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E29C606-1D79-4BDA-B6BD-4C55A34CFA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O482" i="1"/>
  <c r="BN482" i="1"/>
  <c r="BM482" i="1"/>
  <c r="BL482" i="1"/>
  <c r="Y482" i="1"/>
  <c r="X482" i="1"/>
  <c r="O482" i="1"/>
  <c r="BN481" i="1"/>
  <c r="BL481" i="1"/>
  <c r="X481" i="1"/>
  <c r="O481" i="1"/>
  <c r="BO480" i="1"/>
  <c r="BN480" i="1"/>
  <c r="BM480" i="1"/>
  <c r="BL480" i="1"/>
  <c r="Y480" i="1"/>
  <c r="X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X464" i="1"/>
  <c r="W464" i="1"/>
  <c r="BO463" i="1"/>
  <c r="BN463" i="1"/>
  <c r="BM463" i="1"/>
  <c r="BL463" i="1"/>
  <c r="Y463" i="1"/>
  <c r="X463" i="1"/>
  <c r="O463" i="1"/>
  <c r="BN462" i="1"/>
  <c r="BL462" i="1"/>
  <c r="X462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BO434" i="1"/>
  <c r="BN434" i="1"/>
  <c r="BM434" i="1"/>
  <c r="BL434" i="1"/>
  <c r="Y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X423" i="1"/>
  <c r="W423" i="1"/>
  <c r="BO422" i="1"/>
  <c r="BN422" i="1"/>
  <c r="BM422" i="1"/>
  <c r="BL422" i="1"/>
  <c r="Y422" i="1"/>
  <c r="X422" i="1"/>
  <c r="O422" i="1"/>
  <c r="BN421" i="1"/>
  <c r="BL421" i="1"/>
  <c r="X421" i="1"/>
  <c r="O421" i="1"/>
  <c r="BO420" i="1"/>
  <c r="BN420" i="1"/>
  <c r="BM420" i="1"/>
  <c r="BL420" i="1"/>
  <c r="Y420" i="1"/>
  <c r="X420" i="1"/>
  <c r="X424" i="1" s="1"/>
  <c r="O420" i="1"/>
  <c r="W418" i="1"/>
  <c r="X417" i="1"/>
  <c r="W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BN395" i="1"/>
  <c r="BL395" i="1"/>
  <c r="X395" i="1"/>
  <c r="O395" i="1"/>
  <c r="BO394" i="1"/>
  <c r="BN394" i="1"/>
  <c r="BM394" i="1"/>
  <c r="BL394" i="1"/>
  <c r="Y394" i="1"/>
  <c r="X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W379" i="1"/>
  <c r="BO378" i="1"/>
  <c r="BN378" i="1"/>
  <c r="BM378" i="1"/>
  <c r="BL378" i="1"/>
  <c r="Y378" i="1"/>
  <c r="X378" i="1"/>
  <c r="O378" i="1"/>
  <c r="BN377" i="1"/>
  <c r="BL377" i="1"/>
  <c r="X377" i="1"/>
  <c r="O377" i="1"/>
  <c r="W375" i="1"/>
  <c r="W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W354" i="1"/>
  <c r="BO353" i="1"/>
  <c r="BN353" i="1"/>
  <c r="BM353" i="1"/>
  <c r="BL353" i="1"/>
  <c r="Y353" i="1"/>
  <c r="X353" i="1"/>
  <c r="O353" i="1"/>
  <c r="BN352" i="1"/>
  <c r="BL352" i="1"/>
  <c r="X352" i="1"/>
  <c r="O352" i="1"/>
  <c r="W350" i="1"/>
  <c r="W349" i="1"/>
  <c r="BN348" i="1"/>
  <c r="BL348" i="1"/>
  <c r="X348" i="1"/>
  <c r="O348" i="1"/>
  <c r="BO347" i="1"/>
  <c r="BN347" i="1"/>
  <c r="BM347" i="1"/>
  <c r="BL347" i="1"/>
  <c r="Y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X343" i="1" s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X296" i="1"/>
  <c r="W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X297" i="1" s="1"/>
  <c r="O293" i="1"/>
  <c r="W291" i="1"/>
  <c r="W290" i="1"/>
  <c r="BO289" i="1"/>
  <c r="BN289" i="1"/>
  <c r="BM289" i="1"/>
  <c r="BL289" i="1"/>
  <c r="Y289" i="1"/>
  <c r="X289" i="1"/>
  <c r="O289" i="1"/>
  <c r="BN288" i="1"/>
  <c r="BL288" i="1"/>
  <c r="X288" i="1"/>
  <c r="BN287" i="1"/>
  <c r="BL287" i="1"/>
  <c r="X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O277" i="1"/>
  <c r="BN277" i="1"/>
  <c r="BM277" i="1"/>
  <c r="BL277" i="1"/>
  <c r="Y277" i="1"/>
  <c r="X277" i="1"/>
  <c r="O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O271" i="1"/>
  <c r="BN271" i="1"/>
  <c r="BM271" i="1"/>
  <c r="BL271" i="1"/>
  <c r="Y271" i="1"/>
  <c r="X271" i="1"/>
  <c r="O271" i="1"/>
  <c r="W269" i="1"/>
  <c r="W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X269" i="1" s="1"/>
  <c r="O265" i="1"/>
  <c r="W263" i="1"/>
  <c r="W262" i="1"/>
  <c r="BO261" i="1"/>
  <c r="BN261" i="1"/>
  <c r="BM261" i="1"/>
  <c r="BL261" i="1"/>
  <c r="Y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W250" i="1"/>
  <c r="W249" i="1"/>
  <c r="BN248" i="1"/>
  <c r="BL248" i="1"/>
  <c r="X248" i="1"/>
  <c r="BO248" i="1" s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BN244" i="1"/>
  <c r="BL244" i="1"/>
  <c r="X244" i="1"/>
  <c r="L561" i="1" s="1"/>
  <c r="W241" i="1"/>
  <c r="W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BO236" i="1"/>
  <c r="BN236" i="1"/>
  <c r="BM236" i="1"/>
  <c r="BL236" i="1"/>
  <c r="Y236" i="1"/>
  <c r="X236" i="1"/>
  <c r="O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BN232" i="1"/>
  <c r="BL232" i="1"/>
  <c r="X232" i="1"/>
  <c r="K561" i="1" s="1"/>
  <c r="O232" i="1"/>
  <c r="W229" i="1"/>
  <c r="W228" i="1"/>
  <c r="BN227" i="1"/>
  <c r="BL227" i="1"/>
  <c r="X227" i="1"/>
  <c r="BO227" i="1" s="1"/>
  <c r="O227" i="1"/>
  <c r="BO226" i="1"/>
  <c r="BN226" i="1"/>
  <c r="BM226" i="1"/>
  <c r="BL226" i="1"/>
  <c r="Y226" i="1"/>
  <c r="X226" i="1"/>
  <c r="X228" i="1" s="1"/>
  <c r="O226" i="1"/>
  <c r="W224" i="1"/>
  <c r="W223" i="1"/>
  <c r="BO222" i="1"/>
  <c r="BN222" i="1"/>
  <c r="BM222" i="1"/>
  <c r="BL222" i="1"/>
  <c r="Y222" i="1"/>
  <c r="X222" i="1"/>
  <c r="O222" i="1"/>
  <c r="BN221" i="1"/>
  <c r="BL221" i="1"/>
  <c r="X221" i="1"/>
  <c r="BO221" i="1" s="1"/>
  <c r="O221" i="1"/>
  <c r="BO220" i="1"/>
  <c r="BN220" i="1"/>
  <c r="BM220" i="1"/>
  <c r="BL220" i="1"/>
  <c r="Y220" i="1"/>
  <c r="X220" i="1"/>
  <c r="O220" i="1"/>
  <c r="BN219" i="1"/>
  <c r="BL219" i="1"/>
  <c r="X219" i="1"/>
  <c r="BO219" i="1" s="1"/>
  <c r="O219" i="1"/>
  <c r="BO218" i="1"/>
  <c r="BN218" i="1"/>
  <c r="BM218" i="1"/>
  <c r="BL218" i="1"/>
  <c r="Y218" i="1"/>
  <c r="X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BO214" i="1"/>
  <c r="BN214" i="1"/>
  <c r="BM214" i="1"/>
  <c r="BL214" i="1"/>
  <c r="Y214" i="1"/>
  <c r="X214" i="1"/>
  <c r="X224" i="1" s="1"/>
  <c r="O214" i="1"/>
  <c r="W211" i="1"/>
  <c r="W210" i="1"/>
  <c r="BO209" i="1"/>
  <c r="BN209" i="1"/>
  <c r="BM209" i="1"/>
  <c r="BL209" i="1"/>
  <c r="Y209" i="1"/>
  <c r="X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O207" i="1"/>
  <c r="BN206" i="1"/>
  <c r="BL206" i="1"/>
  <c r="X206" i="1"/>
  <c r="BO206" i="1" s="1"/>
  <c r="BN205" i="1"/>
  <c r="BL205" i="1"/>
  <c r="X205" i="1"/>
  <c r="X211" i="1" s="1"/>
  <c r="O205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X202" i="1" s="1"/>
  <c r="O186" i="1"/>
  <c r="W184" i="1"/>
  <c r="W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X183" i="1" s="1"/>
  <c r="O175" i="1"/>
  <c r="W173" i="1"/>
  <c r="W172" i="1"/>
  <c r="BO171" i="1"/>
  <c r="BN171" i="1"/>
  <c r="BM171" i="1"/>
  <c r="BL171" i="1"/>
  <c r="Y171" i="1"/>
  <c r="X171" i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H561" i="1" s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G561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61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X130" i="1" s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X122" i="1" s="1"/>
  <c r="O107" i="1"/>
  <c r="W105" i="1"/>
  <c r="W104" i="1"/>
  <c r="BN103" i="1"/>
  <c r="BL103" i="1"/>
  <c r="X103" i="1"/>
  <c r="O103" i="1"/>
  <c r="BO102" i="1"/>
  <c r="BN102" i="1"/>
  <c r="BM102" i="1"/>
  <c r="BL102" i="1"/>
  <c r="Y102" i="1"/>
  <c r="X102" i="1"/>
  <c r="O102" i="1"/>
  <c r="BN101" i="1"/>
  <c r="BL101" i="1"/>
  <c r="X101" i="1"/>
  <c r="O101" i="1"/>
  <c r="BO100" i="1"/>
  <c r="BN100" i="1"/>
  <c r="BM100" i="1"/>
  <c r="BL100" i="1"/>
  <c r="Y100" i="1"/>
  <c r="X100" i="1"/>
  <c r="O100" i="1"/>
  <c r="BN99" i="1"/>
  <c r="BL99" i="1"/>
  <c r="X99" i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O93" i="1"/>
  <c r="BO92" i="1"/>
  <c r="BN92" i="1"/>
  <c r="BM92" i="1"/>
  <c r="BL92" i="1"/>
  <c r="Y92" i="1"/>
  <c r="X92" i="1"/>
  <c r="O92" i="1"/>
  <c r="BN91" i="1"/>
  <c r="BL91" i="1"/>
  <c r="X91" i="1"/>
  <c r="X95" i="1" s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O84" i="1"/>
  <c r="BN83" i="1"/>
  <c r="BL83" i="1"/>
  <c r="X83" i="1"/>
  <c r="O83" i="1"/>
  <c r="BO82" i="1"/>
  <c r="BN82" i="1"/>
  <c r="BM82" i="1"/>
  <c r="BL82" i="1"/>
  <c r="Y82" i="1"/>
  <c r="X82" i="1"/>
  <c r="O82" i="1"/>
  <c r="BN81" i="1"/>
  <c r="BL81" i="1"/>
  <c r="X81" i="1"/>
  <c r="O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N61" i="1"/>
  <c r="BL61" i="1"/>
  <c r="X61" i="1"/>
  <c r="O61" i="1"/>
  <c r="BO60" i="1"/>
  <c r="BN60" i="1"/>
  <c r="BM60" i="1"/>
  <c r="BL60" i="1"/>
  <c r="Y60" i="1"/>
  <c r="X60" i="1"/>
  <c r="O60" i="1"/>
  <c r="BN59" i="1"/>
  <c r="BL59" i="1"/>
  <c r="X59" i="1"/>
  <c r="O59" i="1"/>
  <c r="W56" i="1"/>
  <c r="W55" i="1"/>
  <c r="BN54" i="1"/>
  <c r="BL54" i="1"/>
  <c r="X54" i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O34" i="1"/>
  <c r="BO33" i="1"/>
  <c r="BN33" i="1"/>
  <c r="BM33" i="1"/>
  <c r="BL33" i="1"/>
  <c r="Y33" i="1"/>
  <c r="X33" i="1"/>
  <c r="O33" i="1"/>
  <c r="BN32" i="1"/>
  <c r="BL32" i="1"/>
  <c r="X32" i="1"/>
  <c r="BN31" i="1"/>
  <c r="BL31" i="1"/>
  <c r="X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O27" i="1"/>
  <c r="BN27" i="1"/>
  <c r="BM27" i="1"/>
  <c r="BL27" i="1"/>
  <c r="Y27" i="1"/>
  <c r="X27" i="1"/>
  <c r="X37" i="1" s="1"/>
  <c r="O27" i="1"/>
  <c r="W25" i="1"/>
  <c r="W551" i="1" s="1"/>
  <c r="W24" i="1"/>
  <c r="BO23" i="1"/>
  <c r="BN23" i="1"/>
  <c r="BM23" i="1"/>
  <c r="BL23" i="1"/>
  <c r="Y23" i="1"/>
  <c r="X23" i="1"/>
  <c r="O23" i="1"/>
  <c r="BN22" i="1"/>
  <c r="W553" i="1" s="1"/>
  <c r="BL22" i="1"/>
  <c r="X22" i="1"/>
  <c r="O22" i="1"/>
  <c r="H10" i="1"/>
  <c r="H9" i="1"/>
  <c r="A9" i="1"/>
  <c r="D7" i="1"/>
  <c r="P6" i="1"/>
  <c r="O2" i="1"/>
  <c r="B561" i="1" l="1"/>
  <c r="X25" i="1"/>
  <c r="BO22" i="1"/>
  <c r="BM22" i="1"/>
  <c r="Y22" i="1"/>
  <c r="Y24" i="1" s="1"/>
  <c r="F10" i="1"/>
  <c r="J9" i="1"/>
  <c r="F9" i="1"/>
  <c r="A10" i="1"/>
  <c r="W552" i="1"/>
  <c r="W554" i="1" s="1"/>
  <c r="X24" i="1"/>
  <c r="BO28" i="1"/>
  <c r="BM28" i="1"/>
  <c r="Y28" i="1"/>
  <c r="BO31" i="1"/>
  <c r="BM31" i="1"/>
  <c r="Y31" i="1"/>
  <c r="Y36" i="1" s="1"/>
  <c r="BO34" i="1"/>
  <c r="BM34" i="1"/>
  <c r="Y34" i="1"/>
  <c r="BO61" i="1"/>
  <c r="BM61" i="1"/>
  <c r="Y61" i="1"/>
  <c r="BO69" i="1"/>
  <c r="BM69" i="1"/>
  <c r="Y69" i="1"/>
  <c r="BO73" i="1"/>
  <c r="BM73" i="1"/>
  <c r="Y73" i="1"/>
  <c r="BO77" i="1"/>
  <c r="BM77" i="1"/>
  <c r="Y77" i="1"/>
  <c r="BO81" i="1"/>
  <c r="BM81" i="1"/>
  <c r="Y81" i="1"/>
  <c r="BO85" i="1"/>
  <c r="BM85" i="1"/>
  <c r="Y85" i="1"/>
  <c r="BO93" i="1"/>
  <c r="BM93" i="1"/>
  <c r="Y93" i="1"/>
  <c r="X104" i="1"/>
  <c r="BO97" i="1"/>
  <c r="BM97" i="1"/>
  <c r="Y97" i="1"/>
  <c r="X105" i="1"/>
  <c r="BO101" i="1"/>
  <c r="BM101" i="1"/>
  <c r="Y101" i="1"/>
  <c r="BO30" i="1"/>
  <c r="BM30" i="1"/>
  <c r="Y30" i="1"/>
  <c r="BO32" i="1"/>
  <c r="BM32" i="1"/>
  <c r="Y32" i="1"/>
  <c r="X36" i="1"/>
  <c r="BO54" i="1"/>
  <c r="BM54" i="1"/>
  <c r="Y54" i="1"/>
  <c r="Y55" i="1" s="1"/>
  <c r="X56" i="1"/>
  <c r="D561" i="1"/>
  <c r="X63" i="1"/>
  <c r="BO59" i="1"/>
  <c r="BM59" i="1"/>
  <c r="Y59" i="1"/>
  <c r="Y63" i="1" s="1"/>
  <c r="BO62" i="1"/>
  <c r="BM62" i="1"/>
  <c r="Y62" i="1"/>
  <c r="X64" i="1"/>
  <c r="E561" i="1"/>
  <c r="X88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3" i="1"/>
  <c r="BM83" i="1"/>
  <c r="Y83" i="1"/>
  <c r="BO87" i="1"/>
  <c r="BM87" i="1"/>
  <c r="Y87" i="1"/>
  <c r="X89" i="1"/>
  <c r="X94" i="1"/>
  <c r="BO91" i="1"/>
  <c r="BM91" i="1"/>
  <c r="Y91" i="1"/>
  <c r="Y94" i="1" s="1"/>
  <c r="BO99" i="1"/>
  <c r="BM99" i="1"/>
  <c r="Y99" i="1"/>
  <c r="BO103" i="1"/>
  <c r="BM103" i="1"/>
  <c r="Y103" i="1"/>
  <c r="X123" i="1"/>
  <c r="X131" i="1"/>
  <c r="X140" i="1"/>
  <c r="X150" i="1"/>
  <c r="X184" i="1"/>
  <c r="X203" i="1"/>
  <c r="X210" i="1"/>
  <c r="X223" i="1"/>
  <c r="X229" i="1"/>
  <c r="X240" i="1"/>
  <c r="X250" i="1"/>
  <c r="X262" i="1"/>
  <c r="X268" i="1"/>
  <c r="X279" i="1"/>
  <c r="Y284" i="1"/>
  <c r="BO282" i="1"/>
  <c r="BM282" i="1"/>
  <c r="Y282" i="1"/>
  <c r="BO288" i="1"/>
  <c r="BM288" i="1"/>
  <c r="Y288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BO348" i="1"/>
  <c r="BM348" i="1"/>
  <c r="Y348" i="1"/>
  <c r="X350" i="1"/>
  <c r="X355" i="1"/>
  <c r="BO352" i="1"/>
  <c r="BM352" i="1"/>
  <c r="Y352" i="1"/>
  <c r="Y354" i="1" s="1"/>
  <c r="BO365" i="1"/>
  <c r="BM365" i="1"/>
  <c r="Y365" i="1"/>
  <c r="X367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Y379" i="1" s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J561" i="1"/>
  <c r="X161" i="1"/>
  <c r="X168" i="1"/>
  <c r="X172" i="1"/>
  <c r="W555" i="1"/>
  <c r="C561" i="1"/>
  <c r="X55" i="1"/>
  <c r="Y107" i="1"/>
  <c r="Y122" i="1" s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9" i="1" s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Y161" i="1" s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Y176" i="1"/>
  <c r="Y183" i="1" s="1"/>
  <c r="BM176" i="1"/>
  <c r="Y178" i="1"/>
  <c r="BM178" i="1"/>
  <c r="Y180" i="1"/>
  <c r="BM180" i="1"/>
  <c r="Y182" i="1"/>
  <c r="BM182" i="1"/>
  <c r="Y186" i="1"/>
  <c r="BM186" i="1"/>
  <c r="BO186" i="1"/>
  <c r="Y189" i="1"/>
  <c r="BM189" i="1"/>
  <c r="Y190" i="1"/>
  <c r="BM190" i="1"/>
  <c r="Y192" i="1"/>
  <c r="BM192" i="1"/>
  <c r="Y194" i="1"/>
  <c r="BM194" i="1"/>
  <c r="Y201" i="1"/>
  <c r="BM201" i="1"/>
  <c r="Y205" i="1"/>
  <c r="Y210" i="1" s="1"/>
  <c r="BM205" i="1"/>
  <c r="BO205" i="1"/>
  <c r="Y206" i="1"/>
  <c r="BM206" i="1"/>
  <c r="Y216" i="1"/>
  <c r="Y223" i="1" s="1"/>
  <c r="BM216" i="1"/>
  <c r="Y219" i="1"/>
  <c r="BM219" i="1"/>
  <c r="Y221" i="1"/>
  <c r="BM221" i="1"/>
  <c r="Y227" i="1"/>
  <c r="Y228" i="1" s="1"/>
  <c r="BM227" i="1"/>
  <c r="Y232" i="1"/>
  <c r="BM232" i="1"/>
  <c r="BO232" i="1"/>
  <c r="Y233" i="1"/>
  <c r="BM233" i="1"/>
  <c r="Y235" i="1"/>
  <c r="BM235" i="1"/>
  <c r="Y238" i="1"/>
  <c r="BM238" i="1"/>
  <c r="X241" i="1"/>
  <c r="Y244" i="1"/>
  <c r="BM244" i="1"/>
  <c r="BO244" i="1"/>
  <c r="Y245" i="1"/>
  <c r="BM245" i="1"/>
  <c r="Y246" i="1"/>
  <c r="BM246" i="1"/>
  <c r="Y247" i="1"/>
  <c r="BM247" i="1"/>
  <c r="Y248" i="1"/>
  <c r="BM248" i="1"/>
  <c r="X249" i="1"/>
  <c r="N561" i="1"/>
  <c r="Y258" i="1"/>
  <c r="Y262" i="1" s="1"/>
  <c r="BM258" i="1"/>
  <c r="Y260" i="1"/>
  <c r="BM260" i="1"/>
  <c r="X263" i="1"/>
  <c r="Y266" i="1"/>
  <c r="Y268" i="1" s="1"/>
  <c r="BM266" i="1"/>
  <c r="X278" i="1"/>
  <c r="Y272" i="1"/>
  <c r="Y278" i="1" s="1"/>
  <c r="BM272" i="1"/>
  <c r="Y274" i="1"/>
  <c r="BM274" i="1"/>
  <c r="Y276" i="1"/>
  <c r="BM276" i="1"/>
  <c r="X285" i="1"/>
  <c r="X284" i="1"/>
  <c r="X291" i="1"/>
  <c r="BO287" i="1"/>
  <c r="BM287" i="1"/>
  <c r="Y287" i="1"/>
  <c r="Y290" i="1" s="1"/>
  <c r="X290" i="1"/>
  <c r="BO294" i="1"/>
  <c r="BM294" i="1"/>
  <c r="Y294" i="1"/>
  <c r="Y296" i="1" s="1"/>
  <c r="O561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Y349" i="1" s="1"/>
  <c r="X354" i="1"/>
  <c r="BO359" i="1"/>
  <c r="BM359" i="1"/>
  <c r="Y359" i="1"/>
  <c r="Y360" i="1" s="1"/>
  <c r="X361" i="1"/>
  <c r="X366" i="1"/>
  <c r="BO363" i="1"/>
  <c r="BM363" i="1"/>
  <c r="Y363" i="1"/>
  <c r="Y366" i="1" s="1"/>
  <c r="BO371" i="1"/>
  <c r="BM371" i="1"/>
  <c r="Y371" i="1"/>
  <c r="X379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S561" i="1"/>
  <c r="X302" i="1"/>
  <c r="R561" i="1"/>
  <c r="X360" i="1"/>
  <c r="Y423" i="1"/>
  <c r="BO421" i="1"/>
  <c r="BM421" i="1"/>
  <c r="Y421" i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Y503" i="1"/>
  <c r="BO501" i="1"/>
  <c r="BM501" i="1"/>
  <c r="Y501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549" i="1" l="1"/>
  <c r="Y536" i="1"/>
  <c r="Y412" i="1"/>
  <c r="Y338" i="1"/>
  <c r="Y249" i="1"/>
  <c r="Y240" i="1"/>
  <c r="Y202" i="1"/>
  <c r="Y130" i="1"/>
  <c r="Y497" i="1"/>
  <c r="Y483" i="1"/>
  <c r="Y317" i="1"/>
  <c r="Y88" i="1"/>
  <c r="X555" i="1"/>
  <c r="X553" i="1"/>
  <c r="Y521" i="1"/>
  <c r="Y439" i="1"/>
  <c r="Y374" i="1"/>
  <c r="Y104" i="1"/>
  <c r="Y556" i="1" s="1"/>
  <c r="X552" i="1"/>
  <c r="X551" i="1"/>
  <c r="X554" i="1" l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<sst xmlns="http://schemas.openxmlformats.org/spreadsheetml/2006/main" count="2440" uniqueCount="822">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</sst>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4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4" customWidth="1"/>
    <col min="18" max="18" width="6.140625" style="37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4" customWidth="1"/>
    <col min="24" max="24" width="11" style="374" customWidth="1"/>
    <col min="25" max="25" width="10" style="374" customWidth="1"/>
    <col min="26" max="26" width="11.5703125" style="374" customWidth="1"/>
    <col min="27" max="27" width="10.42578125" style="37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4" customWidth="1"/>
    <col min="32" max="32" width="9.140625" style="374" customWidth="1"/>
    <col min="33" max="16384" width="9.140625" style="374"/>
  </cols>
  <sheetData>
    <row r="1" spans="1:30" s="378" customFormat="1" ht="45" customHeight="1" x14ac:dyDescent="0.2">
      <c r="A1" s="41"/>
      <c r="B1" s="41"/>
      <c r="C1" s="41"/>
      <c r="D1" s="507" t="s">
        <v>0</v>
      </c>
      <c r="E1" s="508"/>
      <c r="F1" s="508"/>
      <c r="G1" s="12" t="s">
        <v>1</v>
      </c>
      <c r="H1" s="507" t="s">
        <v>2</v>
      </c>
      <c r="I1" s="508"/>
      <c r="J1" s="508"/>
      <c r="K1" s="508"/>
      <c r="L1" s="508"/>
      <c r="M1" s="508"/>
      <c r="N1" s="508"/>
      <c r="O1" s="508"/>
      <c r="P1" s="508"/>
      <c r="Q1" s="769" t="s">
        <v>3</v>
      </c>
      <c r="R1" s="508"/>
      <c r="S1" s="50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8" customFormat="1" ht="23.45" customHeight="1" x14ac:dyDescent="0.2">
      <c r="A5" s="540" t="s">
        <v>8</v>
      </c>
      <c r="B5" s="526"/>
      <c r="C5" s="527"/>
      <c r="D5" s="426"/>
      <c r="E5" s="428"/>
      <c r="F5" s="732" t="s">
        <v>9</v>
      </c>
      <c r="G5" s="527"/>
      <c r="H5" s="426"/>
      <c r="I5" s="427"/>
      <c r="J5" s="427"/>
      <c r="K5" s="427"/>
      <c r="L5" s="428"/>
      <c r="M5" s="58"/>
      <c r="O5" s="24" t="s">
        <v>10</v>
      </c>
      <c r="P5" s="765">
        <v>45493</v>
      </c>
      <c r="Q5" s="556"/>
      <c r="S5" s="636" t="s">
        <v>11</v>
      </c>
      <c r="T5" s="441"/>
      <c r="U5" s="638" t="s">
        <v>12</v>
      </c>
      <c r="V5" s="556"/>
      <c r="AA5" s="51"/>
      <c r="AB5" s="51"/>
      <c r="AC5" s="51"/>
    </row>
    <row r="6" spans="1:30" s="378" customFormat="1" ht="24" customHeight="1" x14ac:dyDescent="0.2">
      <c r="A6" s="540" t="s">
        <v>13</v>
      </c>
      <c r="B6" s="526"/>
      <c r="C6" s="527"/>
      <c r="D6" s="701" t="s">
        <v>14</v>
      </c>
      <c r="E6" s="702"/>
      <c r="F6" s="702"/>
      <c r="G6" s="702"/>
      <c r="H6" s="702"/>
      <c r="I6" s="702"/>
      <c r="J6" s="702"/>
      <c r="K6" s="702"/>
      <c r="L6" s="556"/>
      <c r="M6" s="59"/>
      <c r="O6" s="24" t="s">
        <v>15</v>
      </c>
      <c r="P6" s="410" t="str">
        <f>IF(P5=0," ",CHOOSE(WEEKDAY(P5,2),"Понедельник","Вторник","Среда","Четверг","Пятница","Суббота","Воскресенье"))</f>
        <v>Суббота</v>
      </c>
      <c r="Q6" s="387"/>
      <c r="S6" s="440" t="s">
        <v>16</v>
      </c>
      <c r="T6" s="441"/>
      <c r="U6" s="694" t="s">
        <v>17</v>
      </c>
      <c r="V6" s="460"/>
      <c r="AA6" s="51"/>
      <c r="AB6" s="51"/>
      <c r="AC6" s="51"/>
    </row>
    <row r="7" spans="1:30" s="378" customFormat="1" ht="21.75" hidden="1" customHeight="1" x14ac:dyDescent="0.2">
      <c r="A7" s="55"/>
      <c r="B7" s="55"/>
      <c r="C7" s="55"/>
      <c r="D7" s="618" t="str">
        <f>IFERROR(VLOOKUP(DeliveryAddress,Table,3,0),1)</f>
        <v>5</v>
      </c>
      <c r="E7" s="619"/>
      <c r="F7" s="619"/>
      <c r="G7" s="619"/>
      <c r="H7" s="619"/>
      <c r="I7" s="619"/>
      <c r="J7" s="619"/>
      <c r="K7" s="619"/>
      <c r="L7" s="590"/>
      <c r="M7" s="60"/>
      <c r="O7" s="24"/>
      <c r="P7" s="42"/>
      <c r="Q7" s="42"/>
      <c r="S7" s="389"/>
      <c r="T7" s="441"/>
      <c r="U7" s="695"/>
      <c r="V7" s="696"/>
      <c r="AA7" s="51"/>
      <c r="AB7" s="51"/>
      <c r="AC7" s="51"/>
    </row>
    <row r="8" spans="1:30" s="378" customFormat="1" ht="25.5" customHeight="1" x14ac:dyDescent="0.2">
      <c r="A8" s="770" t="s">
        <v>18</v>
      </c>
      <c r="B8" s="407"/>
      <c r="C8" s="408"/>
      <c r="D8" s="501"/>
      <c r="E8" s="502"/>
      <c r="F8" s="502"/>
      <c r="G8" s="502"/>
      <c r="H8" s="502"/>
      <c r="I8" s="502"/>
      <c r="J8" s="502"/>
      <c r="K8" s="502"/>
      <c r="L8" s="503"/>
      <c r="M8" s="61"/>
      <c r="O8" s="24" t="s">
        <v>19</v>
      </c>
      <c r="P8" s="589">
        <v>0.41666666666666669</v>
      </c>
      <c r="Q8" s="590"/>
      <c r="S8" s="389"/>
      <c r="T8" s="441"/>
      <c r="U8" s="695"/>
      <c r="V8" s="696"/>
      <c r="AA8" s="51"/>
      <c r="AB8" s="51"/>
      <c r="AC8" s="51"/>
    </row>
    <row r="9" spans="1:30" s="378" customFormat="1" ht="39.950000000000003" customHeight="1" x14ac:dyDescent="0.2">
      <c r="A9" s="5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62"/>
      <c r="E9" s="404"/>
      <c r="F9" s="5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0"/>
      <c r="O9" s="26" t="s">
        <v>20</v>
      </c>
      <c r="P9" s="546"/>
      <c r="Q9" s="547"/>
      <c r="S9" s="389"/>
      <c r="T9" s="441"/>
      <c r="U9" s="697"/>
      <c r="V9" s="698"/>
      <c r="W9" s="43"/>
      <c r="X9" s="43"/>
      <c r="Y9" s="43"/>
      <c r="Z9" s="43"/>
      <c r="AA9" s="51"/>
      <c r="AB9" s="51"/>
      <c r="AC9" s="51"/>
    </row>
    <row r="10" spans="1:30" s="378" customFormat="1" ht="26.45" customHeight="1" x14ac:dyDescent="0.2">
      <c r="A10" s="5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62"/>
      <c r="E10" s="404"/>
      <c r="F10" s="5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79" t="str">
        <f>IFERROR(VLOOKUP($D$10,Proxy,2,FALSE),"")</f>
        <v/>
      </c>
      <c r="I10" s="389"/>
      <c r="J10" s="389"/>
      <c r="K10" s="389"/>
      <c r="L10" s="389"/>
      <c r="M10" s="377"/>
      <c r="O10" s="26" t="s">
        <v>21</v>
      </c>
      <c r="P10" s="645"/>
      <c r="Q10" s="646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5"/>
      <c r="Q11" s="556"/>
      <c r="T11" s="24" t="s">
        <v>26</v>
      </c>
      <c r="U11" s="633" t="s">
        <v>27</v>
      </c>
      <c r="V11" s="547"/>
      <c r="W11" s="45"/>
      <c r="X11" s="45"/>
      <c r="Y11" s="45"/>
      <c r="Z11" s="45"/>
      <c r="AA11" s="51"/>
      <c r="AB11" s="51"/>
      <c r="AC11" s="51"/>
    </row>
    <row r="12" spans="1:30" s="378" customFormat="1" ht="18.600000000000001" customHeight="1" x14ac:dyDescent="0.2">
      <c r="A12" s="729" t="s">
        <v>28</v>
      </c>
      <c r="B12" s="526"/>
      <c r="C12" s="526"/>
      <c r="D12" s="526"/>
      <c r="E12" s="526"/>
      <c r="F12" s="526"/>
      <c r="G12" s="526"/>
      <c r="H12" s="526"/>
      <c r="I12" s="526"/>
      <c r="J12" s="526"/>
      <c r="K12" s="526"/>
      <c r="L12" s="527"/>
      <c r="M12" s="62"/>
      <c r="O12" s="24" t="s">
        <v>29</v>
      </c>
      <c r="P12" s="589"/>
      <c r="Q12" s="590"/>
      <c r="R12" s="23"/>
      <c r="T12" s="24"/>
      <c r="U12" s="508"/>
      <c r="V12" s="389"/>
      <c r="AA12" s="51"/>
      <c r="AB12" s="51"/>
      <c r="AC12" s="51"/>
    </row>
    <row r="13" spans="1:30" s="378" customFormat="1" ht="23.25" customHeight="1" x14ac:dyDescent="0.2">
      <c r="A13" s="729" t="s">
        <v>30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7"/>
      <c r="M13" s="62"/>
      <c r="N13" s="26"/>
      <c r="O13" s="26" t="s">
        <v>31</v>
      </c>
      <c r="P13" s="633"/>
      <c r="Q13" s="547"/>
      <c r="R13" s="23"/>
      <c r="W13" s="49"/>
      <c r="X13" s="49"/>
      <c r="Y13" s="49"/>
      <c r="Z13" s="49"/>
      <c r="AA13" s="51"/>
      <c r="AB13" s="51"/>
      <c r="AC13" s="51"/>
    </row>
    <row r="14" spans="1:30" s="378" customFormat="1" ht="18.600000000000001" customHeight="1" x14ac:dyDescent="0.2">
      <c r="A14" s="729" t="s">
        <v>32</v>
      </c>
      <c r="B14" s="526"/>
      <c r="C14" s="526"/>
      <c r="D14" s="526"/>
      <c r="E14" s="526"/>
      <c r="F14" s="526"/>
      <c r="G14" s="526"/>
      <c r="H14" s="526"/>
      <c r="I14" s="526"/>
      <c r="J14" s="526"/>
      <c r="K14" s="526"/>
      <c r="L14" s="527"/>
      <c r="M14" s="62"/>
      <c r="W14" s="50"/>
      <c r="X14" s="50"/>
      <c r="Y14" s="50"/>
      <c r="Z14" s="50"/>
      <c r="AA14" s="51"/>
      <c r="AB14" s="51"/>
      <c r="AC14" s="51"/>
    </row>
    <row r="15" spans="1:30" s="378" customFormat="1" ht="22.5" customHeight="1" x14ac:dyDescent="0.2">
      <c r="A15" s="760" t="s">
        <v>33</v>
      </c>
      <c r="B15" s="526"/>
      <c r="C15" s="526"/>
      <c r="D15" s="526"/>
      <c r="E15" s="526"/>
      <c r="F15" s="526"/>
      <c r="G15" s="526"/>
      <c r="H15" s="526"/>
      <c r="I15" s="526"/>
      <c r="J15" s="526"/>
      <c r="K15" s="526"/>
      <c r="L15" s="527"/>
      <c r="M15" s="63"/>
      <c r="O15" s="536" t="s">
        <v>34</v>
      </c>
      <c r="P15" s="508"/>
      <c r="Q15" s="508"/>
      <c r="R15" s="508"/>
      <c r="S15" s="50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7"/>
      <c r="P16" s="537"/>
      <c r="Q16" s="537"/>
      <c r="R16" s="537"/>
      <c r="S16" s="53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5" t="s">
        <v>35</v>
      </c>
      <c r="B17" s="435" t="s">
        <v>36</v>
      </c>
      <c r="C17" s="561" t="s">
        <v>37</v>
      </c>
      <c r="D17" s="435" t="s">
        <v>38</v>
      </c>
      <c r="E17" s="467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66"/>
      <c r="Q17" s="466"/>
      <c r="R17" s="466"/>
      <c r="S17" s="467"/>
      <c r="T17" s="758" t="s">
        <v>49</v>
      </c>
      <c r="U17" s="527"/>
      <c r="V17" s="435" t="s">
        <v>50</v>
      </c>
      <c r="W17" s="435" t="s">
        <v>51</v>
      </c>
      <c r="X17" s="783" t="s">
        <v>52</v>
      </c>
      <c r="Y17" s="435" t="s">
        <v>53</v>
      </c>
      <c r="Z17" s="480" t="s">
        <v>54</v>
      </c>
      <c r="AA17" s="480" t="s">
        <v>55</v>
      </c>
      <c r="AB17" s="480" t="s">
        <v>56</v>
      </c>
      <c r="AC17" s="481"/>
      <c r="AD17" s="482"/>
      <c r="AE17" s="496"/>
      <c r="BB17" s="756" t="s">
        <v>57</v>
      </c>
    </row>
    <row r="18" spans="1:67" ht="14.25" customHeight="1" x14ac:dyDescent="0.2">
      <c r="A18" s="436"/>
      <c r="B18" s="436"/>
      <c r="C18" s="436"/>
      <c r="D18" s="468"/>
      <c r="E18" s="470"/>
      <c r="F18" s="436"/>
      <c r="G18" s="436"/>
      <c r="H18" s="436"/>
      <c r="I18" s="436"/>
      <c r="J18" s="436"/>
      <c r="K18" s="436"/>
      <c r="L18" s="436"/>
      <c r="M18" s="436"/>
      <c r="N18" s="436"/>
      <c r="O18" s="468"/>
      <c r="P18" s="469"/>
      <c r="Q18" s="469"/>
      <c r="R18" s="469"/>
      <c r="S18" s="470"/>
      <c r="T18" s="379" t="s">
        <v>58</v>
      </c>
      <c r="U18" s="379" t="s">
        <v>59</v>
      </c>
      <c r="V18" s="436"/>
      <c r="W18" s="436"/>
      <c r="X18" s="784"/>
      <c r="Y18" s="436"/>
      <c r="Z18" s="661"/>
      <c r="AA18" s="661"/>
      <c r="AB18" s="483"/>
      <c r="AC18" s="484"/>
      <c r="AD18" s="485"/>
      <c r="AE18" s="497"/>
      <c r="BB18" s="389"/>
    </row>
    <row r="19" spans="1:67" ht="27.75" customHeight="1" x14ac:dyDescent="0.2">
      <c r="A19" s="396" t="s">
        <v>60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48"/>
      <c r="AA19" s="48"/>
    </row>
    <row r="20" spans="1:67" ht="16.5" customHeight="1" x14ac:dyDescent="0.25">
      <c r="A20" s="452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6"/>
      <c r="AA20" s="376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7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7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3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4"/>
      <c r="O24" s="406" t="s">
        <v>70</v>
      </c>
      <c r="P24" s="407"/>
      <c r="Q24" s="407"/>
      <c r="R24" s="407"/>
      <c r="S24" s="407"/>
      <c r="T24" s="407"/>
      <c r="U24" s="40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4"/>
      <c r="O25" s="406" t="s">
        <v>70</v>
      </c>
      <c r="P25" s="407"/>
      <c r="Q25" s="407"/>
      <c r="R25" s="407"/>
      <c r="S25" s="407"/>
      <c r="T25" s="407"/>
      <c r="U25" s="40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7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7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7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7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5" t="s">
        <v>82</v>
      </c>
      <c r="P31" s="391"/>
      <c r="Q31" s="391"/>
      <c r="R31" s="391"/>
      <c r="S31" s="387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1" t="s">
        <v>85</v>
      </c>
      <c r="P32" s="391"/>
      <c r="Q32" s="391"/>
      <c r="R32" s="391"/>
      <c r="S32" s="387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6">
        <v>4680115881853</v>
      </c>
      <c r="E33" s="387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7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1"/>
      <c r="Q34" s="391"/>
      <c r="R34" s="391"/>
      <c r="S34" s="387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1"/>
      <c r="Q35" s="391"/>
      <c r="R35" s="391"/>
      <c r="S35" s="387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3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4"/>
      <c r="O36" s="406" t="s">
        <v>70</v>
      </c>
      <c r="P36" s="407"/>
      <c r="Q36" s="407"/>
      <c r="R36" s="407"/>
      <c r="S36" s="407"/>
      <c r="T36" s="407"/>
      <c r="U36" s="40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4"/>
      <c r="O37" s="406" t="s">
        <v>70</v>
      </c>
      <c r="P37" s="407"/>
      <c r="Q37" s="407"/>
      <c r="R37" s="407"/>
      <c r="S37" s="407"/>
      <c r="T37" s="407"/>
      <c r="U37" s="40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5"/>
      <c r="AA38" s="375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7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3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4"/>
      <c r="O40" s="406" t="s">
        <v>70</v>
      </c>
      <c r="P40" s="407"/>
      <c r="Q40" s="407"/>
      <c r="R40" s="407"/>
      <c r="S40" s="407"/>
      <c r="T40" s="407"/>
      <c r="U40" s="40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4"/>
      <c r="O41" s="406" t="s">
        <v>70</v>
      </c>
      <c r="P41" s="407"/>
      <c r="Q41" s="407"/>
      <c r="R41" s="407"/>
      <c r="S41" s="407"/>
      <c r="T41" s="407"/>
      <c r="U41" s="40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5"/>
      <c r="AA42" s="375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7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3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4"/>
      <c r="O44" s="406" t="s">
        <v>70</v>
      </c>
      <c r="P44" s="407"/>
      <c r="Q44" s="407"/>
      <c r="R44" s="407"/>
      <c r="S44" s="407"/>
      <c r="T44" s="407"/>
      <c r="U44" s="40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4"/>
      <c r="O45" s="406" t="s">
        <v>70</v>
      </c>
      <c r="P45" s="407"/>
      <c r="Q45" s="407"/>
      <c r="R45" s="407"/>
      <c r="S45" s="407"/>
      <c r="T45" s="407"/>
      <c r="U45" s="40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5"/>
      <c r="AA46" s="375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7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3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4"/>
      <c r="O48" s="406" t="s">
        <v>70</v>
      </c>
      <c r="P48" s="407"/>
      <c r="Q48" s="407"/>
      <c r="R48" s="407"/>
      <c r="S48" s="407"/>
      <c r="T48" s="407"/>
      <c r="U48" s="40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4"/>
      <c r="O49" s="406" t="s">
        <v>70</v>
      </c>
      <c r="P49" s="407"/>
      <c r="Q49" s="407"/>
      <c r="R49" s="407"/>
      <c r="S49" s="407"/>
      <c r="T49" s="407"/>
      <c r="U49" s="40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396" t="s">
        <v>103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48"/>
      <c r="AA50" s="48"/>
    </row>
    <row r="51" spans="1:67" ht="16.5" customHeight="1" x14ac:dyDescent="0.25">
      <c r="A51" s="452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6"/>
      <c r="AA51" s="376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5"/>
      <c r="AA52" s="375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6">
        <v>4680115881440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7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6">
        <v>4680115881433</v>
      </c>
      <c r="E54" s="387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7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3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4"/>
      <c r="O55" s="406" t="s">
        <v>70</v>
      </c>
      <c r="P55" s="407"/>
      <c r="Q55" s="407"/>
      <c r="R55" s="407"/>
      <c r="S55" s="407"/>
      <c r="T55" s="407"/>
      <c r="U55" s="40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4"/>
      <c r="O56" s="406" t="s">
        <v>70</v>
      </c>
      <c r="P56" s="407"/>
      <c r="Q56" s="407"/>
      <c r="R56" s="407"/>
      <c r="S56" s="407"/>
      <c r="T56" s="407"/>
      <c r="U56" s="40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customHeight="1" x14ac:dyDescent="0.25">
      <c r="A57" s="452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6"/>
      <c r="AA57" s="376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5"/>
      <c r="AA58" s="375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6">
        <v>4680115881426</v>
      </c>
      <c r="E59" s="387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7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6">
        <v>4680115881426</v>
      </c>
      <c r="E60" s="387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7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6">
        <v>4680115881419</v>
      </c>
      <c r="E61" s="387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7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6">
        <v>4680115881525</v>
      </c>
      <c r="E62" s="387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0" t="s">
        <v>122</v>
      </c>
      <c r="P62" s="391"/>
      <c r="Q62" s="391"/>
      <c r="R62" s="391"/>
      <c r="S62" s="387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3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4"/>
      <c r="O63" s="406" t="s">
        <v>70</v>
      </c>
      <c r="P63" s="407"/>
      <c r="Q63" s="407"/>
      <c r="R63" s="407"/>
      <c r="S63" s="407"/>
      <c r="T63" s="407"/>
      <c r="U63" s="40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4"/>
      <c r="O64" s="406" t="s">
        <v>70</v>
      </c>
      <c r="P64" s="407"/>
      <c r="Q64" s="407"/>
      <c r="R64" s="407"/>
      <c r="S64" s="407"/>
      <c r="T64" s="407"/>
      <c r="U64" s="40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customHeight="1" x14ac:dyDescent="0.25">
      <c r="A65" s="452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6"/>
      <c r="AA65" s="376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5"/>
      <c r="AA66" s="375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6">
        <v>4607091382945</v>
      </c>
      <c r="E67" s="387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7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6">
        <v>4607091385670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7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6">
        <v>4607091385670</v>
      </c>
      <c r="E69" s="387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7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6">
        <v>4680115883956</v>
      </c>
      <c r="E70" s="387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7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6">
        <v>4680115881327</v>
      </c>
      <c r="E71" s="387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7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6">
        <v>4680115882133</v>
      </c>
      <c r="E72" s="387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7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6">
        <v>4680115882133</v>
      </c>
      <c r="E73" s="387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7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6">
        <v>4607091382952</v>
      </c>
      <c r="E74" s="387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7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6">
        <v>4607091385687</v>
      </c>
      <c r="E75" s="387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7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6">
        <v>4680115882539</v>
      </c>
      <c r="E76" s="387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7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6">
        <v>4607091384604</v>
      </c>
      <c r="E77" s="387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7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6">
        <v>4680115880283</v>
      </c>
      <c r="E78" s="387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7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6">
        <v>4680115883949</v>
      </c>
      <c r="E79" s="387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7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86">
        <v>4680115881518</v>
      </c>
      <c r="E80" s="387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4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1"/>
      <c r="Q80" s="391"/>
      <c r="R80" s="391"/>
      <c r="S80" s="387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86">
        <v>4680115881303</v>
      </c>
      <c r="E81" s="387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1"/>
      <c r="Q81" s="391"/>
      <c r="R81" s="391"/>
      <c r="S81" s="387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86">
        <v>4680115882577</v>
      </c>
      <c r="E82" s="387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1"/>
      <c r="Q82" s="391"/>
      <c r="R82" s="391"/>
      <c r="S82" s="387"/>
      <c r="T82" s="34"/>
      <c r="U82" s="34"/>
      <c r="V82" s="35" t="s">
        <v>66</v>
      </c>
      <c r="W82" s="382">
        <v>0</v>
      </c>
      <c r="X82" s="38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86">
        <v>4680115882577</v>
      </c>
      <c r="E83" s="387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1"/>
      <c r="Q83" s="391"/>
      <c r="R83" s="391"/>
      <c r="S83" s="387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86">
        <v>4680115882720</v>
      </c>
      <c r="E84" s="387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1"/>
      <c r="Q84" s="391"/>
      <c r="R84" s="391"/>
      <c r="S84" s="387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86">
        <v>4680115880269</v>
      </c>
      <c r="E85" s="387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1"/>
      <c r="Q85" s="391"/>
      <c r="R85" s="391"/>
      <c r="S85" s="387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86">
        <v>4680115880429</v>
      </c>
      <c r="E86" s="387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0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1"/>
      <c r="Q86" s="391"/>
      <c r="R86" s="391"/>
      <c r="S86" s="387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86">
        <v>4680115881457</v>
      </c>
      <c r="E87" s="387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1"/>
      <c r="Q87" s="391"/>
      <c r="R87" s="391"/>
      <c r="S87" s="387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3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4"/>
      <c r="O88" s="406" t="s">
        <v>70</v>
      </c>
      <c r="P88" s="407"/>
      <c r="Q88" s="407"/>
      <c r="R88" s="407"/>
      <c r="S88" s="407"/>
      <c r="T88" s="407"/>
      <c r="U88" s="40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385"/>
      <c r="AA88" s="385"/>
    </row>
    <row r="89" spans="1:67" x14ac:dyDescent="0.2">
      <c r="A89" s="389"/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94"/>
      <c r="O89" s="406" t="s">
        <v>70</v>
      </c>
      <c r="P89" s="407"/>
      <c r="Q89" s="407"/>
      <c r="R89" s="407"/>
      <c r="S89" s="407"/>
      <c r="T89" s="407"/>
      <c r="U89" s="408"/>
      <c r="V89" s="37" t="s">
        <v>66</v>
      </c>
      <c r="W89" s="384">
        <f>IFERROR(SUM(W67:W87),"0")</f>
        <v>0</v>
      </c>
      <c r="X89" s="384">
        <f>IFERROR(SUM(X67:X87),"0")</f>
        <v>0</v>
      </c>
      <c r="Y89" s="37"/>
      <c r="Z89" s="385"/>
      <c r="AA89" s="385"/>
    </row>
    <row r="90" spans="1:67" ht="14.25" customHeight="1" x14ac:dyDescent="0.25">
      <c r="A90" s="388" t="s">
        <v>105</v>
      </c>
      <c r="B90" s="389"/>
      <c r="C90" s="389"/>
      <c r="D90" s="389"/>
      <c r="E90" s="389"/>
      <c r="F90" s="389"/>
      <c r="G90" s="389"/>
      <c r="H90" s="389"/>
      <c r="I90" s="389"/>
      <c r="J90" s="389"/>
      <c r="K90" s="389"/>
      <c r="L90" s="389"/>
      <c r="M90" s="389"/>
      <c r="N90" s="389"/>
      <c r="O90" s="389"/>
      <c r="P90" s="389"/>
      <c r="Q90" s="389"/>
      <c r="R90" s="389"/>
      <c r="S90" s="389"/>
      <c r="T90" s="389"/>
      <c r="U90" s="389"/>
      <c r="V90" s="389"/>
      <c r="W90" s="389"/>
      <c r="X90" s="389"/>
      <c r="Y90" s="389"/>
      <c r="Z90" s="375"/>
      <c r="AA90" s="375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86">
        <v>4680115881488</v>
      </c>
      <c r="E91" s="387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1"/>
      <c r="Q91" s="391"/>
      <c r="R91" s="391"/>
      <c r="S91" s="387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86">
        <v>4680115882775</v>
      </c>
      <c r="E92" s="387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1"/>
      <c r="Q92" s="391"/>
      <c r="R92" s="391"/>
      <c r="S92" s="387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86">
        <v>4680115880658</v>
      </c>
      <c r="E93" s="387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1"/>
      <c r="Q93" s="391"/>
      <c r="R93" s="391"/>
      <c r="S93" s="387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3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4"/>
      <c r="O94" s="406" t="s">
        <v>70</v>
      </c>
      <c r="P94" s="407"/>
      <c r="Q94" s="407"/>
      <c r="R94" s="407"/>
      <c r="S94" s="407"/>
      <c r="T94" s="407"/>
      <c r="U94" s="40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89"/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94"/>
      <c r="O95" s="406" t="s">
        <v>70</v>
      </c>
      <c r="P95" s="407"/>
      <c r="Q95" s="407"/>
      <c r="R95" s="407"/>
      <c r="S95" s="407"/>
      <c r="T95" s="407"/>
      <c r="U95" s="40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88" t="s">
        <v>61</v>
      </c>
      <c r="B96" s="389"/>
      <c r="C96" s="389"/>
      <c r="D96" s="389"/>
      <c r="E96" s="389"/>
      <c r="F96" s="389"/>
      <c r="G96" s="389"/>
      <c r="H96" s="389"/>
      <c r="I96" s="389"/>
      <c r="J96" s="389"/>
      <c r="K96" s="389"/>
      <c r="L96" s="389"/>
      <c r="M96" s="389"/>
      <c r="N96" s="389"/>
      <c r="O96" s="389"/>
      <c r="P96" s="389"/>
      <c r="Q96" s="389"/>
      <c r="R96" s="389"/>
      <c r="S96" s="389"/>
      <c r="T96" s="389"/>
      <c r="U96" s="389"/>
      <c r="V96" s="389"/>
      <c r="W96" s="389"/>
      <c r="X96" s="389"/>
      <c r="Y96" s="389"/>
      <c r="Z96" s="375"/>
      <c r="AA96" s="375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86">
        <v>4607091387667</v>
      </c>
      <c r="E97" s="387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1"/>
      <c r="Q97" s="391"/>
      <c r="R97" s="391"/>
      <c r="S97" s="387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86">
        <v>4607091387636</v>
      </c>
      <c r="E98" s="387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1"/>
      <c r="Q98" s="391"/>
      <c r="R98" s="391"/>
      <c r="S98" s="387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86">
        <v>4607091382426</v>
      </c>
      <c r="E99" s="387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4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1"/>
      <c r="Q99" s="391"/>
      <c r="R99" s="391"/>
      <c r="S99" s="387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86">
        <v>4607091386547</v>
      </c>
      <c r="E100" s="387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1"/>
      <c r="Q100" s="391"/>
      <c r="R100" s="391"/>
      <c r="S100" s="387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86">
        <v>4607091382464</v>
      </c>
      <c r="E101" s="387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1"/>
      <c r="Q101" s="391"/>
      <c r="R101" s="391"/>
      <c r="S101" s="387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86">
        <v>4680115883444</v>
      </c>
      <c r="E102" s="387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7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86">
        <v>4680115883444</v>
      </c>
      <c r="E103" s="387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1"/>
      <c r="Q103" s="391"/>
      <c r="R103" s="391"/>
      <c r="S103" s="387"/>
      <c r="T103" s="34"/>
      <c r="U103" s="34"/>
      <c r="V103" s="35" t="s">
        <v>66</v>
      </c>
      <c r="W103" s="382">
        <v>0</v>
      </c>
      <c r="X103" s="38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393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4"/>
      <c r="O104" s="406" t="s">
        <v>70</v>
      </c>
      <c r="P104" s="407"/>
      <c r="Q104" s="407"/>
      <c r="R104" s="407"/>
      <c r="S104" s="407"/>
      <c r="T104" s="407"/>
      <c r="U104" s="408"/>
      <c r="V104" s="37" t="s">
        <v>71</v>
      </c>
      <c r="W104" s="384">
        <f>IFERROR(W97/H97,"0")+IFERROR(W98/H98,"0")+IFERROR(W99/H99,"0")+IFERROR(W100/H100,"0")+IFERROR(W101/H101,"0")+IFERROR(W102/H102,"0")+IFERROR(W103/H103,"0")</f>
        <v>0</v>
      </c>
      <c r="X104" s="384">
        <f>IFERROR(X97/H97,"0")+IFERROR(X98/H98,"0")+IFERROR(X99/H99,"0")+IFERROR(X100/H100,"0")+IFERROR(X101/H101,"0")+IFERROR(X102/H102,"0")+IFERROR(X103/H103,"0")</f>
        <v>0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385"/>
      <c r="AA104" s="385"/>
    </row>
    <row r="105" spans="1:67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94"/>
      <c r="O105" s="406" t="s">
        <v>70</v>
      </c>
      <c r="P105" s="407"/>
      <c r="Q105" s="407"/>
      <c r="R105" s="407"/>
      <c r="S105" s="407"/>
      <c r="T105" s="407"/>
      <c r="U105" s="408"/>
      <c r="V105" s="37" t="s">
        <v>66</v>
      </c>
      <c r="W105" s="384">
        <f>IFERROR(SUM(W97:W103),"0")</f>
        <v>0</v>
      </c>
      <c r="X105" s="384">
        <f>IFERROR(SUM(X97:X103),"0")</f>
        <v>0</v>
      </c>
      <c r="Y105" s="37"/>
      <c r="Z105" s="385"/>
      <c r="AA105" s="385"/>
    </row>
    <row r="106" spans="1:67" ht="14.25" customHeight="1" x14ac:dyDescent="0.25">
      <c r="A106" s="388" t="s">
        <v>72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89"/>
      <c r="W106" s="389"/>
      <c r="X106" s="389"/>
      <c r="Y106" s="389"/>
      <c r="Z106" s="375"/>
      <c r="AA106" s="375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86">
        <v>4607091386967</v>
      </c>
      <c r="E107" s="387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1"/>
      <c r="Q107" s="391"/>
      <c r="R107" s="391"/>
      <c r="S107" s="387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86">
        <v>4607091386967</v>
      </c>
      <c r="E108" s="387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1"/>
      <c r="Q108" s="391"/>
      <c r="R108" s="391"/>
      <c r="S108" s="387"/>
      <c r="T108" s="34"/>
      <c r="U108" s="34"/>
      <c r="V108" s="35" t="s">
        <v>66</v>
      </c>
      <c r="W108" s="382">
        <v>1000</v>
      </c>
      <c r="X108" s="383">
        <f t="shared" si="18"/>
        <v>1008</v>
      </c>
      <c r="Y108" s="36">
        <f>IFERROR(IF(X108=0,"",ROUNDUP(X108/H108,0)*0.02175),"")</f>
        <v>2.61</v>
      </c>
      <c r="Z108" s="56"/>
      <c r="AA108" s="57"/>
      <c r="AE108" s="64"/>
      <c r="BB108" s="117" t="s">
        <v>1</v>
      </c>
      <c r="BL108" s="64">
        <f t="shared" si="19"/>
        <v>1067.1428571428571</v>
      </c>
      <c r="BM108" s="64">
        <f t="shared" si="20"/>
        <v>1075.6799999999998</v>
      </c>
      <c r="BN108" s="64">
        <f t="shared" si="21"/>
        <v>2.1258503401360542</v>
      </c>
      <c r="BO108" s="64">
        <f t="shared" si="22"/>
        <v>2.1428571428571428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86">
        <v>4607091385304</v>
      </c>
      <c r="E109" s="387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1"/>
      <c r="Q109" s="391"/>
      <c r="R109" s="391"/>
      <c r="S109" s="387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86">
        <v>4607091386264</v>
      </c>
      <c r="E110" s="387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1"/>
      <c r="Q110" s="391"/>
      <c r="R110" s="391"/>
      <c r="S110" s="387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86">
        <v>4680115882584</v>
      </c>
      <c r="E111" s="387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1"/>
      <c r="Q111" s="391"/>
      <c r="R111" s="391"/>
      <c r="S111" s="387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86">
        <v>4680115882584</v>
      </c>
      <c r="E112" s="387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1"/>
      <c r="Q112" s="391"/>
      <c r="R112" s="391"/>
      <c r="S112" s="387"/>
      <c r="T112" s="34"/>
      <c r="U112" s="34"/>
      <c r="V112" s="35" t="s">
        <v>66</v>
      </c>
      <c r="W112" s="382">
        <v>0</v>
      </c>
      <c r="X112" s="38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86">
        <v>4607091385731</v>
      </c>
      <c r="E113" s="387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1"/>
      <c r="Q113" s="391"/>
      <c r="R113" s="391"/>
      <c r="S113" s="387"/>
      <c r="T113" s="34"/>
      <c r="U113" s="34"/>
      <c r="V113" s="35" t="s">
        <v>66</v>
      </c>
      <c r="W113" s="382">
        <v>450</v>
      </c>
      <c r="X113" s="383">
        <f t="shared" si="18"/>
        <v>450.90000000000003</v>
      </c>
      <c r="Y113" s="36">
        <f>IFERROR(IF(X113=0,"",ROUNDUP(X113/H113,0)*0.00753),"")</f>
        <v>1.2575100000000001</v>
      </c>
      <c r="Z113" s="56"/>
      <c r="AA113" s="57"/>
      <c r="AE113" s="64"/>
      <c r="BB113" s="122" t="s">
        <v>1</v>
      </c>
      <c r="BL113" s="64">
        <f t="shared" si="19"/>
        <v>495.33333333333331</v>
      </c>
      <c r="BM113" s="64">
        <f t="shared" si="20"/>
        <v>496.32400000000001</v>
      </c>
      <c r="BN113" s="64">
        <f t="shared" si="21"/>
        <v>1.0683760683760684</v>
      </c>
      <c r="BO113" s="64">
        <f t="shared" si="22"/>
        <v>1.0705128205128205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6">
        <v>4680115880894</v>
      </c>
      <c r="E114" s="387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7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86">
        <v>4680115880214</v>
      </c>
      <c r="E115" s="387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1"/>
      <c r="Q115" s="391"/>
      <c r="R115" s="391"/>
      <c r="S115" s="387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86">
        <v>4680115885233</v>
      </c>
      <c r="E116" s="387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0" t="s">
        <v>201</v>
      </c>
      <c r="P116" s="391"/>
      <c r="Q116" s="391"/>
      <c r="R116" s="391"/>
      <c r="S116" s="387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86">
        <v>4680115884915</v>
      </c>
      <c r="E117" s="387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26" t="s">
        <v>204</v>
      </c>
      <c r="P117" s="391"/>
      <c r="Q117" s="391"/>
      <c r="R117" s="391"/>
      <c r="S117" s="387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86">
        <v>4607091385427</v>
      </c>
      <c r="E118" s="387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1"/>
      <c r="Q118" s="391"/>
      <c r="R118" s="391"/>
      <c r="S118" s="387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86">
        <v>4680115882645</v>
      </c>
      <c r="E119" s="387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1"/>
      <c r="Q119" s="391"/>
      <c r="R119" s="391"/>
      <c r="S119" s="387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86">
        <v>4680115884311</v>
      </c>
      <c r="E120" s="387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95" t="s">
        <v>211</v>
      </c>
      <c r="P120" s="391"/>
      <c r="Q120" s="391"/>
      <c r="R120" s="391"/>
      <c r="S120" s="387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86">
        <v>4680115884403</v>
      </c>
      <c r="E121" s="387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70" t="s">
        <v>214</v>
      </c>
      <c r="P121" s="391"/>
      <c r="Q121" s="391"/>
      <c r="R121" s="391"/>
      <c r="S121" s="387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3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4"/>
      <c r="O122" s="406" t="s">
        <v>70</v>
      </c>
      <c r="P122" s="407"/>
      <c r="Q122" s="407"/>
      <c r="R122" s="407"/>
      <c r="S122" s="407"/>
      <c r="T122" s="407"/>
      <c r="U122" s="40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285.71428571428567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287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3.8675100000000002</v>
      </c>
      <c r="Z122" s="385"/>
      <c r="AA122" s="385"/>
    </row>
    <row r="123" spans="1:67" x14ac:dyDescent="0.2">
      <c r="A123" s="389"/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94"/>
      <c r="O123" s="406" t="s">
        <v>70</v>
      </c>
      <c r="P123" s="407"/>
      <c r="Q123" s="407"/>
      <c r="R123" s="407"/>
      <c r="S123" s="407"/>
      <c r="T123" s="407"/>
      <c r="U123" s="408"/>
      <c r="V123" s="37" t="s">
        <v>66</v>
      </c>
      <c r="W123" s="384">
        <f>IFERROR(SUM(W107:W121),"0")</f>
        <v>1450</v>
      </c>
      <c r="X123" s="384">
        <f>IFERROR(SUM(X107:X121),"0")</f>
        <v>1458.9</v>
      </c>
      <c r="Y123" s="37"/>
      <c r="Z123" s="385"/>
      <c r="AA123" s="385"/>
    </row>
    <row r="124" spans="1:67" ht="14.25" customHeight="1" x14ac:dyDescent="0.25">
      <c r="A124" s="388" t="s">
        <v>215</v>
      </c>
      <c r="B124" s="389"/>
      <c r="C124" s="389"/>
      <c r="D124" s="389"/>
      <c r="E124" s="389"/>
      <c r="F124" s="389"/>
      <c r="G124" s="389"/>
      <c r="H124" s="389"/>
      <c r="I124" s="389"/>
      <c r="J124" s="389"/>
      <c r="K124" s="389"/>
      <c r="L124" s="389"/>
      <c r="M124" s="389"/>
      <c r="N124" s="389"/>
      <c r="O124" s="389"/>
      <c r="P124" s="389"/>
      <c r="Q124" s="389"/>
      <c r="R124" s="389"/>
      <c r="S124" s="389"/>
      <c r="T124" s="389"/>
      <c r="U124" s="389"/>
      <c r="V124" s="389"/>
      <c r="W124" s="389"/>
      <c r="X124" s="389"/>
      <c r="Y124" s="389"/>
      <c r="Z124" s="375"/>
      <c r="AA124" s="375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86">
        <v>4680115881532</v>
      </c>
      <c r="E125" s="387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7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86">
        <v>4680115881532</v>
      </c>
      <c r="E126" s="387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1"/>
      <c r="Q126" s="391"/>
      <c r="R126" s="391"/>
      <c r="S126" s="387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86">
        <v>4680115882652</v>
      </c>
      <c r="E127" s="387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1"/>
      <c r="Q127" s="391"/>
      <c r="R127" s="391"/>
      <c r="S127" s="387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86">
        <v>4680115880238</v>
      </c>
      <c r="E128" s="387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1"/>
      <c r="Q128" s="391"/>
      <c r="R128" s="391"/>
      <c r="S128" s="387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86">
        <v>4680115881464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1"/>
      <c r="Q129" s="391"/>
      <c r="R129" s="391"/>
      <c r="S129" s="387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3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4"/>
      <c r="O130" s="406" t="s">
        <v>70</v>
      </c>
      <c r="P130" s="407"/>
      <c r="Q130" s="407"/>
      <c r="R130" s="407"/>
      <c r="S130" s="407"/>
      <c r="T130" s="407"/>
      <c r="U130" s="40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4"/>
      <c r="O131" s="406" t="s">
        <v>70</v>
      </c>
      <c r="P131" s="407"/>
      <c r="Q131" s="407"/>
      <c r="R131" s="407"/>
      <c r="S131" s="407"/>
      <c r="T131" s="407"/>
      <c r="U131" s="40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52" t="s">
        <v>225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6"/>
      <c r="AA132" s="376"/>
    </row>
    <row r="133" spans="1:67" ht="14.25" customHeight="1" x14ac:dyDescent="0.25">
      <c r="A133" s="388" t="s">
        <v>72</v>
      </c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  <c r="X133" s="389"/>
      <c r="Y133" s="389"/>
      <c r="Z133" s="375"/>
      <c r="AA133" s="375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86">
        <v>4607091385168</v>
      </c>
      <c r="E134" s="387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7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86">
        <v>4607091385168</v>
      </c>
      <c r="E135" s="387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6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1"/>
      <c r="Q135" s="391"/>
      <c r="R135" s="391"/>
      <c r="S135" s="387"/>
      <c r="T135" s="34"/>
      <c r="U135" s="34"/>
      <c r="V135" s="35" t="s">
        <v>66</v>
      </c>
      <c r="W135" s="382">
        <v>2200</v>
      </c>
      <c r="X135" s="383">
        <f>IFERROR(IF(W135="",0,CEILING((W135/$H135),1)*$H135),"")</f>
        <v>2200.8000000000002</v>
      </c>
      <c r="Y135" s="36">
        <f>IFERROR(IF(X135=0,"",ROUNDUP(X135/H135,0)*0.02175),"")</f>
        <v>5.6984999999999992</v>
      </c>
      <c r="Z135" s="56"/>
      <c r="AA135" s="57"/>
      <c r="AE135" s="64"/>
      <c r="BB135" s="137" t="s">
        <v>1</v>
      </c>
      <c r="BL135" s="64">
        <f>IFERROR(W135*I135/H135,"0")</f>
        <v>2346.1428571428573</v>
      </c>
      <c r="BM135" s="64">
        <f>IFERROR(X135*I135/H135,"0")</f>
        <v>2346.9960000000001</v>
      </c>
      <c r="BN135" s="64">
        <f>IFERROR(1/J135*(W135/H135),"0")</f>
        <v>4.6768707482993186</v>
      </c>
      <c r="BO135" s="64">
        <f>IFERROR(1/J135*(X135/H135),"0")</f>
        <v>4.6785714285714279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86">
        <v>4607091383256</v>
      </c>
      <c r="E136" s="387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1"/>
      <c r="Q136" s="391"/>
      <c r="R136" s="391"/>
      <c r="S136" s="387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86">
        <v>4607091385748</v>
      </c>
      <c r="E137" s="387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1"/>
      <c r="Q137" s="391"/>
      <c r="R137" s="391"/>
      <c r="S137" s="387"/>
      <c r="T137" s="34"/>
      <c r="U137" s="34"/>
      <c r="V137" s="35" t="s">
        <v>66</v>
      </c>
      <c r="W137" s="382">
        <v>900</v>
      </c>
      <c r="X137" s="383">
        <f>IFERROR(IF(W137="",0,CEILING((W137/$H137),1)*$H137),"")</f>
        <v>901.80000000000007</v>
      </c>
      <c r="Y137" s="36">
        <f>IFERROR(IF(X137=0,"",ROUNDUP(X137/H137,0)*0.00753),"")</f>
        <v>2.5150200000000003</v>
      </c>
      <c r="Z137" s="56"/>
      <c r="AA137" s="57"/>
      <c r="AE137" s="64"/>
      <c r="BB137" s="139" t="s">
        <v>1</v>
      </c>
      <c r="BL137" s="64">
        <f>IFERROR(W137*I137/H137,"0")</f>
        <v>990.66666666666663</v>
      </c>
      <c r="BM137" s="64">
        <f>IFERROR(X137*I137/H137,"0")</f>
        <v>992.64800000000002</v>
      </c>
      <c r="BN137" s="64">
        <f>IFERROR(1/J137*(W137/H137),"0")</f>
        <v>2.1367521367521367</v>
      </c>
      <c r="BO137" s="64">
        <f>IFERROR(1/J137*(X137/H137),"0")</f>
        <v>2.141025641025641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86">
        <v>4680115884533</v>
      </c>
      <c r="E138" s="387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1"/>
      <c r="Q138" s="391"/>
      <c r="R138" s="391"/>
      <c r="S138" s="387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3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4"/>
      <c r="O139" s="406" t="s">
        <v>70</v>
      </c>
      <c r="P139" s="407"/>
      <c r="Q139" s="407"/>
      <c r="R139" s="407"/>
      <c r="S139" s="407"/>
      <c r="T139" s="407"/>
      <c r="U139" s="408"/>
      <c r="V139" s="37" t="s">
        <v>71</v>
      </c>
      <c r="W139" s="384">
        <f>IFERROR(W134/H134,"0")+IFERROR(W135/H135,"0")+IFERROR(W136/H136,"0")+IFERROR(W137/H137,"0")+IFERROR(W138/H138,"0")</f>
        <v>595.23809523809518</v>
      </c>
      <c r="X139" s="384">
        <f>IFERROR(X134/H134,"0")+IFERROR(X135/H135,"0")+IFERROR(X136/H136,"0")+IFERROR(X137/H137,"0")+IFERROR(X138/H138,"0")</f>
        <v>596</v>
      </c>
      <c r="Y139" s="384">
        <f>IFERROR(IF(Y134="",0,Y134),"0")+IFERROR(IF(Y135="",0,Y135),"0")+IFERROR(IF(Y136="",0,Y136),"0")+IFERROR(IF(Y137="",0,Y137),"0")+IFERROR(IF(Y138="",0,Y138),"0")</f>
        <v>8.213519999999999</v>
      </c>
      <c r="Z139" s="385"/>
      <c r="AA139" s="38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4"/>
      <c r="O140" s="406" t="s">
        <v>70</v>
      </c>
      <c r="P140" s="407"/>
      <c r="Q140" s="407"/>
      <c r="R140" s="407"/>
      <c r="S140" s="407"/>
      <c r="T140" s="407"/>
      <c r="U140" s="408"/>
      <c r="V140" s="37" t="s">
        <v>66</v>
      </c>
      <c r="W140" s="384">
        <f>IFERROR(SUM(W134:W138),"0")</f>
        <v>3100</v>
      </c>
      <c r="X140" s="384">
        <f>IFERROR(SUM(X134:X138),"0")</f>
        <v>3102.6000000000004</v>
      </c>
      <c r="Y140" s="37"/>
      <c r="Z140" s="385"/>
      <c r="AA140" s="385"/>
    </row>
    <row r="141" spans="1:67" ht="27.75" customHeight="1" x14ac:dyDescent="0.2">
      <c r="A141" s="396" t="s">
        <v>235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397"/>
      <c r="Z141" s="48"/>
      <c r="AA141" s="48"/>
    </row>
    <row r="142" spans="1:67" ht="16.5" customHeight="1" x14ac:dyDescent="0.25">
      <c r="A142" s="452" t="s">
        <v>236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6"/>
      <c r="AA142" s="376"/>
    </row>
    <row r="143" spans="1:67" ht="14.25" customHeight="1" x14ac:dyDescent="0.25">
      <c r="A143" s="388" t="s">
        <v>113</v>
      </c>
      <c r="B143" s="389"/>
      <c r="C143" s="389"/>
      <c r="D143" s="389"/>
      <c r="E143" s="389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  <c r="X143" s="389"/>
      <c r="Y143" s="389"/>
      <c r="Z143" s="375"/>
      <c r="AA143" s="375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86">
        <v>4607091383423</v>
      </c>
      <c r="E144" s="387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1"/>
      <c r="Q144" s="391"/>
      <c r="R144" s="391"/>
      <c r="S144" s="387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86">
        <v>4680115885707</v>
      </c>
      <c r="E145" s="387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94" t="s">
        <v>241</v>
      </c>
      <c r="P145" s="391"/>
      <c r="Q145" s="391"/>
      <c r="R145" s="391"/>
      <c r="S145" s="387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86">
        <v>4680115885660</v>
      </c>
      <c r="E146" s="387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5" t="s">
        <v>244</v>
      </c>
      <c r="P146" s="391"/>
      <c r="Q146" s="391"/>
      <c r="R146" s="391"/>
      <c r="S146" s="387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86">
        <v>4680115885691</v>
      </c>
      <c r="E147" s="387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500" t="s">
        <v>247</v>
      </c>
      <c r="P147" s="391"/>
      <c r="Q147" s="391"/>
      <c r="R147" s="391"/>
      <c r="S147" s="387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86">
        <v>4680115885714</v>
      </c>
      <c r="E148" s="387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3" t="s">
        <v>250</v>
      </c>
      <c r="P148" s="391"/>
      <c r="Q148" s="391"/>
      <c r="R148" s="391"/>
      <c r="S148" s="387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3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4"/>
      <c r="O149" s="406" t="s">
        <v>70</v>
      </c>
      <c r="P149" s="407"/>
      <c r="Q149" s="407"/>
      <c r="R149" s="407"/>
      <c r="S149" s="407"/>
      <c r="T149" s="407"/>
      <c r="U149" s="40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89"/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94"/>
      <c r="O150" s="406" t="s">
        <v>70</v>
      </c>
      <c r="P150" s="407"/>
      <c r="Q150" s="407"/>
      <c r="R150" s="407"/>
      <c r="S150" s="407"/>
      <c r="T150" s="407"/>
      <c r="U150" s="40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52" t="s">
        <v>251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6"/>
      <c r="AA151" s="376"/>
    </row>
    <row r="152" spans="1:67" ht="14.25" customHeight="1" x14ac:dyDescent="0.25">
      <c r="A152" s="388" t="s">
        <v>61</v>
      </c>
      <c r="B152" s="389"/>
      <c r="C152" s="389"/>
      <c r="D152" s="389"/>
      <c r="E152" s="389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  <c r="X152" s="389"/>
      <c r="Y152" s="389"/>
      <c r="Z152" s="375"/>
      <c r="AA152" s="375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86">
        <v>4680115880993</v>
      </c>
      <c r="E153" s="387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1"/>
      <c r="Q153" s="391"/>
      <c r="R153" s="391"/>
      <c r="S153" s="387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86">
        <v>4680115881761</v>
      </c>
      <c r="E154" s="387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1"/>
      <c r="Q154" s="391"/>
      <c r="R154" s="391"/>
      <c r="S154" s="387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86">
        <v>4680115881563</v>
      </c>
      <c r="E155" s="387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1"/>
      <c r="Q155" s="391"/>
      <c r="R155" s="391"/>
      <c r="S155" s="387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86">
        <v>4680115880986</v>
      </c>
      <c r="E156" s="387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1"/>
      <c r="Q156" s="391"/>
      <c r="R156" s="391"/>
      <c r="S156" s="387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86">
        <v>4680115881785</v>
      </c>
      <c r="E157" s="387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1"/>
      <c r="Q157" s="391"/>
      <c r="R157" s="391"/>
      <c r="S157" s="387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86">
        <v>4680115881679</v>
      </c>
      <c r="E158" s="387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1"/>
      <c r="Q158" s="391"/>
      <c r="R158" s="391"/>
      <c r="S158" s="387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86">
        <v>4680115880191</v>
      </c>
      <c r="E159" s="387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1"/>
      <c r="Q159" s="391"/>
      <c r="R159" s="391"/>
      <c r="S159" s="387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86">
        <v>4680115883963</v>
      </c>
      <c r="E160" s="387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1"/>
      <c r="Q160" s="391"/>
      <c r="R160" s="391"/>
      <c r="S160" s="387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3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4"/>
      <c r="O161" s="406" t="s">
        <v>70</v>
      </c>
      <c r="P161" s="407"/>
      <c r="Q161" s="407"/>
      <c r="R161" s="407"/>
      <c r="S161" s="407"/>
      <c r="T161" s="407"/>
      <c r="U161" s="40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x14ac:dyDescent="0.2">
      <c r="A162" s="389"/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94"/>
      <c r="O162" s="406" t="s">
        <v>70</v>
      </c>
      <c r="P162" s="407"/>
      <c r="Q162" s="407"/>
      <c r="R162" s="407"/>
      <c r="S162" s="407"/>
      <c r="T162" s="407"/>
      <c r="U162" s="40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customHeight="1" x14ac:dyDescent="0.25">
      <c r="A163" s="452" t="s">
        <v>268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6"/>
      <c r="AA163" s="376"/>
    </row>
    <row r="164" spans="1:67" ht="14.25" customHeight="1" x14ac:dyDescent="0.25">
      <c r="A164" s="388" t="s">
        <v>113</v>
      </c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  <c r="X164" s="389"/>
      <c r="Y164" s="389"/>
      <c r="Z164" s="375"/>
      <c r="AA164" s="375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86">
        <v>4680115881402</v>
      </c>
      <c r="E165" s="387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1"/>
      <c r="Q165" s="391"/>
      <c r="R165" s="391"/>
      <c r="S165" s="387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86">
        <v>4680115881396</v>
      </c>
      <c r="E166" s="387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5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1"/>
      <c r="Q166" s="391"/>
      <c r="R166" s="391"/>
      <c r="S166" s="387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3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4"/>
      <c r="O167" s="406" t="s">
        <v>70</v>
      </c>
      <c r="P167" s="407"/>
      <c r="Q167" s="407"/>
      <c r="R167" s="407"/>
      <c r="S167" s="407"/>
      <c r="T167" s="407"/>
      <c r="U167" s="40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89"/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94"/>
      <c r="O168" s="406" t="s">
        <v>70</v>
      </c>
      <c r="P168" s="407"/>
      <c r="Q168" s="407"/>
      <c r="R168" s="407"/>
      <c r="S168" s="407"/>
      <c r="T168" s="407"/>
      <c r="U168" s="40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88" t="s">
        <v>105</v>
      </c>
      <c r="B169" s="389"/>
      <c r="C169" s="389"/>
      <c r="D169" s="389"/>
      <c r="E169" s="389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  <c r="X169" s="389"/>
      <c r="Y169" s="389"/>
      <c r="Z169" s="375"/>
      <c r="AA169" s="375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86">
        <v>4680115882935</v>
      </c>
      <c r="E170" s="387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1"/>
      <c r="Q170" s="391"/>
      <c r="R170" s="391"/>
      <c r="S170" s="387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86">
        <v>4680115880764</v>
      </c>
      <c r="E171" s="387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1"/>
      <c r="Q171" s="391"/>
      <c r="R171" s="391"/>
      <c r="S171" s="387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3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4"/>
      <c r="O172" s="406" t="s">
        <v>70</v>
      </c>
      <c r="P172" s="407"/>
      <c r="Q172" s="407"/>
      <c r="R172" s="407"/>
      <c r="S172" s="407"/>
      <c r="T172" s="407"/>
      <c r="U172" s="40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94"/>
      <c r="O173" s="406" t="s">
        <v>70</v>
      </c>
      <c r="P173" s="407"/>
      <c r="Q173" s="407"/>
      <c r="R173" s="407"/>
      <c r="S173" s="407"/>
      <c r="T173" s="407"/>
      <c r="U173" s="40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88" t="s">
        <v>61</v>
      </c>
      <c r="B174" s="389"/>
      <c r="C174" s="389"/>
      <c r="D174" s="389"/>
      <c r="E174" s="389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  <c r="X174" s="389"/>
      <c r="Y174" s="389"/>
      <c r="Z174" s="375"/>
      <c r="AA174" s="375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86">
        <v>4680115882683</v>
      </c>
      <c r="E175" s="387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1"/>
      <c r="Q175" s="391"/>
      <c r="R175" s="391"/>
      <c r="S175" s="387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86">
        <v>4680115882690</v>
      </c>
      <c r="E176" s="387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1"/>
      <c r="Q176" s="391"/>
      <c r="R176" s="391"/>
      <c r="S176" s="387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86">
        <v>4680115882669</v>
      </c>
      <c r="E177" s="387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1"/>
      <c r="Q177" s="391"/>
      <c r="R177" s="391"/>
      <c r="S177" s="387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86">
        <v>4680115882676</v>
      </c>
      <c r="E178" s="387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1"/>
      <c r="Q178" s="391"/>
      <c r="R178" s="391"/>
      <c r="S178" s="387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86">
        <v>4680115884014</v>
      </c>
      <c r="E179" s="387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1"/>
      <c r="Q179" s="391"/>
      <c r="R179" s="391"/>
      <c r="S179" s="387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86">
        <v>4680115884007</v>
      </c>
      <c r="E180" s="387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1"/>
      <c r="Q180" s="391"/>
      <c r="R180" s="391"/>
      <c r="S180" s="387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86">
        <v>4680115884038</v>
      </c>
      <c r="E181" s="387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1"/>
      <c r="Q181" s="391"/>
      <c r="R181" s="391"/>
      <c r="S181" s="387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86">
        <v>4680115884021</v>
      </c>
      <c r="E182" s="387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1"/>
      <c r="Q182" s="391"/>
      <c r="R182" s="391"/>
      <c r="S182" s="387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3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4"/>
      <c r="O183" s="406" t="s">
        <v>70</v>
      </c>
      <c r="P183" s="407"/>
      <c r="Q183" s="407"/>
      <c r="R183" s="407"/>
      <c r="S183" s="407"/>
      <c r="T183" s="407"/>
      <c r="U183" s="40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x14ac:dyDescent="0.2">
      <c r="A184" s="389"/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94"/>
      <c r="O184" s="406" t="s">
        <v>70</v>
      </c>
      <c r="P184" s="407"/>
      <c r="Q184" s="407"/>
      <c r="R184" s="407"/>
      <c r="S184" s="407"/>
      <c r="T184" s="407"/>
      <c r="U184" s="40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customHeight="1" x14ac:dyDescent="0.25">
      <c r="A185" s="388" t="s">
        <v>72</v>
      </c>
      <c r="B185" s="389"/>
      <c r="C185" s="389"/>
      <c r="D185" s="389"/>
      <c r="E185" s="389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  <c r="X185" s="389"/>
      <c r="Y185" s="389"/>
      <c r="Z185" s="375"/>
      <c r="AA185" s="375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86">
        <v>4680115881556</v>
      </c>
      <c r="E186" s="387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1"/>
      <c r="Q186" s="391"/>
      <c r="R186" s="391"/>
      <c r="S186" s="387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86">
        <v>4680115881594</v>
      </c>
      <c r="E187" s="387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6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1"/>
      <c r="Q187" s="391"/>
      <c r="R187" s="391"/>
      <c r="S187" s="387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86">
        <v>4680115880962</v>
      </c>
      <c r="E188" s="387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86" t="s">
        <v>299</v>
      </c>
      <c r="P188" s="391"/>
      <c r="Q188" s="391"/>
      <c r="R188" s="391"/>
      <c r="S188" s="387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86">
        <v>4680115881617</v>
      </c>
      <c r="E189" s="387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1"/>
      <c r="Q189" s="391"/>
      <c r="R189" s="391"/>
      <c r="S189" s="387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86">
        <v>4680115880573</v>
      </c>
      <c r="E190" s="387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25" t="s">
        <v>304</v>
      </c>
      <c r="P190" s="391"/>
      <c r="Q190" s="391"/>
      <c r="R190" s="391"/>
      <c r="S190" s="387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86">
        <v>4680115881228</v>
      </c>
      <c r="E191" s="387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1"/>
      <c r="Q191" s="391"/>
      <c r="R191" s="391"/>
      <c r="S191" s="387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86">
        <v>4680115881037</v>
      </c>
      <c r="E192" s="387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1"/>
      <c r="Q192" s="391"/>
      <c r="R192" s="391"/>
      <c r="S192" s="387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86">
        <v>4680115881211</v>
      </c>
      <c r="E193" s="387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1"/>
      <c r="Q193" s="391"/>
      <c r="R193" s="391"/>
      <c r="S193" s="387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86">
        <v>4680115881020</v>
      </c>
      <c r="E194" s="387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1"/>
      <c r="Q194" s="391"/>
      <c r="R194" s="391"/>
      <c r="S194" s="387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86">
        <v>4680115882195</v>
      </c>
      <c r="E195" s="387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1"/>
      <c r="Q195" s="391"/>
      <c r="R195" s="391"/>
      <c r="S195" s="387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86">
        <v>4680115882607</v>
      </c>
      <c r="E196" s="387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54" t="s">
        <v>317</v>
      </c>
      <c r="P196" s="391"/>
      <c r="Q196" s="391"/>
      <c r="R196" s="391"/>
      <c r="S196" s="387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86">
        <v>4680115880092</v>
      </c>
      <c r="E197" s="387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3" t="s">
        <v>320</v>
      </c>
      <c r="P197" s="391"/>
      <c r="Q197" s="391"/>
      <c r="R197" s="391"/>
      <c r="S197" s="387"/>
      <c r="T197" s="34"/>
      <c r="U197" s="34"/>
      <c r="V197" s="35" t="s">
        <v>66</v>
      </c>
      <c r="W197" s="382">
        <v>400</v>
      </c>
      <c r="X197" s="383">
        <f t="shared" si="33"/>
        <v>400.8</v>
      </c>
      <c r="Y197" s="36">
        <f t="shared" si="38"/>
        <v>1.2575100000000001</v>
      </c>
      <c r="Z197" s="56"/>
      <c r="AA197" s="57"/>
      <c r="AE197" s="64"/>
      <c r="BB197" s="177" t="s">
        <v>1</v>
      </c>
      <c r="BL197" s="64">
        <f t="shared" si="34"/>
        <v>445.33333333333331</v>
      </c>
      <c r="BM197" s="64">
        <f t="shared" si="35"/>
        <v>446.2240000000001</v>
      </c>
      <c r="BN197" s="64">
        <f t="shared" si="36"/>
        <v>1.0683760683760684</v>
      </c>
      <c r="BO197" s="64">
        <f t="shared" si="37"/>
        <v>1.0705128205128205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86">
        <v>4680115880221</v>
      </c>
      <c r="E198" s="387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7" t="s">
        <v>323</v>
      </c>
      <c r="P198" s="391"/>
      <c r="Q198" s="391"/>
      <c r="R198" s="391"/>
      <c r="S198" s="387"/>
      <c r="T198" s="34"/>
      <c r="U198" s="34"/>
      <c r="V198" s="35" t="s">
        <v>66</v>
      </c>
      <c r="W198" s="382">
        <v>640</v>
      </c>
      <c r="X198" s="383">
        <f t="shared" si="33"/>
        <v>640.79999999999995</v>
      </c>
      <c r="Y198" s="36">
        <f t="shared" si="38"/>
        <v>2.01051</v>
      </c>
      <c r="Z198" s="56"/>
      <c r="AA198" s="57"/>
      <c r="AE198" s="64"/>
      <c r="BB198" s="178" t="s">
        <v>1</v>
      </c>
      <c r="BL198" s="64">
        <f t="shared" si="34"/>
        <v>712.53333333333342</v>
      </c>
      <c r="BM198" s="64">
        <f t="shared" si="35"/>
        <v>713.42399999999998</v>
      </c>
      <c r="BN198" s="64">
        <f t="shared" si="36"/>
        <v>1.7094017094017095</v>
      </c>
      <c r="BO198" s="64">
        <f t="shared" si="37"/>
        <v>1.7115384615384615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86">
        <v>4680115882942</v>
      </c>
      <c r="E199" s="387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6" t="s">
        <v>326</v>
      </c>
      <c r="P199" s="391"/>
      <c r="Q199" s="391"/>
      <c r="R199" s="391"/>
      <c r="S199" s="387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86">
        <v>4680115880504</v>
      </c>
      <c r="E200" s="387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12" t="s">
        <v>329</v>
      </c>
      <c r="P200" s="391"/>
      <c r="Q200" s="391"/>
      <c r="R200" s="391"/>
      <c r="S200" s="387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86">
        <v>4680115882164</v>
      </c>
      <c r="E201" s="387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1"/>
      <c r="Q201" s="391"/>
      <c r="R201" s="391"/>
      <c r="S201" s="387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3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4"/>
      <c r="O202" s="406" t="s">
        <v>70</v>
      </c>
      <c r="P202" s="407"/>
      <c r="Q202" s="407"/>
      <c r="R202" s="407"/>
      <c r="S202" s="407"/>
      <c r="T202" s="407"/>
      <c r="U202" s="40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433.33333333333337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434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3.2680199999999999</v>
      </c>
      <c r="Z202" s="385"/>
      <c r="AA202" s="385"/>
    </row>
    <row r="203" spans="1:67" x14ac:dyDescent="0.2">
      <c r="A203" s="389"/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94"/>
      <c r="O203" s="406" t="s">
        <v>70</v>
      </c>
      <c r="P203" s="407"/>
      <c r="Q203" s="407"/>
      <c r="R203" s="407"/>
      <c r="S203" s="407"/>
      <c r="T203" s="407"/>
      <c r="U203" s="408"/>
      <c r="V203" s="37" t="s">
        <v>66</v>
      </c>
      <c r="W203" s="384">
        <f>IFERROR(SUM(W186:W201),"0")</f>
        <v>1040</v>
      </c>
      <c r="X203" s="384">
        <f>IFERROR(SUM(X186:X201),"0")</f>
        <v>1041.5999999999999</v>
      </c>
      <c r="Y203" s="37"/>
      <c r="Z203" s="385"/>
      <c r="AA203" s="385"/>
    </row>
    <row r="204" spans="1:67" ht="14.25" customHeight="1" x14ac:dyDescent="0.25">
      <c r="A204" s="388" t="s">
        <v>215</v>
      </c>
      <c r="B204" s="389"/>
      <c r="C204" s="389"/>
      <c r="D204" s="389"/>
      <c r="E204" s="389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  <c r="X204" s="389"/>
      <c r="Y204" s="389"/>
      <c r="Z204" s="375"/>
      <c r="AA204" s="375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86">
        <v>4680115882874</v>
      </c>
      <c r="E205" s="387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7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86">
        <v>4680115882874</v>
      </c>
      <c r="E206" s="387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7" t="s">
        <v>335</v>
      </c>
      <c r="P206" s="391"/>
      <c r="Q206" s="391"/>
      <c r="R206" s="391"/>
      <c r="S206" s="387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86">
        <v>4680115884434</v>
      </c>
      <c r="E207" s="387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3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1"/>
      <c r="Q207" s="391"/>
      <c r="R207" s="391"/>
      <c r="S207" s="387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86">
        <v>4680115880818</v>
      </c>
      <c r="E208" s="387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1" t="s">
        <v>340</v>
      </c>
      <c r="P208" s="391"/>
      <c r="Q208" s="391"/>
      <c r="R208" s="391"/>
      <c r="S208" s="387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86">
        <v>4680115880801</v>
      </c>
      <c r="E209" s="387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9" t="s">
        <v>343</v>
      </c>
      <c r="P209" s="391"/>
      <c r="Q209" s="391"/>
      <c r="R209" s="391"/>
      <c r="S209" s="387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3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4"/>
      <c r="O210" s="406" t="s">
        <v>70</v>
      </c>
      <c r="P210" s="407"/>
      <c r="Q210" s="407"/>
      <c r="R210" s="407"/>
      <c r="S210" s="407"/>
      <c r="T210" s="407"/>
      <c r="U210" s="40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389"/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94"/>
      <c r="O211" s="406" t="s">
        <v>70</v>
      </c>
      <c r="P211" s="407"/>
      <c r="Q211" s="407"/>
      <c r="R211" s="407"/>
      <c r="S211" s="407"/>
      <c r="T211" s="407"/>
      <c r="U211" s="40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452" t="s">
        <v>344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6"/>
      <c r="AA212" s="376"/>
    </row>
    <row r="213" spans="1:67" ht="14.25" customHeight="1" x14ac:dyDescent="0.25">
      <c r="A213" s="388" t="s">
        <v>113</v>
      </c>
      <c r="B213" s="389"/>
      <c r="C213" s="389"/>
      <c r="D213" s="389"/>
      <c r="E213" s="389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  <c r="X213" s="389"/>
      <c r="Y213" s="389"/>
      <c r="Z213" s="375"/>
      <c r="AA213" s="375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86">
        <v>4680115884274</v>
      </c>
      <c r="E214" s="387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1"/>
      <c r="Q214" s="391"/>
      <c r="R214" s="391"/>
      <c r="S214" s="387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86">
        <v>4680115884274</v>
      </c>
      <c r="E215" s="387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39" t="s">
        <v>348</v>
      </c>
      <c r="P215" s="391"/>
      <c r="Q215" s="391"/>
      <c r="R215" s="391"/>
      <c r="S215" s="387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86">
        <v>4680115884298</v>
      </c>
      <c r="E216" s="387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1"/>
      <c r="Q216" s="391"/>
      <c r="R216" s="391"/>
      <c r="S216" s="387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86">
        <v>4680115884250</v>
      </c>
      <c r="E217" s="387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1"/>
      <c r="Q217" s="391"/>
      <c r="R217" s="391"/>
      <c r="S217" s="387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86">
        <v>4680115884250</v>
      </c>
      <c r="E218" s="387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0" t="s">
        <v>354</v>
      </c>
      <c r="P218" s="391"/>
      <c r="Q218" s="391"/>
      <c r="R218" s="391"/>
      <c r="S218" s="387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86">
        <v>4680115884281</v>
      </c>
      <c r="E219" s="387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1"/>
      <c r="Q219" s="391"/>
      <c r="R219" s="391"/>
      <c r="S219" s="387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86">
        <v>4680115884199</v>
      </c>
      <c r="E220" s="387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1"/>
      <c r="Q220" s="391"/>
      <c r="R220" s="391"/>
      <c r="S220" s="387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86">
        <v>4680115884267</v>
      </c>
      <c r="E221" s="387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4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1"/>
      <c r="Q221" s="391"/>
      <c r="R221" s="391"/>
      <c r="S221" s="387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86">
        <v>4680115882973</v>
      </c>
      <c r="E222" s="387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1"/>
      <c r="Q222" s="391"/>
      <c r="R222" s="391"/>
      <c r="S222" s="387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3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4"/>
      <c r="O223" s="406" t="s">
        <v>70</v>
      </c>
      <c r="P223" s="407"/>
      <c r="Q223" s="407"/>
      <c r="R223" s="407"/>
      <c r="S223" s="407"/>
      <c r="T223" s="407"/>
      <c r="U223" s="40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89"/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94"/>
      <c r="O224" s="406" t="s">
        <v>70</v>
      </c>
      <c r="P224" s="407"/>
      <c r="Q224" s="407"/>
      <c r="R224" s="407"/>
      <c r="S224" s="407"/>
      <c r="T224" s="407"/>
      <c r="U224" s="40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88" t="s">
        <v>61</v>
      </c>
      <c r="B225" s="389"/>
      <c r="C225" s="389"/>
      <c r="D225" s="389"/>
      <c r="E225" s="389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  <c r="X225" s="389"/>
      <c r="Y225" s="389"/>
      <c r="Z225" s="375"/>
      <c r="AA225" s="375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86">
        <v>4607091389845</v>
      </c>
      <c r="E226" s="387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1"/>
      <c r="Q226" s="391"/>
      <c r="R226" s="391"/>
      <c r="S226" s="387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86">
        <v>4680115882881</v>
      </c>
      <c r="E227" s="387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1"/>
      <c r="Q227" s="391"/>
      <c r="R227" s="391"/>
      <c r="S227" s="387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3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4"/>
      <c r="O228" s="406" t="s">
        <v>70</v>
      </c>
      <c r="P228" s="407"/>
      <c r="Q228" s="407"/>
      <c r="R228" s="407"/>
      <c r="S228" s="407"/>
      <c r="T228" s="407"/>
      <c r="U228" s="40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x14ac:dyDescent="0.2">
      <c r="A229" s="389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94"/>
      <c r="O229" s="406" t="s">
        <v>70</v>
      </c>
      <c r="P229" s="407"/>
      <c r="Q229" s="407"/>
      <c r="R229" s="407"/>
      <c r="S229" s="407"/>
      <c r="T229" s="407"/>
      <c r="U229" s="40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customHeight="1" x14ac:dyDescent="0.25">
      <c r="A230" s="452" t="s">
        <v>367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6"/>
      <c r="AA230" s="376"/>
    </row>
    <row r="231" spans="1:67" ht="14.25" customHeight="1" x14ac:dyDescent="0.25">
      <c r="A231" s="388" t="s">
        <v>113</v>
      </c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  <c r="X231" s="389"/>
      <c r="Y231" s="389"/>
      <c r="Z231" s="375"/>
      <c r="AA231" s="375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86">
        <v>4680115884137</v>
      </c>
      <c r="E232" s="387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1"/>
      <c r="Q232" s="391"/>
      <c r="R232" s="391"/>
      <c r="S232" s="387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86">
        <v>4680115884137</v>
      </c>
      <c r="E233" s="387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11" t="s">
        <v>371</v>
      </c>
      <c r="P233" s="391"/>
      <c r="Q233" s="391"/>
      <c r="R233" s="391"/>
      <c r="S233" s="387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86">
        <v>4680115884236</v>
      </c>
      <c r="E234" s="387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1"/>
      <c r="Q234" s="391"/>
      <c r="R234" s="391"/>
      <c r="S234" s="387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86">
        <v>4680115884175</v>
      </c>
      <c r="E235" s="387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1"/>
      <c r="Q235" s="391"/>
      <c r="R235" s="391"/>
      <c r="S235" s="387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86">
        <v>4680115884144</v>
      </c>
      <c r="E236" s="387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1"/>
      <c r="Q236" s="391"/>
      <c r="R236" s="391"/>
      <c r="S236" s="387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86">
        <v>4680115885288</v>
      </c>
      <c r="E237" s="387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">
        <v>380</v>
      </c>
      <c r="P237" s="391"/>
      <c r="Q237" s="391"/>
      <c r="R237" s="391"/>
      <c r="S237" s="387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86">
        <v>4680115884182</v>
      </c>
      <c r="E238" s="387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1"/>
      <c r="Q238" s="391"/>
      <c r="R238" s="391"/>
      <c r="S238" s="387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86">
        <v>4680115884205</v>
      </c>
      <c r="E239" s="387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1"/>
      <c r="Q239" s="391"/>
      <c r="R239" s="391"/>
      <c r="S239" s="387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3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4"/>
      <c r="O240" s="406" t="s">
        <v>70</v>
      </c>
      <c r="P240" s="407"/>
      <c r="Q240" s="407"/>
      <c r="R240" s="407"/>
      <c r="S240" s="407"/>
      <c r="T240" s="407"/>
      <c r="U240" s="40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389"/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94"/>
      <c r="O241" s="406" t="s">
        <v>70</v>
      </c>
      <c r="P241" s="407"/>
      <c r="Q241" s="407"/>
      <c r="R241" s="407"/>
      <c r="S241" s="407"/>
      <c r="T241" s="407"/>
      <c r="U241" s="40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452" t="s">
        <v>385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6"/>
      <c r="AA242" s="376"/>
    </row>
    <row r="243" spans="1:67" ht="14.25" customHeight="1" x14ac:dyDescent="0.25">
      <c r="A243" s="388" t="s">
        <v>113</v>
      </c>
      <c r="B243" s="389"/>
      <c r="C243" s="389"/>
      <c r="D243" s="389"/>
      <c r="E243" s="389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  <c r="X243" s="389"/>
      <c r="Y243" s="389"/>
      <c r="Z243" s="375"/>
      <c r="AA243" s="375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86">
        <v>4680115885806</v>
      </c>
      <c r="E244" s="387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11" t="s">
        <v>388</v>
      </c>
      <c r="P244" s="391"/>
      <c r="Q244" s="391"/>
      <c r="R244" s="391"/>
      <c r="S244" s="387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86">
        <v>4680115885820</v>
      </c>
      <c r="E245" s="387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44" t="s">
        <v>392</v>
      </c>
      <c r="P245" s="391"/>
      <c r="Q245" s="391"/>
      <c r="R245" s="391"/>
      <c r="S245" s="387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86">
        <v>4680115885844</v>
      </c>
      <c r="E246" s="387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10" t="s">
        <v>395</v>
      </c>
      <c r="P246" s="391"/>
      <c r="Q246" s="391"/>
      <c r="R246" s="391"/>
      <c r="S246" s="387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86">
        <v>4680115885837</v>
      </c>
      <c r="E247" s="387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43" t="s">
        <v>398</v>
      </c>
      <c r="P247" s="391"/>
      <c r="Q247" s="391"/>
      <c r="R247" s="391"/>
      <c r="S247" s="387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86">
        <v>4680115885851</v>
      </c>
      <c r="E248" s="387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714" t="s">
        <v>401</v>
      </c>
      <c r="P248" s="391"/>
      <c r="Q248" s="391"/>
      <c r="R248" s="391"/>
      <c r="S248" s="387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3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4"/>
      <c r="O249" s="406" t="s">
        <v>70</v>
      </c>
      <c r="P249" s="407"/>
      <c r="Q249" s="407"/>
      <c r="R249" s="407"/>
      <c r="S249" s="407"/>
      <c r="T249" s="407"/>
      <c r="U249" s="40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89"/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94"/>
      <c r="O250" s="406" t="s">
        <v>70</v>
      </c>
      <c r="P250" s="407"/>
      <c r="Q250" s="407"/>
      <c r="R250" s="407"/>
      <c r="S250" s="407"/>
      <c r="T250" s="407"/>
      <c r="U250" s="40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52" t="s">
        <v>402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6"/>
      <c r="AA251" s="376"/>
    </row>
    <row r="252" spans="1:67" ht="14.25" customHeight="1" x14ac:dyDescent="0.25">
      <c r="A252" s="388" t="s">
        <v>113</v>
      </c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389"/>
      <c r="Y252" s="389"/>
      <c r="Z252" s="375"/>
      <c r="AA252" s="375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86">
        <v>4680115885608</v>
      </c>
      <c r="E253" s="387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0" t="s">
        <v>405</v>
      </c>
      <c r="P253" s="391"/>
      <c r="Q253" s="391"/>
      <c r="R253" s="391"/>
      <c r="S253" s="387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86">
        <v>4680115885622</v>
      </c>
      <c r="E254" s="387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6" t="s">
        <v>408</v>
      </c>
      <c r="P254" s="391"/>
      <c r="Q254" s="391"/>
      <c r="R254" s="391"/>
      <c r="S254" s="387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86">
        <v>4680115885554</v>
      </c>
      <c r="E255" s="387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33" t="s">
        <v>411</v>
      </c>
      <c r="P255" s="391"/>
      <c r="Q255" s="391"/>
      <c r="R255" s="391"/>
      <c r="S255" s="387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86">
        <v>4680115885615</v>
      </c>
      <c r="E256" s="387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3" t="s">
        <v>414</v>
      </c>
      <c r="P256" s="391"/>
      <c r="Q256" s="391"/>
      <c r="R256" s="391"/>
      <c r="S256" s="387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86">
        <v>4680115885646</v>
      </c>
      <c r="E257" s="387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58" t="s">
        <v>417</v>
      </c>
      <c r="P257" s="391"/>
      <c r="Q257" s="391"/>
      <c r="R257" s="391"/>
      <c r="S257" s="387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86">
        <v>4607091387308</v>
      </c>
      <c r="E258" s="387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1"/>
      <c r="Q258" s="391"/>
      <c r="R258" s="391"/>
      <c r="S258" s="387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86">
        <v>4607091387339</v>
      </c>
      <c r="E259" s="387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1"/>
      <c r="Q259" s="391"/>
      <c r="R259" s="391"/>
      <c r="S259" s="387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86">
        <v>4680115881938</v>
      </c>
      <c r="E260" s="387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1"/>
      <c r="Q260" s="391"/>
      <c r="R260" s="391"/>
      <c r="S260" s="387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86">
        <v>4607091387346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1"/>
      <c r="Q261" s="391"/>
      <c r="R261" s="391"/>
      <c r="S261" s="387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3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4"/>
      <c r="O262" s="406" t="s">
        <v>70</v>
      </c>
      <c r="P262" s="407"/>
      <c r="Q262" s="407"/>
      <c r="R262" s="407"/>
      <c r="S262" s="407"/>
      <c r="T262" s="407"/>
      <c r="U262" s="40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89"/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94"/>
      <c r="O263" s="406" t="s">
        <v>70</v>
      </c>
      <c r="P263" s="407"/>
      <c r="Q263" s="407"/>
      <c r="R263" s="407"/>
      <c r="S263" s="407"/>
      <c r="T263" s="407"/>
      <c r="U263" s="40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88" t="s">
        <v>61</v>
      </c>
      <c r="B264" s="389"/>
      <c r="C264" s="389"/>
      <c r="D264" s="389"/>
      <c r="E264" s="389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  <c r="X264" s="389"/>
      <c r="Y264" s="389"/>
      <c r="Z264" s="375"/>
      <c r="AA264" s="375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86">
        <v>4607091387193</v>
      </c>
      <c r="E265" s="387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1"/>
      <c r="Q265" s="391"/>
      <c r="R265" s="391"/>
      <c r="S265" s="387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86">
        <v>4607091387230</v>
      </c>
      <c r="E266" s="387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1"/>
      <c r="Q266" s="391"/>
      <c r="R266" s="391"/>
      <c r="S266" s="387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86">
        <v>4607091387285</v>
      </c>
      <c r="E267" s="387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1"/>
      <c r="Q267" s="391"/>
      <c r="R267" s="391"/>
      <c r="S267" s="387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3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4"/>
      <c r="O268" s="406" t="s">
        <v>70</v>
      </c>
      <c r="P268" s="407"/>
      <c r="Q268" s="407"/>
      <c r="R268" s="407"/>
      <c r="S268" s="407"/>
      <c r="T268" s="407"/>
      <c r="U268" s="40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94"/>
      <c r="O269" s="406" t="s">
        <v>70</v>
      </c>
      <c r="P269" s="407"/>
      <c r="Q269" s="407"/>
      <c r="R269" s="407"/>
      <c r="S269" s="407"/>
      <c r="T269" s="407"/>
      <c r="U269" s="40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88" t="s">
        <v>72</v>
      </c>
      <c r="B270" s="389"/>
      <c r="C270" s="389"/>
      <c r="D270" s="389"/>
      <c r="E270" s="389"/>
      <c r="F270" s="389"/>
      <c r="G270" s="389"/>
      <c r="H270" s="389"/>
      <c r="I270" s="389"/>
      <c r="J270" s="389"/>
      <c r="K270" s="389"/>
      <c r="L270" s="389"/>
      <c r="M270" s="389"/>
      <c r="N270" s="389"/>
      <c r="O270" s="389"/>
      <c r="P270" s="389"/>
      <c r="Q270" s="389"/>
      <c r="R270" s="389"/>
      <c r="S270" s="389"/>
      <c r="T270" s="389"/>
      <c r="U270" s="389"/>
      <c r="V270" s="389"/>
      <c r="W270" s="389"/>
      <c r="X270" s="389"/>
      <c r="Y270" s="389"/>
      <c r="Z270" s="375"/>
      <c r="AA270" s="375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86">
        <v>4607091387766</v>
      </c>
      <c r="E271" s="387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1"/>
      <c r="Q271" s="391"/>
      <c r="R271" s="391"/>
      <c r="S271" s="387"/>
      <c r="T271" s="34"/>
      <c r="U271" s="34"/>
      <c r="V271" s="35" t="s">
        <v>66</v>
      </c>
      <c r="W271" s="382">
        <v>0</v>
      </c>
      <c r="X271" s="383">
        <f t="shared" ref="X271:X277" si="54"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ref="BL271:BL277" si="55">IFERROR(W271*I271/H271,"0")</f>
        <v>0</v>
      </c>
      <c r="BM271" s="64">
        <f t="shared" ref="BM271:BM277" si="56">IFERROR(X271*I271/H271,"0")</f>
        <v>0</v>
      </c>
      <c r="BN271" s="64">
        <f t="shared" ref="BN271:BN277" si="57">IFERROR(1/J271*(W271/H271),"0")</f>
        <v>0</v>
      </c>
      <c r="BO271" s="64">
        <f t="shared" ref="BO271:BO277" si="58">IFERROR(1/J271*(X271/H271),"0")</f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86">
        <v>4607091387957</v>
      </c>
      <c r="E272" s="387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1"/>
      <c r="Q272" s="391"/>
      <c r="R272" s="391"/>
      <c r="S272" s="387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86">
        <v>4607091387964</v>
      </c>
      <c r="E273" s="387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1"/>
      <c r="Q273" s="391"/>
      <c r="R273" s="391"/>
      <c r="S273" s="387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86">
        <v>4680115884618</v>
      </c>
      <c r="E274" s="387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1"/>
      <c r="Q274" s="391"/>
      <c r="R274" s="391"/>
      <c r="S274" s="387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86">
        <v>4680115884588</v>
      </c>
      <c r="E275" s="387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1"/>
      <c r="Q275" s="391"/>
      <c r="R275" s="391"/>
      <c r="S275" s="387"/>
      <c r="T275" s="34"/>
      <c r="U275" s="34"/>
      <c r="V275" s="35" t="s">
        <v>66</v>
      </c>
      <c r="W275" s="382">
        <v>0</v>
      </c>
      <c r="X275" s="383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86">
        <v>4607091387537</v>
      </c>
      <c r="E276" s="387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1"/>
      <c r="Q276" s="391"/>
      <c r="R276" s="391"/>
      <c r="S276" s="387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86">
        <v>4607091387513</v>
      </c>
      <c r="E277" s="387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1"/>
      <c r="Q277" s="391"/>
      <c r="R277" s="391"/>
      <c r="S277" s="387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3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4"/>
      <c r="O278" s="406" t="s">
        <v>70</v>
      </c>
      <c r="P278" s="407"/>
      <c r="Q278" s="407"/>
      <c r="R278" s="407"/>
      <c r="S278" s="407"/>
      <c r="T278" s="407"/>
      <c r="U278" s="40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0</v>
      </c>
      <c r="X278" s="384">
        <f>IFERROR(X271/H271,"0")+IFERROR(X272/H272,"0")+IFERROR(X273/H273,"0")+IFERROR(X274/H274,"0")+IFERROR(X275/H275,"0")+IFERROR(X276/H276,"0")+IFERROR(X277/H277,"0")</f>
        <v>0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0</v>
      </c>
      <c r="Z278" s="385"/>
      <c r="AA278" s="385"/>
    </row>
    <row r="279" spans="1:67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94"/>
      <c r="O279" s="406" t="s">
        <v>70</v>
      </c>
      <c r="P279" s="407"/>
      <c r="Q279" s="407"/>
      <c r="R279" s="407"/>
      <c r="S279" s="407"/>
      <c r="T279" s="407"/>
      <c r="U279" s="408"/>
      <c r="V279" s="37" t="s">
        <v>66</v>
      </c>
      <c r="W279" s="384">
        <f>IFERROR(SUM(W271:W277),"0")</f>
        <v>0</v>
      </c>
      <c r="X279" s="384">
        <f>IFERROR(SUM(X271:X277),"0")</f>
        <v>0</v>
      </c>
      <c r="Y279" s="37"/>
      <c r="Z279" s="385"/>
      <c r="AA279" s="385"/>
    </row>
    <row r="280" spans="1:67" ht="14.25" customHeight="1" x14ac:dyDescent="0.25">
      <c r="A280" s="388" t="s">
        <v>215</v>
      </c>
      <c r="B280" s="389"/>
      <c r="C280" s="389"/>
      <c r="D280" s="389"/>
      <c r="E280" s="389"/>
      <c r="F280" s="389"/>
      <c r="G280" s="389"/>
      <c r="H280" s="389"/>
      <c r="I280" s="389"/>
      <c r="J280" s="389"/>
      <c r="K280" s="389"/>
      <c r="L280" s="389"/>
      <c r="M280" s="389"/>
      <c r="N280" s="389"/>
      <c r="O280" s="389"/>
      <c r="P280" s="389"/>
      <c r="Q280" s="389"/>
      <c r="R280" s="389"/>
      <c r="S280" s="389"/>
      <c r="T280" s="389"/>
      <c r="U280" s="389"/>
      <c r="V280" s="389"/>
      <c r="W280" s="389"/>
      <c r="X280" s="389"/>
      <c r="Y280" s="389"/>
      <c r="Z280" s="375"/>
      <c r="AA280" s="375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86">
        <v>4607091380880</v>
      </c>
      <c r="E281" s="387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2" t="s">
        <v>448</v>
      </c>
      <c r="P281" s="391"/>
      <c r="Q281" s="391"/>
      <c r="R281" s="391"/>
      <c r="S281" s="387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86">
        <v>4607091384482</v>
      </c>
      <c r="E282" s="387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1"/>
      <c r="Q282" s="391"/>
      <c r="R282" s="391"/>
      <c r="S282" s="387"/>
      <c r="T282" s="34"/>
      <c r="U282" s="34"/>
      <c r="V282" s="35" t="s">
        <v>66</v>
      </c>
      <c r="W282" s="382">
        <v>0</v>
      </c>
      <c r="X282" s="383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86">
        <v>4607091380897</v>
      </c>
      <c r="E283" s="387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1"/>
      <c r="Q283" s="391"/>
      <c r="R283" s="391"/>
      <c r="S283" s="387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3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4"/>
      <c r="O284" s="406" t="s">
        <v>70</v>
      </c>
      <c r="P284" s="407"/>
      <c r="Q284" s="407"/>
      <c r="R284" s="407"/>
      <c r="S284" s="407"/>
      <c r="T284" s="407"/>
      <c r="U284" s="408"/>
      <c r="V284" s="37" t="s">
        <v>71</v>
      </c>
      <c r="W284" s="384">
        <f>IFERROR(W281/H281,"0")+IFERROR(W282/H282,"0")+IFERROR(W283/H283,"0")</f>
        <v>0</v>
      </c>
      <c r="X284" s="384">
        <f>IFERROR(X281/H281,"0")+IFERROR(X282/H282,"0")+IFERROR(X283/H283,"0")</f>
        <v>0</v>
      </c>
      <c r="Y284" s="384">
        <f>IFERROR(IF(Y281="",0,Y281),"0")+IFERROR(IF(Y282="",0,Y282),"0")+IFERROR(IF(Y283="",0,Y283),"0")</f>
        <v>0</v>
      </c>
      <c r="Z284" s="385"/>
      <c r="AA284" s="385"/>
    </row>
    <row r="285" spans="1:67" x14ac:dyDescent="0.2">
      <c r="A285" s="389"/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94"/>
      <c r="O285" s="406" t="s">
        <v>70</v>
      </c>
      <c r="P285" s="407"/>
      <c r="Q285" s="407"/>
      <c r="R285" s="407"/>
      <c r="S285" s="407"/>
      <c r="T285" s="407"/>
      <c r="U285" s="408"/>
      <c r="V285" s="37" t="s">
        <v>66</v>
      </c>
      <c r="W285" s="384">
        <f>IFERROR(SUM(W281:W283),"0")</f>
        <v>0</v>
      </c>
      <c r="X285" s="384">
        <f>IFERROR(SUM(X281:X283),"0")</f>
        <v>0</v>
      </c>
      <c r="Y285" s="37"/>
      <c r="Z285" s="385"/>
      <c r="AA285" s="385"/>
    </row>
    <row r="286" spans="1:67" ht="14.25" customHeight="1" x14ac:dyDescent="0.25">
      <c r="A286" s="388" t="s">
        <v>91</v>
      </c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89"/>
      <c r="N286" s="389"/>
      <c r="O286" s="389"/>
      <c r="P286" s="389"/>
      <c r="Q286" s="389"/>
      <c r="R286" s="389"/>
      <c r="S286" s="389"/>
      <c r="T286" s="389"/>
      <c r="U286" s="389"/>
      <c r="V286" s="389"/>
      <c r="W286" s="389"/>
      <c r="X286" s="389"/>
      <c r="Y286" s="389"/>
      <c r="Z286" s="375"/>
      <c r="AA286" s="375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86">
        <v>4607091388374</v>
      </c>
      <c r="E287" s="387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2" t="s">
        <v>455</v>
      </c>
      <c r="P287" s="391"/>
      <c r="Q287" s="391"/>
      <c r="R287" s="391"/>
      <c r="S287" s="387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86">
        <v>4607091388381</v>
      </c>
      <c r="E288" s="387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8" t="s">
        <v>458</v>
      </c>
      <c r="P288" s="391"/>
      <c r="Q288" s="391"/>
      <c r="R288" s="391"/>
      <c r="S288" s="387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86">
        <v>4607091388404</v>
      </c>
      <c r="E289" s="387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1"/>
      <c r="Q289" s="391"/>
      <c r="R289" s="391"/>
      <c r="S289" s="387"/>
      <c r="T289" s="34"/>
      <c r="U289" s="34"/>
      <c r="V289" s="35" t="s">
        <v>66</v>
      </c>
      <c r="W289" s="382">
        <v>0</v>
      </c>
      <c r="X289" s="383">
        <f>IFERROR(IF(W289="",0,CEILING((W289/$H289),1)*$H289),"")</f>
        <v>0</v>
      </c>
      <c r="Y289" s="36" t="str">
        <f>IFERROR(IF(X289=0,"",ROUNDUP(X289/H289,0)*0.00753),"")</f>
        <v/>
      </c>
      <c r="Z289" s="56"/>
      <c r="AA289" s="57"/>
      <c r="AE289" s="64"/>
      <c r="BB289" s="235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3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4"/>
      <c r="O290" s="406" t="s">
        <v>70</v>
      </c>
      <c r="P290" s="407"/>
      <c r="Q290" s="407"/>
      <c r="R290" s="407"/>
      <c r="S290" s="407"/>
      <c r="T290" s="407"/>
      <c r="U290" s="408"/>
      <c r="V290" s="37" t="s">
        <v>71</v>
      </c>
      <c r="W290" s="384">
        <f>IFERROR(W287/H287,"0")+IFERROR(W288/H288,"0")+IFERROR(W289/H289,"0")</f>
        <v>0</v>
      </c>
      <c r="X290" s="384">
        <f>IFERROR(X287/H287,"0")+IFERROR(X288/H288,"0")+IFERROR(X289/H289,"0")</f>
        <v>0</v>
      </c>
      <c r="Y290" s="384">
        <f>IFERROR(IF(Y287="",0,Y287),"0")+IFERROR(IF(Y288="",0,Y288),"0")+IFERROR(IF(Y289="",0,Y289),"0")</f>
        <v>0</v>
      </c>
      <c r="Z290" s="385"/>
      <c r="AA290" s="385"/>
    </row>
    <row r="291" spans="1:67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94"/>
      <c r="O291" s="406" t="s">
        <v>70</v>
      </c>
      <c r="P291" s="407"/>
      <c r="Q291" s="407"/>
      <c r="R291" s="407"/>
      <c r="S291" s="407"/>
      <c r="T291" s="407"/>
      <c r="U291" s="408"/>
      <c r="V291" s="37" t="s">
        <v>66</v>
      </c>
      <c r="W291" s="384">
        <f>IFERROR(SUM(W287:W289),"0")</f>
        <v>0</v>
      </c>
      <c r="X291" s="384">
        <f>IFERROR(SUM(X287:X289),"0")</f>
        <v>0</v>
      </c>
      <c r="Y291" s="37"/>
      <c r="Z291" s="385"/>
      <c r="AA291" s="385"/>
    </row>
    <row r="292" spans="1:67" ht="14.25" customHeight="1" x14ac:dyDescent="0.25">
      <c r="A292" s="388" t="s">
        <v>461</v>
      </c>
      <c r="B292" s="389"/>
      <c r="C292" s="389"/>
      <c r="D292" s="389"/>
      <c r="E292" s="389"/>
      <c r="F292" s="389"/>
      <c r="G292" s="389"/>
      <c r="H292" s="389"/>
      <c r="I292" s="389"/>
      <c r="J292" s="389"/>
      <c r="K292" s="389"/>
      <c r="L292" s="389"/>
      <c r="M292" s="389"/>
      <c r="N292" s="389"/>
      <c r="O292" s="389"/>
      <c r="P292" s="389"/>
      <c r="Q292" s="389"/>
      <c r="R292" s="389"/>
      <c r="S292" s="389"/>
      <c r="T292" s="389"/>
      <c r="U292" s="389"/>
      <c r="V292" s="389"/>
      <c r="W292" s="389"/>
      <c r="X292" s="389"/>
      <c r="Y292" s="389"/>
      <c r="Z292" s="375"/>
      <c r="AA292" s="375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86">
        <v>4680115881808</v>
      </c>
      <c r="E293" s="387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1"/>
      <c r="Q293" s="391"/>
      <c r="R293" s="391"/>
      <c r="S293" s="387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86">
        <v>4680115881822</v>
      </c>
      <c r="E294" s="387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1"/>
      <c r="Q294" s="391"/>
      <c r="R294" s="391"/>
      <c r="S294" s="387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86">
        <v>4680115880016</v>
      </c>
      <c r="E295" s="387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1"/>
      <c r="Q295" s="391"/>
      <c r="R295" s="391"/>
      <c r="S295" s="387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3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4"/>
      <c r="O296" s="406" t="s">
        <v>70</v>
      </c>
      <c r="P296" s="407"/>
      <c r="Q296" s="407"/>
      <c r="R296" s="407"/>
      <c r="S296" s="407"/>
      <c r="T296" s="407"/>
      <c r="U296" s="40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89"/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94"/>
      <c r="O297" s="406" t="s">
        <v>70</v>
      </c>
      <c r="P297" s="407"/>
      <c r="Q297" s="407"/>
      <c r="R297" s="407"/>
      <c r="S297" s="407"/>
      <c r="T297" s="407"/>
      <c r="U297" s="40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52" t="s">
        <v>470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6"/>
      <c r="AA298" s="376"/>
    </row>
    <row r="299" spans="1:67" ht="14.25" customHeight="1" x14ac:dyDescent="0.25">
      <c r="A299" s="388" t="s">
        <v>113</v>
      </c>
      <c r="B299" s="389"/>
      <c r="C299" s="389"/>
      <c r="D299" s="389"/>
      <c r="E299" s="389"/>
      <c r="F299" s="389"/>
      <c r="G299" s="389"/>
      <c r="H299" s="389"/>
      <c r="I299" s="389"/>
      <c r="J299" s="389"/>
      <c r="K299" s="389"/>
      <c r="L299" s="389"/>
      <c r="M299" s="389"/>
      <c r="N299" s="389"/>
      <c r="O299" s="389"/>
      <c r="P299" s="389"/>
      <c r="Q299" s="389"/>
      <c r="R299" s="389"/>
      <c r="S299" s="389"/>
      <c r="T299" s="389"/>
      <c r="U299" s="389"/>
      <c r="V299" s="389"/>
      <c r="W299" s="389"/>
      <c r="X299" s="389"/>
      <c r="Y299" s="389"/>
      <c r="Z299" s="375"/>
      <c r="AA299" s="375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86">
        <v>4607091387421</v>
      </c>
      <c r="E300" s="387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1"/>
      <c r="Q300" s="391"/>
      <c r="R300" s="391"/>
      <c r="S300" s="387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86">
        <v>4607091387438</v>
      </c>
      <c r="E301" s="387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1"/>
      <c r="Q301" s="391"/>
      <c r="R301" s="391"/>
      <c r="S301" s="387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3"/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94"/>
      <c r="O302" s="406" t="s">
        <v>70</v>
      </c>
      <c r="P302" s="407"/>
      <c r="Q302" s="407"/>
      <c r="R302" s="407"/>
      <c r="S302" s="407"/>
      <c r="T302" s="407"/>
      <c r="U302" s="40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89"/>
      <c r="N303" s="394"/>
      <c r="O303" s="406" t="s">
        <v>70</v>
      </c>
      <c r="P303" s="407"/>
      <c r="Q303" s="407"/>
      <c r="R303" s="407"/>
      <c r="S303" s="407"/>
      <c r="T303" s="407"/>
      <c r="U303" s="40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88" t="s">
        <v>61</v>
      </c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89"/>
      <c r="O304" s="389"/>
      <c r="P304" s="389"/>
      <c r="Q304" s="389"/>
      <c r="R304" s="389"/>
      <c r="S304" s="389"/>
      <c r="T304" s="389"/>
      <c r="U304" s="389"/>
      <c r="V304" s="389"/>
      <c r="W304" s="389"/>
      <c r="X304" s="389"/>
      <c r="Y304" s="389"/>
      <c r="Z304" s="375"/>
      <c r="AA304" s="375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86">
        <v>4607091387292</v>
      </c>
      <c r="E305" s="387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1"/>
      <c r="Q305" s="391"/>
      <c r="R305" s="391"/>
      <c r="S305" s="387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3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4"/>
      <c r="O306" s="406" t="s">
        <v>70</v>
      </c>
      <c r="P306" s="407"/>
      <c r="Q306" s="407"/>
      <c r="R306" s="407"/>
      <c r="S306" s="407"/>
      <c r="T306" s="407"/>
      <c r="U306" s="40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89"/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94"/>
      <c r="O307" s="406" t="s">
        <v>70</v>
      </c>
      <c r="P307" s="407"/>
      <c r="Q307" s="407"/>
      <c r="R307" s="407"/>
      <c r="S307" s="407"/>
      <c r="T307" s="407"/>
      <c r="U307" s="40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52" t="s">
        <v>477</v>
      </c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389"/>
      <c r="M308" s="389"/>
      <c r="N308" s="389"/>
      <c r="O308" s="389"/>
      <c r="P308" s="389"/>
      <c r="Q308" s="389"/>
      <c r="R308" s="389"/>
      <c r="S308" s="389"/>
      <c r="T308" s="389"/>
      <c r="U308" s="389"/>
      <c r="V308" s="389"/>
      <c r="W308" s="389"/>
      <c r="X308" s="389"/>
      <c r="Y308" s="389"/>
      <c r="Z308" s="376"/>
      <c r="AA308" s="376"/>
    </row>
    <row r="309" spans="1:67" ht="14.25" customHeight="1" x14ac:dyDescent="0.25">
      <c r="A309" s="388" t="s">
        <v>61</v>
      </c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89"/>
      <c r="O309" s="389"/>
      <c r="P309" s="389"/>
      <c r="Q309" s="389"/>
      <c r="R309" s="389"/>
      <c r="S309" s="389"/>
      <c r="T309" s="389"/>
      <c r="U309" s="389"/>
      <c r="V309" s="389"/>
      <c r="W309" s="389"/>
      <c r="X309" s="389"/>
      <c r="Y309" s="389"/>
      <c r="Z309" s="375"/>
      <c r="AA309" s="375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86">
        <v>4607091383836</v>
      </c>
      <c r="E310" s="387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1"/>
      <c r="Q310" s="391"/>
      <c r="R310" s="391"/>
      <c r="S310" s="387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3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4"/>
      <c r="O311" s="406" t="s">
        <v>70</v>
      </c>
      <c r="P311" s="407"/>
      <c r="Q311" s="407"/>
      <c r="R311" s="407"/>
      <c r="S311" s="407"/>
      <c r="T311" s="407"/>
      <c r="U311" s="40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389"/>
      <c r="B312" s="389"/>
      <c r="C312" s="389"/>
      <c r="D312" s="389"/>
      <c r="E312" s="389"/>
      <c r="F312" s="389"/>
      <c r="G312" s="389"/>
      <c r="H312" s="389"/>
      <c r="I312" s="389"/>
      <c r="J312" s="389"/>
      <c r="K312" s="389"/>
      <c r="L312" s="389"/>
      <c r="M312" s="389"/>
      <c r="N312" s="394"/>
      <c r="O312" s="406" t="s">
        <v>70</v>
      </c>
      <c r="P312" s="407"/>
      <c r="Q312" s="407"/>
      <c r="R312" s="407"/>
      <c r="S312" s="407"/>
      <c r="T312" s="407"/>
      <c r="U312" s="40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388" t="s">
        <v>72</v>
      </c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89"/>
      <c r="N313" s="389"/>
      <c r="O313" s="389"/>
      <c r="P313" s="389"/>
      <c r="Q313" s="389"/>
      <c r="R313" s="389"/>
      <c r="S313" s="389"/>
      <c r="T313" s="389"/>
      <c r="U313" s="389"/>
      <c r="V313" s="389"/>
      <c r="W313" s="389"/>
      <c r="X313" s="389"/>
      <c r="Y313" s="389"/>
      <c r="Z313" s="375"/>
      <c r="AA313" s="375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86">
        <v>4607091387919</v>
      </c>
      <c r="E314" s="387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1"/>
      <c r="Q314" s="391"/>
      <c r="R314" s="391"/>
      <c r="S314" s="387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86">
        <v>4680115883604</v>
      </c>
      <c r="E315" s="387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1"/>
      <c r="Q315" s="391"/>
      <c r="R315" s="391"/>
      <c r="S315" s="387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86">
        <v>4680115883567</v>
      </c>
      <c r="E316" s="387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1"/>
      <c r="Q316" s="391"/>
      <c r="R316" s="391"/>
      <c r="S316" s="387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3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4"/>
      <c r="O317" s="406" t="s">
        <v>70</v>
      </c>
      <c r="P317" s="407"/>
      <c r="Q317" s="407"/>
      <c r="R317" s="407"/>
      <c r="S317" s="407"/>
      <c r="T317" s="407"/>
      <c r="U317" s="408"/>
      <c r="V317" s="37" t="s">
        <v>71</v>
      </c>
      <c r="W317" s="384">
        <f>IFERROR(W314/H314,"0")+IFERROR(W315/H315,"0")+IFERROR(W316/H316,"0")</f>
        <v>0</v>
      </c>
      <c r="X317" s="384">
        <f>IFERROR(X314/H314,"0")+IFERROR(X315/H315,"0")+IFERROR(X316/H316,"0")</f>
        <v>0</v>
      </c>
      <c r="Y317" s="384">
        <f>IFERROR(IF(Y314="",0,Y314),"0")+IFERROR(IF(Y315="",0,Y315),"0")+IFERROR(IF(Y316="",0,Y316),"0")</f>
        <v>0</v>
      </c>
      <c r="Z317" s="385"/>
      <c r="AA317" s="385"/>
    </row>
    <row r="318" spans="1:67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89"/>
      <c r="N318" s="394"/>
      <c r="O318" s="406" t="s">
        <v>70</v>
      </c>
      <c r="P318" s="407"/>
      <c r="Q318" s="407"/>
      <c r="R318" s="407"/>
      <c r="S318" s="407"/>
      <c r="T318" s="407"/>
      <c r="U318" s="408"/>
      <c r="V318" s="37" t="s">
        <v>66</v>
      </c>
      <c r="W318" s="384">
        <f>IFERROR(SUM(W314:W316),"0")</f>
        <v>0</v>
      </c>
      <c r="X318" s="384">
        <f>IFERROR(SUM(X314:X316),"0")</f>
        <v>0</v>
      </c>
      <c r="Y318" s="37"/>
      <c r="Z318" s="385"/>
      <c r="AA318" s="385"/>
    </row>
    <row r="319" spans="1:67" ht="14.25" customHeight="1" x14ac:dyDescent="0.25">
      <c r="A319" s="388" t="s">
        <v>91</v>
      </c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89"/>
      <c r="O319" s="389"/>
      <c r="P319" s="389"/>
      <c r="Q319" s="389"/>
      <c r="R319" s="389"/>
      <c r="S319" s="389"/>
      <c r="T319" s="389"/>
      <c r="U319" s="389"/>
      <c r="V319" s="389"/>
      <c r="W319" s="389"/>
      <c r="X319" s="389"/>
      <c r="Y319" s="389"/>
      <c r="Z319" s="375"/>
      <c r="AA319" s="375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86">
        <v>4607091383102</v>
      </c>
      <c r="E320" s="387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1"/>
      <c r="Q320" s="391"/>
      <c r="R320" s="391"/>
      <c r="S320" s="387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3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4"/>
      <c r="O321" s="406" t="s">
        <v>70</v>
      </c>
      <c r="P321" s="407"/>
      <c r="Q321" s="407"/>
      <c r="R321" s="407"/>
      <c r="S321" s="407"/>
      <c r="T321" s="407"/>
      <c r="U321" s="40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89"/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94"/>
      <c r="O322" s="406" t="s">
        <v>70</v>
      </c>
      <c r="P322" s="407"/>
      <c r="Q322" s="407"/>
      <c r="R322" s="407"/>
      <c r="S322" s="407"/>
      <c r="T322" s="407"/>
      <c r="U322" s="40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396" t="s">
        <v>488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397"/>
      <c r="Z323" s="48"/>
      <c r="AA323" s="48"/>
    </row>
    <row r="324" spans="1:67" ht="16.5" customHeight="1" x14ac:dyDescent="0.25">
      <c r="A324" s="452" t="s">
        <v>489</v>
      </c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89"/>
      <c r="O324" s="389"/>
      <c r="P324" s="389"/>
      <c r="Q324" s="389"/>
      <c r="R324" s="389"/>
      <c r="S324" s="389"/>
      <c r="T324" s="389"/>
      <c r="U324" s="389"/>
      <c r="V324" s="389"/>
      <c r="W324" s="389"/>
      <c r="X324" s="389"/>
      <c r="Y324" s="389"/>
      <c r="Z324" s="376"/>
      <c r="AA324" s="376"/>
    </row>
    <row r="325" spans="1:67" ht="14.25" customHeight="1" x14ac:dyDescent="0.25">
      <c r="A325" s="388" t="s">
        <v>113</v>
      </c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89"/>
      <c r="O325" s="389"/>
      <c r="P325" s="389"/>
      <c r="Q325" s="389"/>
      <c r="R325" s="389"/>
      <c r="S325" s="389"/>
      <c r="T325" s="389"/>
      <c r="U325" s="389"/>
      <c r="V325" s="389"/>
      <c r="W325" s="389"/>
      <c r="X325" s="389"/>
      <c r="Y325" s="389"/>
      <c r="Z325" s="375"/>
      <c r="AA325" s="375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86">
        <v>4680115884885</v>
      </c>
      <c r="E326" s="387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3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1"/>
      <c r="Q326" s="391"/>
      <c r="R326" s="391"/>
      <c r="S326" s="387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86">
        <v>4680115884892</v>
      </c>
      <c r="E327" s="387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5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1"/>
      <c r="Q327" s="391"/>
      <c r="R327" s="391"/>
      <c r="S327" s="387"/>
      <c r="T327" s="34"/>
      <c r="U327" s="34"/>
      <c r="V327" s="35" t="s">
        <v>66</v>
      </c>
      <c r="W327" s="382">
        <v>0</v>
      </c>
      <c r="X327" s="383">
        <f t="shared" si="59"/>
        <v>0</v>
      </c>
      <c r="Y327" s="36" t="str">
        <f>IFERROR(IF(X327=0,"",ROUNDUP(X327/H327,0)*0.02175),"")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86">
        <v>4680115884830</v>
      </c>
      <c r="E328" s="387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1"/>
      <c r="Q328" s="391"/>
      <c r="R328" s="391"/>
      <c r="S328" s="387"/>
      <c r="T328" s="34"/>
      <c r="U328" s="34"/>
      <c r="V328" s="35" t="s">
        <v>66</v>
      </c>
      <c r="W328" s="382">
        <v>0</v>
      </c>
      <c r="X328" s="383">
        <f t="shared" si="59"/>
        <v>0</v>
      </c>
      <c r="Y328" s="36" t="str">
        <f>IFERROR(IF(X328=0,"",ROUNDUP(X328/H328,0)*0.02175),"")</f>
        <v/>
      </c>
      <c r="Z328" s="56"/>
      <c r="AA328" s="57"/>
      <c r="AE328" s="64"/>
      <c r="BB328" s="249" t="s">
        <v>1</v>
      </c>
      <c r="BL328" s="64">
        <f t="shared" si="60"/>
        <v>0</v>
      </c>
      <c r="BM328" s="64">
        <f t="shared" si="61"/>
        <v>0</v>
      </c>
      <c r="BN328" s="64">
        <f t="shared" si="62"/>
        <v>0</v>
      </c>
      <c r="BO328" s="64">
        <f t="shared" si="63"/>
        <v>0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86">
        <v>4680115884830</v>
      </c>
      <c r="E329" s="387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1"/>
      <c r="Q329" s="391"/>
      <c r="R329" s="391"/>
      <c r="S329" s="387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86">
        <v>4680115884847</v>
      </c>
      <c r="E330" s="387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1"/>
      <c r="Q330" s="391"/>
      <c r="R330" s="391"/>
      <c r="S330" s="387"/>
      <c r="T330" s="34"/>
      <c r="U330" s="34"/>
      <c r="V330" s="35" t="s">
        <v>66</v>
      </c>
      <c r="W330" s="382">
        <v>5000</v>
      </c>
      <c r="X330" s="383">
        <f t="shared" si="59"/>
        <v>5010</v>
      </c>
      <c r="Y330" s="36">
        <f>IFERROR(IF(X330=0,"",ROUNDUP(X330/H330,0)*0.02175),"")</f>
        <v>7.2644999999999991</v>
      </c>
      <c r="Z330" s="56"/>
      <c r="AA330" s="57"/>
      <c r="AE330" s="64"/>
      <c r="BB330" s="251" t="s">
        <v>1</v>
      </c>
      <c r="BL330" s="64">
        <f t="shared" si="60"/>
        <v>5160</v>
      </c>
      <c r="BM330" s="64">
        <f t="shared" si="61"/>
        <v>5170.3200000000006</v>
      </c>
      <c r="BN330" s="64">
        <f t="shared" si="62"/>
        <v>6.9444444444444438</v>
      </c>
      <c r="BO330" s="64">
        <f t="shared" si="63"/>
        <v>6.958333333333333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86">
        <v>4680115884847</v>
      </c>
      <c r="E331" s="387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1"/>
      <c r="Q331" s="391"/>
      <c r="R331" s="391"/>
      <c r="S331" s="387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86">
        <v>4680115884854</v>
      </c>
      <c r="E332" s="387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1"/>
      <c r="Q332" s="391"/>
      <c r="R332" s="391"/>
      <c r="S332" s="387"/>
      <c r="T332" s="34"/>
      <c r="U332" s="34"/>
      <c r="V332" s="35" t="s">
        <v>66</v>
      </c>
      <c r="W332" s="382">
        <v>1800</v>
      </c>
      <c r="X332" s="383">
        <f t="shared" si="59"/>
        <v>1800</v>
      </c>
      <c r="Y332" s="36">
        <f>IFERROR(IF(X332=0,"",ROUNDUP(X332/H332,0)*0.02175),"")</f>
        <v>2.61</v>
      </c>
      <c r="Z332" s="56"/>
      <c r="AA332" s="57"/>
      <c r="AE332" s="64"/>
      <c r="BB332" s="253" t="s">
        <v>1</v>
      </c>
      <c r="BL332" s="64">
        <f t="shared" si="60"/>
        <v>1857.6</v>
      </c>
      <c r="BM332" s="64">
        <f t="shared" si="61"/>
        <v>1857.6</v>
      </c>
      <c r="BN332" s="64">
        <f t="shared" si="62"/>
        <v>2.5</v>
      </c>
      <c r="BO332" s="64">
        <f t="shared" si="63"/>
        <v>2.5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86">
        <v>4680115884854</v>
      </c>
      <c r="E333" s="387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4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1"/>
      <c r="Q333" s="391"/>
      <c r="R333" s="391"/>
      <c r="S333" s="387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86">
        <v>4680115884908</v>
      </c>
      <c r="E334" s="387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1"/>
      <c r="Q334" s="391"/>
      <c r="R334" s="391"/>
      <c r="S334" s="387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86">
        <v>4680115884861</v>
      </c>
      <c r="E335" s="387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1"/>
      <c r="Q335" s="391"/>
      <c r="R335" s="391"/>
      <c r="S335" s="387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86">
        <v>4680115884922</v>
      </c>
      <c r="E336" s="387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1"/>
      <c r="Q336" s="391"/>
      <c r="R336" s="391"/>
      <c r="S336" s="387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86">
        <v>4680115882638</v>
      </c>
      <c r="E337" s="387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1"/>
      <c r="Q337" s="391"/>
      <c r="R337" s="391"/>
      <c r="S337" s="387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3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94"/>
      <c r="O338" s="406" t="s">
        <v>70</v>
      </c>
      <c r="P338" s="407"/>
      <c r="Q338" s="407"/>
      <c r="R338" s="407"/>
      <c r="S338" s="407"/>
      <c r="T338" s="407"/>
      <c r="U338" s="40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453.33333333333331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454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9.8744999999999994</v>
      </c>
      <c r="Z338" s="385"/>
      <c r="AA338" s="385"/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4"/>
      <c r="O339" s="406" t="s">
        <v>70</v>
      </c>
      <c r="P339" s="407"/>
      <c r="Q339" s="407"/>
      <c r="R339" s="407"/>
      <c r="S339" s="407"/>
      <c r="T339" s="407"/>
      <c r="U339" s="408"/>
      <c r="V339" s="37" t="s">
        <v>66</v>
      </c>
      <c r="W339" s="384">
        <f>IFERROR(SUM(W326:W337),"0")</f>
        <v>6800</v>
      </c>
      <c r="X339" s="384">
        <f>IFERROR(SUM(X326:X337),"0")</f>
        <v>6810</v>
      </c>
      <c r="Y339" s="37"/>
      <c r="Z339" s="385"/>
      <c r="AA339" s="385"/>
    </row>
    <row r="340" spans="1:67" ht="14.25" customHeight="1" x14ac:dyDescent="0.25">
      <c r="A340" s="388" t="s">
        <v>105</v>
      </c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89"/>
      <c r="O340" s="389"/>
      <c r="P340" s="389"/>
      <c r="Q340" s="389"/>
      <c r="R340" s="389"/>
      <c r="S340" s="389"/>
      <c r="T340" s="389"/>
      <c r="U340" s="389"/>
      <c r="V340" s="389"/>
      <c r="W340" s="389"/>
      <c r="X340" s="389"/>
      <c r="Y340" s="389"/>
      <c r="Z340" s="375"/>
      <c r="AA340" s="375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86">
        <v>4607091383980</v>
      </c>
      <c r="E341" s="387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1"/>
      <c r="Q341" s="391"/>
      <c r="R341" s="391"/>
      <c r="S341" s="387"/>
      <c r="T341" s="34"/>
      <c r="U341" s="34"/>
      <c r="V341" s="35" t="s">
        <v>66</v>
      </c>
      <c r="W341" s="382">
        <v>3000</v>
      </c>
      <c r="X341" s="383">
        <f>IFERROR(IF(W341="",0,CEILING((W341/$H341),1)*$H341),"")</f>
        <v>3000</v>
      </c>
      <c r="Y341" s="36">
        <f>IFERROR(IF(X341=0,"",ROUNDUP(X341/H341,0)*0.02175),"")</f>
        <v>4.3499999999999996</v>
      </c>
      <c r="Z341" s="56"/>
      <c r="AA341" s="57"/>
      <c r="AE341" s="64"/>
      <c r="BB341" s="259" t="s">
        <v>1</v>
      </c>
      <c r="BL341" s="64">
        <f>IFERROR(W341*I341/H341,"0")</f>
        <v>3096</v>
      </c>
      <c r="BM341" s="64">
        <f>IFERROR(X341*I341/H341,"0")</f>
        <v>3096</v>
      </c>
      <c r="BN341" s="64">
        <f>IFERROR(1/J341*(W341/H341),"0")</f>
        <v>4.1666666666666661</v>
      </c>
      <c r="BO341" s="64">
        <f>IFERROR(1/J341*(X341/H341),"0")</f>
        <v>4.1666666666666661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86">
        <v>4607091384178</v>
      </c>
      <c r="E342" s="387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1"/>
      <c r="Q342" s="391"/>
      <c r="R342" s="391"/>
      <c r="S342" s="387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3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94"/>
      <c r="O343" s="406" t="s">
        <v>70</v>
      </c>
      <c r="P343" s="407"/>
      <c r="Q343" s="407"/>
      <c r="R343" s="407"/>
      <c r="S343" s="407"/>
      <c r="T343" s="407"/>
      <c r="U343" s="408"/>
      <c r="V343" s="37" t="s">
        <v>71</v>
      </c>
      <c r="W343" s="384">
        <f>IFERROR(W341/H341,"0")+IFERROR(W342/H342,"0")</f>
        <v>200</v>
      </c>
      <c r="X343" s="384">
        <f>IFERROR(X341/H341,"0")+IFERROR(X342/H342,"0")</f>
        <v>200</v>
      </c>
      <c r="Y343" s="384">
        <f>IFERROR(IF(Y341="",0,Y341),"0")+IFERROR(IF(Y342="",0,Y342),"0")</f>
        <v>4.3499999999999996</v>
      </c>
      <c r="Z343" s="385"/>
      <c r="AA343" s="385"/>
    </row>
    <row r="344" spans="1:67" x14ac:dyDescent="0.2">
      <c r="A344" s="389"/>
      <c r="B344" s="389"/>
      <c r="C344" s="389"/>
      <c r="D344" s="389"/>
      <c r="E344" s="389"/>
      <c r="F344" s="389"/>
      <c r="G344" s="389"/>
      <c r="H344" s="389"/>
      <c r="I344" s="389"/>
      <c r="J344" s="389"/>
      <c r="K344" s="389"/>
      <c r="L344" s="389"/>
      <c r="M344" s="389"/>
      <c r="N344" s="394"/>
      <c r="O344" s="406" t="s">
        <v>70</v>
      </c>
      <c r="P344" s="407"/>
      <c r="Q344" s="407"/>
      <c r="R344" s="407"/>
      <c r="S344" s="407"/>
      <c r="T344" s="407"/>
      <c r="U344" s="408"/>
      <c r="V344" s="37" t="s">
        <v>66</v>
      </c>
      <c r="W344" s="384">
        <f>IFERROR(SUM(W341:W342),"0")</f>
        <v>3000</v>
      </c>
      <c r="X344" s="384">
        <f>IFERROR(SUM(X341:X342),"0")</f>
        <v>3000</v>
      </c>
      <c r="Y344" s="37"/>
      <c r="Z344" s="385"/>
      <c r="AA344" s="385"/>
    </row>
    <row r="345" spans="1:67" ht="14.25" customHeight="1" x14ac:dyDescent="0.25">
      <c r="A345" s="388" t="s">
        <v>72</v>
      </c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89"/>
      <c r="O345" s="389"/>
      <c r="P345" s="389"/>
      <c r="Q345" s="389"/>
      <c r="R345" s="389"/>
      <c r="S345" s="389"/>
      <c r="T345" s="389"/>
      <c r="U345" s="389"/>
      <c r="V345" s="389"/>
      <c r="W345" s="389"/>
      <c r="X345" s="389"/>
      <c r="Y345" s="389"/>
      <c r="Z345" s="375"/>
      <c r="AA345" s="375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86">
        <v>4607091383928</v>
      </c>
      <c r="E346" s="387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1"/>
      <c r="Q346" s="391"/>
      <c r="R346" s="391"/>
      <c r="S346" s="387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86">
        <v>4607091383928</v>
      </c>
      <c r="E347" s="387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1"/>
      <c r="Q347" s="391"/>
      <c r="R347" s="391"/>
      <c r="S347" s="387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86">
        <v>4607091384260</v>
      </c>
      <c r="E348" s="387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1"/>
      <c r="Q348" s="391"/>
      <c r="R348" s="391"/>
      <c r="S348" s="387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3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94"/>
      <c r="O349" s="406" t="s">
        <v>70</v>
      </c>
      <c r="P349" s="407"/>
      <c r="Q349" s="407"/>
      <c r="R349" s="407"/>
      <c r="S349" s="407"/>
      <c r="T349" s="407"/>
      <c r="U349" s="40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4"/>
      <c r="O350" s="406" t="s">
        <v>70</v>
      </c>
      <c r="P350" s="407"/>
      <c r="Q350" s="407"/>
      <c r="R350" s="407"/>
      <c r="S350" s="407"/>
      <c r="T350" s="407"/>
      <c r="U350" s="40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88" t="s">
        <v>215</v>
      </c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89"/>
      <c r="O351" s="389"/>
      <c r="P351" s="389"/>
      <c r="Q351" s="389"/>
      <c r="R351" s="389"/>
      <c r="S351" s="389"/>
      <c r="T351" s="389"/>
      <c r="U351" s="389"/>
      <c r="V351" s="389"/>
      <c r="W351" s="389"/>
      <c r="X351" s="389"/>
      <c r="Y351" s="389"/>
      <c r="Z351" s="375"/>
      <c r="AA351" s="375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86">
        <v>4607091384673</v>
      </c>
      <c r="E352" s="387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1"/>
      <c r="Q352" s="391"/>
      <c r="R352" s="391"/>
      <c r="S352" s="387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86">
        <v>4607091384673</v>
      </c>
      <c r="E353" s="387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1"/>
      <c r="Q353" s="391"/>
      <c r="R353" s="391"/>
      <c r="S353" s="387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3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4"/>
      <c r="O354" s="406" t="s">
        <v>70</v>
      </c>
      <c r="P354" s="407"/>
      <c r="Q354" s="407"/>
      <c r="R354" s="407"/>
      <c r="S354" s="407"/>
      <c r="T354" s="407"/>
      <c r="U354" s="40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4"/>
      <c r="O355" s="406" t="s">
        <v>70</v>
      </c>
      <c r="P355" s="407"/>
      <c r="Q355" s="407"/>
      <c r="R355" s="407"/>
      <c r="S355" s="407"/>
      <c r="T355" s="407"/>
      <c r="U355" s="40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52" t="s">
        <v>523</v>
      </c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389"/>
      <c r="M356" s="389"/>
      <c r="N356" s="389"/>
      <c r="O356" s="389"/>
      <c r="P356" s="389"/>
      <c r="Q356" s="389"/>
      <c r="R356" s="389"/>
      <c r="S356" s="389"/>
      <c r="T356" s="389"/>
      <c r="U356" s="389"/>
      <c r="V356" s="389"/>
      <c r="W356" s="389"/>
      <c r="X356" s="389"/>
      <c r="Y356" s="389"/>
      <c r="Z356" s="376"/>
      <c r="AA356" s="376"/>
    </row>
    <row r="357" spans="1:67" ht="14.25" customHeight="1" x14ac:dyDescent="0.25">
      <c r="A357" s="388" t="s">
        <v>113</v>
      </c>
      <c r="B357" s="389"/>
      <c r="C357" s="389"/>
      <c r="D357" s="389"/>
      <c r="E357" s="389"/>
      <c r="F357" s="389"/>
      <c r="G357" s="389"/>
      <c r="H357" s="389"/>
      <c r="I357" s="389"/>
      <c r="J357" s="389"/>
      <c r="K357" s="389"/>
      <c r="L357" s="389"/>
      <c r="M357" s="389"/>
      <c r="N357" s="389"/>
      <c r="O357" s="389"/>
      <c r="P357" s="389"/>
      <c r="Q357" s="389"/>
      <c r="R357" s="389"/>
      <c r="S357" s="389"/>
      <c r="T357" s="389"/>
      <c r="U357" s="389"/>
      <c r="V357" s="389"/>
      <c r="W357" s="389"/>
      <c r="X357" s="389"/>
      <c r="Y357" s="389"/>
      <c r="Z357" s="375"/>
      <c r="AA357" s="375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86">
        <v>4680115881907</v>
      </c>
      <c r="E358" s="387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1"/>
      <c r="Q358" s="391"/>
      <c r="R358" s="391"/>
      <c r="S358" s="387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86">
        <v>4680115883925</v>
      </c>
      <c r="E359" s="387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1"/>
      <c r="Q359" s="391"/>
      <c r="R359" s="391"/>
      <c r="S359" s="387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3"/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94"/>
      <c r="O360" s="406" t="s">
        <v>70</v>
      </c>
      <c r="P360" s="407"/>
      <c r="Q360" s="407"/>
      <c r="R360" s="407"/>
      <c r="S360" s="407"/>
      <c r="T360" s="407"/>
      <c r="U360" s="40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89"/>
      <c r="B361" s="389"/>
      <c r="C361" s="389"/>
      <c r="D361" s="389"/>
      <c r="E361" s="389"/>
      <c r="F361" s="389"/>
      <c r="G361" s="389"/>
      <c r="H361" s="389"/>
      <c r="I361" s="389"/>
      <c r="J361" s="389"/>
      <c r="K361" s="389"/>
      <c r="L361" s="389"/>
      <c r="M361" s="389"/>
      <c r="N361" s="394"/>
      <c r="O361" s="406" t="s">
        <v>70</v>
      </c>
      <c r="P361" s="407"/>
      <c r="Q361" s="407"/>
      <c r="R361" s="407"/>
      <c r="S361" s="407"/>
      <c r="T361" s="407"/>
      <c r="U361" s="40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88" t="s">
        <v>61</v>
      </c>
      <c r="B362" s="389"/>
      <c r="C362" s="389"/>
      <c r="D362" s="389"/>
      <c r="E362" s="389"/>
      <c r="F362" s="389"/>
      <c r="G362" s="389"/>
      <c r="H362" s="389"/>
      <c r="I362" s="389"/>
      <c r="J362" s="389"/>
      <c r="K362" s="389"/>
      <c r="L362" s="389"/>
      <c r="M362" s="389"/>
      <c r="N362" s="389"/>
      <c r="O362" s="389"/>
      <c r="P362" s="389"/>
      <c r="Q362" s="389"/>
      <c r="R362" s="389"/>
      <c r="S362" s="389"/>
      <c r="T362" s="389"/>
      <c r="U362" s="389"/>
      <c r="V362" s="389"/>
      <c r="W362" s="389"/>
      <c r="X362" s="389"/>
      <c r="Y362" s="389"/>
      <c r="Z362" s="375"/>
      <c r="AA362" s="375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86">
        <v>4607091384802</v>
      </c>
      <c r="E363" s="387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1"/>
      <c r="Q363" s="391"/>
      <c r="R363" s="391"/>
      <c r="S363" s="387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86">
        <v>4607091384802</v>
      </c>
      <c r="E364" s="387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4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1"/>
      <c r="Q364" s="391"/>
      <c r="R364" s="391"/>
      <c r="S364" s="387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86">
        <v>4607091384826</v>
      </c>
      <c r="E365" s="387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1"/>
      <c r="Q365" s="391"/>
      <c r="R365" s="391"/>
      <c r="S365" s="387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3"/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94"/>
      <c r="O366" s="406" t="s">
        <v>70</v>
      </c>
      <c r="P366" s="407"/>
      <c r="Q366" s="407"/>
      <c r="R366" s="407"/>
      <c r="S366" s="407"/>
      <c r="T366" s="407"/>
      <c r="U366" s="40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89"/>
      <c r="B367" s="389"/>
      <c r="C367" s="389"/>
      <c r="D367" s="389"/>
      <c r="E367" s="389"/>
      <c r="F367" s="389"/>
      <c r="G367" s="389"/>
      <c r="H367" s="389"/>
      <c r="I367" s="389"/>
      <c r="J367" s="389"/>
      <c r="K367" s="389"/>
      <c r="L367" s="389"/>
      <c r="M367" s="389"/>
      <c r="N367" s="394"/>
      <c r="O367" s="406" t="s">
        <v>70</v>
      </c>
      <c r="P367" s="407"/>
      <c r="Q367" s="407"/>
      <c r="R367" s="407"/>
      <c r="S367" s="407"/>
      <c r="T367" s="407"/>
      <c r="U367" s="40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88" t="s">
        <v>72</v>
      </c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89"/>
      <c r="O368" s="389"/>
      <c r="P368" s="389"/>
      <c r="Q368" s="389"/>
      <c r="R368" s="389"/>
      <c r="S368" s="389"/>
      <c r="T368" s="389"/>
      <c r="U368" s="389"/>
      <c r="V368" s="389"/>
      <c r="W368" s="389"/>
      <c r="X368" s="389"/>
      <c r="Y368" s="389"/>
      <c r="Z368" s="375"/>
      <c r="AA368" s="375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86">
        <v>4607091384246</v>
      </c>
      <c r="E369" s="387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1"/>
      <c r="Q369" s="391"/>
      <c r="R369" s="391"/>
      <c r="S369" s="387"/>
      <c r="T369" s="34"/>
      <c r="U369" s="34"/>
      <c r="V369" s="35" t="s">
        <v>66</v>
      </c>
      <c r="W369" s="382">
        <v>2200</v>
      </c>
      <c r="X369" s="383">
        <f>IFERROR(IF(W369="",0,CEILING((W369/$H369),1)*$H369),"")</f>
        <v>2207.4</v>
      </c>
      <c r="Y369" s="36">
        <f>IFERROR(IF(X369=0,"",ROUNDUP(X369/H369,0)*0.02175),"")</f>
        <v>6.1552499999999997</v>
      </c>
      <c r="Z369" s="56"/>
      <c r="AA369" s="57"/>
      <c r="AE369" s="64"/>
      <c r="BB369" s="271" t="s">
        <v>1</v>
      </c>
      <c r="BL369" s="64">
        <f>IFERROR(W369*I369/H369,"0")</f>
        <v>2359.0769230769233</v>
      </c>
      <c r="BM369" s="64">
        <f>IFERROR(X369*I369/H369,"0")</f>
        <v>2367.0120000000002</v>
      </c>
      <c r="BN369" s="64">
        <f>IFERROR(1/J369*(W369/H369),"0")</f>
        <v>5.0366300366300365</v>
      </c>
      <c r="BO369" s="64">
        <f>IFERROR(1/J369*(X369/H369),"0")</f>
        <v>5.0535714285714279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86">
        <v>4680115881976</v>
      </c>
      <c r="E370" s="387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1"/>
      <c r="Q370" s="391"/>
      <c r="R370" s="391"/>
      <c r="S370" s="387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86">
        <v>4607091384253</v>
      </c>
      <c r="E371" s="387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1"/>
      <c r="Q371" s="391"/>
      <c r="R371" s="391"/>
      <c r="S371" s="387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86">
        <v>4607091384253</v>
      </c>
      <c r="E372" s="387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1"/>
      <c r="Q372" s="391"/>
      <c r="R372" s="391"/>
      <c r="S372" s="387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86">
        <v>4680115881969</v>
      </c>
      <c r="E373" s="387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1"/>
      <c r="Q373" s="391"/>
      <c r="R373" s="391"/>
      <c r="S373" s="387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3"/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94"/>
      <c r="O374" s="406" t="s">
        <v>70</v>
      </c>
      <c r="P374" s="407"/>
      <c r="Q374" s="407"/>
      <c r="R374" s="407"/>
      <c r="S374" s="407"/>
      <c r="T374" s="407"/>
      <c r="U374" s="408"/>
      <c r="V374" s="37" t="s">
        <v>71</v>
      </c>
      <c r="W374" s="384">
        <f>IFERROR(W369/H369,"0")+IFERROR(W370/H370,"0")+IFERROR(W371/H371,"0")+IFERROR(W372/H372,"0")+IFERROR(W373/H373,"0")</f>
        <v>282.05128205128204</v>
      </c>
      <c r="X374" s="384">
        <f>IFERROR(X369/H369,"0")+IFERROR(X370/H370,"0")+IFERROR(X371/H371,"0")+IFERROR(X372/H372,"0")+IFERROR(X373/H373,"0")</f>
        <v>283</v>
      </c>
      <c r="Y374" s="384">
        <f>IFERROR(IF(Y369="",0,Y369),"0")+IFERROR(IF(Y370="",0,Y370),"0")+IFERROR(IF(Y371="",0,Y371),"0")+IFERROR(IF(Y372="",0,Y372),"0")+IFERROR(IF(Y373="",0,Y373),"0")</f>
        <v>6.1552499999999997</v>
      </c>
      <c r="Z374" s="385"/>
      <c r="AA374" s="385"/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4"/>
      <c r="O375" s="406" t="s">
        <v>70</v>
      </c>
      <c r="P375" s="407"/>
      <c r="Q375" s="407"/>
      <c r="R375" s="407"/>
      <c r="S375" s="407"/>
      <c r="T375" s="407"/>
      <c r="U375" s="408"/>
      <c r="V375" s="37" t="s">
        <v>66</v>
      </c>
      <c r="W375" s="384">
        <f>IFERROR(SUM(W369:W373),"0")</f>
        <v>2200</v>
      </c>
      <c r="X375" s="384">
        <f>IFERROR(SUM(X369:X373),"0")</f>
        <v>2207.4</v>
      </c>
      <c r="Y375" s="37"/>
      <c r="Z375" s="385"/>
      <c r="AA375" s="385"/>
    </row>
    <row r="376" spans="1:67" ht="14.25" customHeight="1" x14ac:dyDescent="0.25">
      <c r="A376" s="388" t="s">
        <v>215</v>
      </c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89"/>
      <c r="O376" s="389"/>
      <c r="P376" s="389"/>
      <c r="Q376" s="389"/>
      <c r="R376" s="389"/>
      <c r="S376" s="389"/>
      <c r="T376" s="389"/>
      <c r="U376" s="389"/>
      <c r="V376" s="389"/>
      <c r="W376" s="389"/>
      <c r="X376" s="389"/>
      <c r="Y376" s="389"/>
      <c r="Z376" s="375"/>
      <c r="AA376" s="375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86">
        <v>4607091389357</v>
      </c>
      <c r="E377" s="387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1"/>
      <c r="Q377" s="391"/>
      <c r="R377" s="391"/>
      <c r="S377" s="387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86">
        <v>4607091389357</v>
      </c>
      <c r="E378" s="387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1"/>
      <c r="Q378" s="391"/>
      <c r="R378" s="391"/>
      <c r="S378" s="387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3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4"/>
      <c r="O379" s="406" t="s">
        <v>70</v>
      </c>
      <c r="P379" s="407"/>
      <c r="Q379" s="407"/>
      <c r="R379" s="407"/>
      <c r="S379" s="407"/>
      <c r="T379" s="407"/>
      <c r="U379" s="40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4"/>
      <c r="O380" s="406" t="s">
        <v>70</v>
      </c>
      <c r="P380" s="407"/>
      <c r="Q380" s="407"/>
      <c r="R380" s="407"/>
      <c r="S380" s="407"/>
      <c r="T380" s="407"/>
      <c r="U380" s="40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396" t="s">
        <v>545</v>
      </c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7"/>
      <c r="O381" s="397"/>
      <c r="P381" s="397"/>
      <c r="Q381" s="397"/>
      <c r="R381" s="397"/>
      <c r="S381" s="397"/>
      <c r="T381" s="397"/>
      <c r="U381" s="397"/>
      <c r="V381" s="397"/>
      <c r="W381" s="397"/>
      <c r="X381" s="397"/>
      <c r="Y381" s="397"/>
      <c r="Z381" s="48"/>
      <c r="AA381" s="48"/>
    </row>
    <row r="382" spans="1:67" ht="16.5" customHeight="1" x14ac:dyDescent="0.25">
      <c r="A382" s="452" t="s">
        <v>546</v>
      </c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89"/>
      <c r="N382" s="389"/>
      <c r="O382" s="389"/>
      <c r="P382" s="389"/>
      <c r="Q382" s="389"/>
      <c r="R382" s="389"/>
      <c r="S382" s="389"/>
      <c r="T382" s="389"/>
      <c r="U382" s="389"/>
      <c r="V382" s="389"/>
      <c r="W382" s="389"/>
      <c r="X382" s="389"/>
      <c r="Y382" s="389"/>
      <c r="Z382" s="376"/>
      <c r="AA382" s="376"/>
    </row>
    <row r="383" spans="1:67" ht="14.25" customHeight="1" x14ac:dyDescent="0.25">
      <c r="A383" s="388" t="s">
        <v>113</v>
      </c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89"/>
      <c r="N383" s="389"/>
      <c r="O383" s="389"/>
      <c r="P383" s="389"/>
      <c r="Q383" s="389"/>
      <c r="R383" s="389"/>
      <c r="S383" s="389"/>
      <c r="T383" s="389"/>
      <c r="U383" s="389"/>
      <c r="V383" s="389"/>
      <c r="W383" s="389"/>
      <c r="X383" s="389"/>
      <c r="Y383" s="389"/>
      <c r="Z383" s="375"/>
      <c r="AA383" s="375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86">
        <v>4607091389708</v>
      </c>
      <c r="E384" s="387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1"/>
      <c r="Q384" s="391"/>
      <c r="R384" s="391"/>
      <c r="S384" s="387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86">
        <v>4607091389692</v>
      </c>
      <c r="E385" s="387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1"/>
      <c r="Q385" s="391"/>
      <c r="R385" s="391"/>
      <c r="S385" s="387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3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4"/>
      <c r="O386" s="406" t="s">
        <v>70</v>
      </c>
      <c r="P386" s="407"/>
      <c r="Q386" s="407"/>
      <c r="R386" s="407"/>
      <c r="S386" s="407"/>
      <c r="T386" s="407"/>
      <c r="U386" s="40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4"/>
      <c r="O387" s="406" t="s">
        <v>70</v>
      </c>
      <c r="P387" s="407"/>
      <c r="Q387" s="407"/>
      <c r="R387" s="407"/>
      <c r="S387" s="407"/>
      <c r="T387" s="407"/>
      <c r="U387" s="40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88" t="s">
        <v>61</v>
      </c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89"/>
      <c r="N388" s="389"/>
      <c r="O388" s="389"/>
      <c r="P388" s="389"/>
      <c r="Q388" s="389"/>
      <c r="R388" s="389"/>
      <c r="S388" s="389"/>
      <c r="T388" s="389"/>
      <c r="U388" s="389"/>
      <c r="V388" s="389"/>
      <c r="W388" s="389"/>
      <c r="X388" s="389"/>
      <c r="Y388" s="389"/>
      <c r="Z388" s="375"/>
      <c r="AA388" s="375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86">
        <v>4607091389753</v>
      </c>
      <c r="E389" s="387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1"/>
      <c r="Q389" s="391"/>
      <c r="R389" s="391"/>
      <c r="S389" s="387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86">
        <v>4607091389753</v>
      </c>
      <c r="E390" s="387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2" t="s">
        <v>554</v>
      </c>
      <c r="P390" s="391"/>
      <c r="Q390" s="391"/>
      <c r="R390" s="391"/>
      <c r="S390" s="387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86">
        <v>4607091389760</v>
      </c>
      <c r="E391" s="387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1"/>
      <c r="Q391" s="391"/>
      <c r="R391" s="391"/>
      <c r="S391" s="387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86">
        <v>4607091389760</v>
      </c>
      <c r="E392" s="387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5" t="s">
        <v>558</v>
      </c>
      <c r="P392" s="391"/>
      <c r="Q392" s="391"/>
      <c r="R392" s="391"/>
      <c r="S392" s="387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86">
        <v>4607091389746</v>
      </c>
      <c r="E393" s="387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00" t="s">
        <v>561</v>
      </c>
      <c r="P393" s="391"/>
      <c r="Q393" s="391"/>
      <c r="R393" s="391"/>
      <c r="S393" s="387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86">
        <v>4607091389746</v>
      </c>
      <c r="E394" s="387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39" t="s">
        <v>561</v>
      </c>
      <c r="P394" s="391"/>
      <c r="Q394" s="391"/>
      <c r="R394" s="391"/>
      <c r="S394" s="387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86">
        <v>4680115882928</v>
      </c>
      <c r="E395" s="387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1"/>
      <c r="Q395" s="391"/>
      <c r="R395" s="391"/>
      <c r="S395" s="387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86">
        <v>4680115883147</v>
      </c>
      <c r="E396" s="387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81" t="s">
        <v>567</v>
      </c>
      <c r="P396" s="391"/>
      <c r="Q396" s="391"/>
      <c r="R396" s="391"/>
      <c r="S396" s="387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86">
        <v>4680115883147</v>
      </c>
      <c r="E397" s="387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1"/>
      <c r="Q397" s="391"/>
      <c r="R397" s="391"/>
      <c r="S397" s="387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86">
        <v>4607091384338</v>
      </c>
      <c r="E398" s="387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1"/>
      <c r="Q398" s="391"/>
      <c r="R398" s="391"/>
      <c r="S398" s="387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86">
        <v>4607091384338</v>
      </c>
      <c r="E399" s="387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21" t="s">
        <v>572</v>
      </c>
      <c r="P399" s="391"/>
      <c r="Q399" s="391"/>
      <c r="R399" s="391"/>
      <c r="S399" s="387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86">
        <v>4680115883154</v>
      </c>
      <c r="E400" s="387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20" t="s">
        <v>575</v>
      </c>
      <c r="P400" s="391"/>
      <c r="Q400" s="391"/>
      <c r="R400" s="391"/>
      <c r="S400" s="387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86">
        <v>4680115883154</v>
      </c>
      <c r="E401" s="387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1"/>
      <c r="Q401" s="391"/>
      <c r="R401" s="391"/>
      <c r="S401" s="387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86">
        <v>4607091389524</v>
      </c>
      <c r="E402" s="387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1"/>
      <c r="Q402" s="391"/>
      <c r="R402" s="391"/>
      <c r="S402" s="387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86">
        <v>4607091389524</v>
      </c>
      <c r="E403" s="387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0" t="s">
        <v>580</v>
      </c>
      <c r="P403" s="391"/>
      <c r="Q403" s="391"/>
      <c r="R403" s="391"/>
      <c r="S403" s="387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86">
        <v>4680115883161</v>
      </c>
      <c r="E404" s="387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91"/>
      <c r="Q404" s="391"/>
      <c r="R404" s="391"/>
      <c r="S404" s="387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86">
        <v>4680115883161</v>
      </c>
      <c r="E405" s="387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1"/>
      <c r="Q405" s="391"/>
      <c r="R405" s="391"/>
      <c r="S405" s="387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86">
        <v>4607091384345</v>
      </c>
      <c r="E406" s="387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5" t="s">
        <v>587</v>
      </c>
      <c r="P406" s="391"/>
      <c r="Q406" s="391"/>
      <c r="R406" s="391"/>
      <c r="S406" s="387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86">
        <v>4680115883178</v>
      </c>
      <c r="E407" s="387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5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1"/>
      <c r="Q407" s="391"/>
      <c r="R407" s="391"/>
      <c r="S407" s="387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86">
        <v>4607091389531</v>
      </c>
      <c r="E408" s="387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51" t="s">
        <v>592</v>
      </c>
      <c r="P408" s="391"/>
      <c r="Q408" s="391"/>
      <c r="R408" s="391"/>
      <c r="S408" s="387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86">
        <v>4607091389531</v>
      </c>
      <c r="E409" s="387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1"/>
      <c r="Q409" s="391"/>
      <c r="R409" s="391"/>
      <c r="S409" s="387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86">
        <v>4680115883185</v>
      </c>
      <c r="E410" s="387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5" t="s">
        <v>596</v>
      </c>
      <c r="P410" s="391"/>
      <c r="Q410" s="391"/>
      <c r="R410" s="391"/>
      <c r="S410" s="387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86">
        <v>4680115883185</v>
      </c>
      <c r="E411" s="387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1"/>
      <c r="Q411" s="391"/>
      <c r="R411" s="391"/>
      <c r="S411" s="387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3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4"/>
      <c r="O412" s="406" t="s">
        <v>70</v>
      </c>
      <c r="P412" s="407"/>
      <c r="Q412" s="407"/>
      <c r="R412" s="407"/>
      <c r="S412" s="407"/>
      <c r="T412" s="407"/>
      <c r="U412" s="40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385"/>
      <c r="AA412" s="38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4"/>
      <c r="O413" s="406" t="s">
        <v>70</v>
      </c>
      <c r="P413" s="407"/>
      <c r="Q413" s="407"/>
      <c r="R413" s="407"/>
      <c r="S413" s="407"/>
      <c r="T413" s="407"/>
      <c r="U413" s="408"/>
      <c r="V413" s="37" t="s">
        <v>66</v>
      </c>
      <c r="W413" s="384">
        <f>IFERROR(SUM(W389:W411),"0")</f>
        <v>0</v>
      </c>
      <c r="X413" s="384">
        <f>IFERROR(SUM(X389:X411),"0")</f>
        <v>0</v>
      </c>
      <c r="Y413" s="37"/>
      <c r="Z413" s="385"/>
      <c r="AA413" s="385"/>
    </row>
    <row r="414" spans="1:67" ht="14.25" customHeight="1" x14ac:dyDescent="0.25">
      <c r="A414" s="388" t="s">
        <v>72</v>
      </c>
      <c r="B414" s="389"/>
      <c r="C414" s="389"/>
      <c r="D414" s="389"/>
      <c r="E414" s="389"/>
      <c r="F414" s="389"/>
      <c r="G414" s="389"/>
      <c r="H414" s="389"/>
      <c r="I414" s="389"/>
      <c r="J414" s="389"/>
      <c r="K414" s="389"/>
      <c r="L414" s="389"/>
      <c r="M414" s="389"/>
      <c r="N414" s="389"/>
      <c r="O414" s="389"/>
      <c r="P414" s="389"/>
      <c r="Q414" s="389"/>
      <c r="R414" s="389"/>
      <c r="S414" s="389"/>
      <c r="T414" s="389"/>
      <c r="U414" s="389"/>
      <c r="V414" s="389"/>
      <c r="W414" s="389"/>
      <c r="X414" s="389"/>
      <c r="Y414" s="389"/>
      <c r="Z414" s="375"/>
      <c r="AA414" s="375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86">
        <v>4607091389654</v>
      </c>
      <c r="E415" s="387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1"/>
      <c r="Q415" s="391"/>
      <c r="R415" s="391"/>
      <c r="S415" s="387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86">
        <v>4607091384352</v>
      </c>
      <c r="E416" s="387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1"/>
      <c r="Q416" s="391"/>
      <c r="R416" s="391"/>
      <c r="S416" s="387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3"/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94"/>
      <c r="O417" s="406" t="s">
        <v>70</v>
      </c>
      <c r="P417" s="407"/>
      <c r="Q417" s="407"/>
      <c r="R417" s="407"/>
      <c r="S417" s="407"/>
      <c r="T417" s="407"/>
      <c r="U417" s="40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4"/>
      <c r="O418" s="406" t="s">
        <v>70</v>
      </c>
      <c r="P418" s="407"/>
      <c r="Q418" s="407"/>
      <c r="R418" s="407"/>
      <c r="S418" s="407"/>
      <c r="T418" s="407"/>
      <c r="U418" s="40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88" t="s">
        <v>91</v>
      </c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89"/>
      <c r="O419" s="389"/>
      <c r="P419" s="389"/>
      <c r="Q419" s="389"/>
      <c r="R419" s="389"/>
      <c r="S419" s="389"/>
      <c r="T419" s="389"/>
      <c r="U419" s="389"/>
      <c r="V419" s="389"/>
      <c r="W419" s="389"/>
      <c r="X419" s="389"/>
      <c r="Y419" s="389"/>
      <c r="Z419" s="375"/>
      <c r="AA419" s="375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86">
        <v>4680115884335</v>
      </c>
      <c r="E420" s="387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1"/>
      <c r="Q420" s="391"/>
      <c r="R420" s="391"/>
      <c r="S420" s="387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86">
        <v>4680115884342</v>
      </c>
      <c r="E421" s="387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1"/>
      <c r="Q421" s="391"/>
      <c r="R421" s="391"/>
      <c r="S421" s="387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86">
        <v>4680115884113</v>
      </c>
      <c r="E422" s="387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1"/>
      <c r="Q422" s="391"/>
      <c r="R422" s="391"/>
      <c r="S422" s="387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3"/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94"/>
      <c r="O423" s="406" t="s">
        <v>70</v>
      </c>
      <c r="P423" s="407"/>
      <c r="Q423" s="407"/>
      <c r="R423" s="407"/>
      <c r="S423" s="407"/>
      <c r="T423" s="407"/>
      <c r="U423" s="40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4"/>
      <c r="O424" s="406" t="s">
        <v>70</v>
      </c>
      <c r="P424" s="407"/>
      <c r="Q424" s="407"/>
      <c r="R424" s="407"/>
      <c r="S424" s="407"/>
      <c r="T424" s="407"/>
      <c r="U424" s="40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452" t="s">
        <v>610</v>
      </c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89"/>
      <c r="O425" s="389"/>
      <c r="P425" s="389"/>
      <c r="Q425" s="389"/>
      <c r="R425" s="389"/>
      <c r="S425" s="389"/>
      <c r="T425" s="389"/>
      <c r="U425" s="389"/>
      <c r="V425" s="389"/>
      <c r="W425" s="389"/>
      <c r="X425" s="389"/>
      <c r="Y425" s="389"/>
      <c r="Z425" s="376"/>
      <c r="AA425" s="376"/>
    </row>
    <row r="426" spans="1:67" ht="14.25" customHeight="1" x14ac:dyDescent="0.25">
      <c r="A426" s="388" t="s">
        <v>105</v>
      </c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89"/>
      <c r="O426" s="389"/>
      <c r="P426" s="389"/>
      <c r="Q426" s="389"/>
      <c r="R426" s="389"/>
      <c r="S426" s="389"/>
      <c r="T426" s="389"/>
      <c r="U426" s="389"/>
      <c r="V426" s="389"/>
      <c r="W426" s="389"/>
      <c r="X426" s="389"/>
      <c r="Y426" s="389"/>
      <c r="Z426" s="375"/>
      <c r="AA426" s="375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86">
        <v>4607091389364</v>
      </c>
      <c r="E427" s="387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4" t="s">
        <v>613</v>
      </c>
      <c r="P427" s="391"/>
      <c r="Q427" s="391"/>
      <c r="R427" s="391"/>
      <c r="S427" s="387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3"/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94"/>
      <c r="O428" s="406" t="s">
        <v>70</v>
      </c>
      <c r="P428" s="407"/>
      <c r="Q428" s="407"/>
      <c r="R428" s="407"/>
      <c r="S428" s="407"/>
      <c r="T428" s="407"/>
      <c r="U428" s="40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89"/>
      <c r="B429" s="389"/>
      <c r="C429" s="389"/>
      <c r="D429" s="389"/>
      <c r="E429" s="389"/>
      <c r="F429" s="389"/>
      <c r="G429" s="389"/>
      <c r="H429" s="389"/>
      <c r="I429" s="389"/>
      <c r="J429" s="389"/>
      <c r="K429" s="389"/>
      <c r="L429" s="389"/>
      <c r="M429" s="389"/>
      <c r="N429" s="394"/>
      <c r="O429" s="406" t="s">
        <v>70</v>
      </c>
      <c r="P429" s="407"/>
      <c r="Q429" s="407"/>
      <c r="R429" s="407"/>
      <c r="S429" s="407"/>
      <c r="T429" s="407"/>
      <c r="U429" s="40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88" t="s">
        <v>61</v>
      </c>
      <c r="B430" s="389"/>
      <c r="C430" s="389"/>
      <c r="D430" s="389"/>
      <c r="E430" s="389"/>
      <c r="F430" s="389"/>
      <c r="G430" s="389"/>
      <c r="H430" s="389"/>
      <c r="I430" s="389"/>
      <c r="J430" s="389"/>
      <c r="K430" s="389"/>
      <c r="L430" s="389"/>
      <c r="M430" s="389"/>
      <c r="N430" s="389"/>
      <c r="O430" s="389"/>
      <c r="P430" s="389"/>
      <c r="Q430" s="389"/>
      <c r="R430" s="389"/>
      <c r="S430" s="389"/>
      <c r="T430" s="389"/>
      <c r="U430" s="389"/>
      <c r="V430" s="389"/>
      <c r="W430" s="389"/>
      <c r="X430" s="389"/>
      <c r="Y430" s="389"/>
      <c r="Z430" s="375"/>
      <c r="AA430" s="375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86">
        <v>4607091389739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1"/>
      <c r="Q431" s="391"/>
      <c r="R431" s="391"/>
      <c r="S431" s="387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86">
        <v>4607091389739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79" t="s">
        <v>617</v>
      </c>
      <c r="P432" s="391"/>
      <c r="Q432" s="391"/>
      <c r="R432" s="391"/>
      <c r="S432" s="387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86">
        <v>4607091389425</v>
      </c>
      <c r="E433" s="387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2" t="s">
        <v>620</v>
      </c>
      <c r="P433" s="391"/>
      <c r="Q433" s="391"/>
      <c r="R433" s="391"/>
      <c r="S433" s="387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86">
        <v>4680115882911</v>
      </c>
      <c r="E434" s="387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1"/>
      <c r="Q434" s="391"/>
      <c r="R434" s="391"/>
      <c r="S434" s="387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86">
        <v>4680115880771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8" t="s">
        <v>625</v>
      </c>
      <c r="P435" s="391"/>
      <c r="Q435" s="391"/>
      <c r="R435" s="391"/>
      <c r="S435" s="387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86">
        <v>4680115880771</v>
      </c>
      <c r="E436" s="387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1"/>
      <c r="Q436" s="391"/>
      <c r="R436" s="391"/>
      <c r="S436" s="387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86">
        <v>4607091389500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9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1"/>
      <c r="Q437" s="391"/>
      <c r="R437" s="391"/>
      <c r="S437" s="387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86">
        <v>4607091389500</v>
      </c>
      <c r="E438" s="387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2" t="s">
        <v>630</v>
      </c>
      <c r="P438" s="391"/>
      <c r="Q438" s="391"/>
      <c r="R438" s="391"/>
      <c r="S438" s="387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3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4"/>
      <c r="O439" s="406" t="s">
        <v>70</v>
      </c>
      <c r="P439" s="407"/>
      <c r="Q439" s="407"/>
      <c r="R439" s="407"/>
      <c r="S439" s="407"/>
      <c r="T439" s="407"/>
      <c r="U439" s="40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4"/>
      <c r="O440" s="406" t="s">
        <v>70</v>
      </c>
      <c r="P440" s="407"/>
      <c r="Q440" s="407"/>
      <c r="R440" s="407"/>
      <c r="S440" s="407"/>
      <c r="T440" s="407"/>
      <c r="U440" s="408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customHeight="1" x14ac:dyDescent="0.25">
      <c r="A441" s="388" t="s">
        <v>91</v>
      </c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89"/>
      <c r="O441" s="389"/>
      <c r="P441" s="389"/>
      <c r="Q441" s="389"/>
      <c r="R441" s="389"/>
      <c r="S441" s="389"/>
      <c r="T441" s="389"/>
      <c r="U441" s="389"/>
      <c r="V441" s="389"/>
      <c r="W441" s="389"/>
      <c r="X441" s="389"/>
      <c r="Y441" s="389"/>
      <c r="Z441" s="375"/>
      <c r="AA441" s="375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86">
        <v>4680115884571</v>
      </c>
      <c r="E442" s="387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45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1"/>
      <c r="Q442" s="391"/>
      <c r="R442" s="391"/>
      <c r="S442" s="387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3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4"/>
      <c r="O443" s="406" t="s">
        <v>70</v>
      </c>
      <c r="P443" s="407"/>
      <c r="Q443" s="407"/>
      <c r="R443" s="407"/>
      <c r="S443" s="407"/>
      <c r="T443" s="407"/>
      <c r="U443" s="40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4"/>
      <c r="O444" s="406" t="s">
        <v>70</v>
      </c>
      <c r="P444" s="407"/>
      <c r="Q444" s="407"/>
      <c r="R444" s="407"/>
      <c r="S444" s="407"/>
      <c r="T444" s="407"/>
      <c r="U444" s="40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88" t="s">
        <v>100</v>
      </c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89"/>
      <c r="O445" s="389"/>
      <c r="P445" s="389"/>
      <c r="Q445" s="389"/>
      <c r="R445" s="389"/>
      <c r="S445" s="389"/>
      <c r="T445" s="389"/>
      <c r="U445" s="389"/>
      <c r="V445" s="389"/>
      <c r="W445" s="389"/>
      <c r="X445" s="389"/>
      <c r="Y445" s="389"/>
      <c r="Z445" s="375"/>
      <c r="AA445" s="375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86">
        <v>4680115884090</v>
      </c>
      <c r="E446" s="387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1"/>
      <c r="Q446" s="391"/>
      <c r="R446" s="391"/>
      <c r="S446" s="387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3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4"/>
      <c r="O447" s="406" t="s">
        <v>70</v>
      </c>
      <c r="P447" s="407"/>
      <c r="Q447" s="407"/>
      <c r="R447" s="407"/>
      <c r="S447" s="407"/>
      <c r="T447" s="407"/>
      <c r="U447" s="40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4"/>
      <c r="O448" s="406" t="s">
        <v>70</v>
      </c>
      <c r="P448" s="407"/>
      <c r="Q448" s="407"/>
      <c r="R448" s="407"/>
      <c r="S448" s="407"/>
      <c r="T448" s="407"/>
      <c r="U448" s="40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88" t="s">
        <v>635</v>
      </c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89"/>
      <c r="O449" s="389"/>
      <c r="P449" s="389"/>
      <c r="Q449" s="389"/>
      <c r="R449" s="389"/>
      <c r="S449" s="389"/>
      <c r="T449" s="389"/>
      <c r="U449" s="389"/>
      <c r="V449" s="389"/>
      <c r="W449" s="389"/>
      <c r="X449" s="389"/>
      <c r="Y449" s="389"/>
      <c r="Z449" s="375"/>
      <c r="AA449" s="375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86">
        <v>4680115884564</v>
      </c>
      <c r="E450" s="387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1"/>
      <c r="Q450" s="391"/>
      <c r="R450" s="391"/>
      <c r="S450" s="387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3"/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94"/>
      <c r="O451" s="406" t="s">
        <v>70</v>
      </c>
      <c r="P451" s="407"/>
      <c r="Q451" s="407"/>
      <c r="R451" s="407"/>
      <c r="S451" s="407"/>
      <c r="T451" s="407"/>
      <c r="U451" s="40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94"/>
      <c r="O452" s="406" t="s">
        <v>70</v>
      </c>
      <c r="P452" s="407"/>
      <c r="Q452" s="407"/>
      <c r="R452" s="407"/>
      <c r="S452" s="407"/>
      <c r="T452" s="407"/>
      <c r="U452" s="40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52" t="s">
        <v>638</v>
      </c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89"/>
      <c r="N453" s="389"/>
      <c r="O453" s="389"/>
      <c r="P453" s="389"/>
      <c r="Q453" s="389"/>
      <c r="R453" s="389"/>
      <c r="S453" s="389"/>
      <c r="T453" s="389"/>
      <c r="U453" s="389"/>
      <c r="V453" s="389"/>
      <c r="W453" s="389"/>
      <c r="X453" s="389"/>
      <c r="Y453" s="389"/>
      <c r="Z453" s="376"/>
      <c r="AA453" s="376"/>
    </row>
    <row r="454" spans="1:67" ht="14.25" customHeight="1" x14ac:dyDescent="0.25">
      <c r="A454" s="388" t="s">
        <v>61</v>
      </c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89"/>
      <c r="O454" s="389"/>
      <c r="P454" s="389"/>
      <c r="Q454" s="389"/>
      <c r="R454" s="389"/>
      <c r="S454" s="389"/>
      <c r="T454" s="389"/>
      <c r="U454" s="389"/>
      <c r="V454" s="389"/>
      <c r="W454" s="389"/>
      <c r="X454" s="389"/>
      <c r="Y454" s="389"/>
      <c r="Z454" s="375"/>
      <c r="AA454" s="375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86">
        <v>4680115885189</v>
      </c>
      <c r="E455" s="387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1"/>
      <c r="Q455" s="391"/>
      <c r="R455" s="391"/>
      <c r="S455" s="387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86">
        <v>4680115885172</v>
      </c>
      <c r="E456" s="387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1"/>
      <c r="Q456" s="391"/>
      <c r="R456" s="391"/>
      <c r="S456" s="387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86">
        <v>4680115885110</v>
      </c>
      <c r="E457" s="387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1"/>
      <c r="Q457" s="391"/>
      <c r="R457" s="391"/>
      <c r="S457" s="387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3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94"/>
      <c r="O458" s="406" t="s">
        <v>70</v>
      </c>
      <c r="P458" s="407"/>
      <c r="Q458" s="407"/>
      <c r="R458" s="407"/>
      <c r="S458" s="407"/>
      <c r="T458" s="407"/>
      <c r="U458" s="40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89"/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94"/>
      <c r="O459" s="406" t="s">
        <v>70</v>
      </c>
      <c r="P459" s="407"/>
      <c r="Q459" s="407"/>
      <c r="R459" s="407"/>
      <c r="S459" s="407"/>
      <c r="T459" s="407"/>
      <c r="U459" s="40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52" t="s">
        <v>645</v>
      </c>
      <c r="B460" s="389"/>
      <c r="C460" s="389"/>
      <c r="D460" s="389"/>
      <c r="E460" s="389"/>
      <c r="F460" s="389"/>
      <c r="G460" s="389"/>
      <c r="H460" s="389"/>
      <c r="I460" s="389"/>
      <c r="J460" s="389"/>
      <c r="K460" s="389"/>
      <c r="L460" s="389"/>
      <c r="M460" s="389"/>
      <c r="N460" s="389"/>
      <c r="O460" s="389"/>
      <c r="P460" s="389"/>
      <c r="Q460" s="389"/>
      <c r="R460" s="389"/>
      <c r="S460" s="389"/>
      <c r="T460" s="389"/>
      <c r="U460" s="389"/>
      <c r="V460" s="389"/>
      <c r="W460" s="389"/>
      <c r="X460" s="389"/>
      <c r="Y460" s="389"/>
      <c r="Z460" s="376"/>
      <c r="AA460" s="376"/>
    </row>
    <row r="461" spans="1:67" ht="14.25" customHeight="1" x14ac:dyDescent="0.25">
      <c r="A461" s="388" t="s">
        <v>61</v>
      </c>
      <c r="B461" s="389"/>
      <c r="C461" s="389"/>
      <c r="D461" s="389"/>
      <c r="E461" s="389"/>
      <c r="F461" s="389"/>
      <c r="G461" s="389"/>
      <c r="H461" s="389"/>
      <c r="I461" s="389"/>
      <c r="J461" s="389"/>
      <c r="K461" s="389"/>
      <c r="L461" s="389"/>
      <c r="M461" s="389"/>
      <c r="N461" s="389"/>
      <c r="O461" s="389"/>
      <c r="P461" s="389"/>
      <c r="Q461" s="389"/>
      <c r="R461" s="389"/>
      <c r="S461" s="389"/>
      <c r="T461" s="389"/>
      <c r="U461" s="389"/>
      <c r="V461" s="389"/>
      <c r="W461" s="389"/>
      <c r="X461" s="389"/>
      <c r="Y461" s="389"/>
      <c r="Z461" s="375"/>
      <c r="AA461" s="375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86">
        <v>4680115885738</v>
      </c>
      <c r="E462" s="387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718" t="s">
        <v>648</v>
      </c>
      <c r="P462" s="391"/>
      <c r="Q462" s="391"/>
      <c r="R462" s="391"/>
      <c r="S462" s="387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86">
        <v>4680115885103</v>
      </c>
      <c r="E463" s="387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1"/>
      <c r="Q463" s="391"/>
      <c r="R463" s="391"/>
      <c r="S463" s="387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3"/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94"/>
      <c r="O464" s="406" t="s">
        <v>70</v>
      </c>
      <c r="P464" s="407"/>
      <c r="Q464" s="407"/>
      <c r="R464" s="407"/>
      <c r="S464" s="407"/>
      <c r="T464" s="407"/>
      <c r="U464" s="40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89"/>
      <c r="B465" s="389"/>
      <c r="C465" s="389"/>
      <c r="D465" s="389"/>
      <c r="E465" s="389"/>
      <c r="F465" s="389"/>
      <c r="G465" s="389"/>
      <c r="H465" s="389"/>
      <c r="I465" s="389"/>
      <c r="J465" s="389"/>
      <c r="K465" s="389"/>
      <c r="L465" s="389"/>
      <c r="M465" s="389"/>
      <c r="N465" s="394"/>
      <c r="O465" s="406" t="s">
        <v>70</v>
      </c>
      <c r="P465" s="407"/>
      <c r="Q465" s="407"/>
      <c r="R465" s="407"/>
      <c r="S465" s="407"/>
      <c r="T465" s="407"/>
      <c r="U465" s="40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88" t="s">
        <v>215</v>
      </c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89"/>
      <c r="O466" s="389"/>
      <c r="P466" s="389"/>
      <c r="Q466" s="389"/>
      <c r="R466" s="389"/>
      <c r="S466" s="389"/>
      <c r="T466" s="389"/>
      <c r="U466" s="389"/>
      <c r="V466" s="389"/>
      <c r="W466" s="389"/>
      <c r="X466" s="389"/>
      <c r="Y466" s="389"/>
      <c r="Z466" s="375"/>
      <c r="AA466" s="375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86">
        <v>4680115885509</v>
      </c>
      <c r="E467" s="387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08" t="s">
        <v>653</v>
      </c>
      <c r="P467" s="391"/>
      <c r="Q467" s="391"/>
      <c r="R467" s="391"/>
      <c r="S467" s="387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3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89"/>
      <c r="N468" s="394"/>
      <c r="O468" s="406" t="s">
        <v>70</v>
      </c>
      <c r="P468" s="407"/>
      <c r="Q468" s="407"/>
      <c r="R468" s="407"/>
      <c r="S468" s="407"/>
      <c r="T468" s="407"/>
      <c r="U468" s="40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94"/>
      <c r="O469" s="406" t="s">
        <v>70</v>
      </c>
      <c r="P469" s="407"/>
      <c r="Q469" s="407"/>
      <c r="R469" s="407"/>
      <c r="S469" s="407"/>
      <c r="T469" s="407"/>
      <c r="U469" s="40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396" t="s">
        <v>654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48"/>
      <c r="AA470" s="48"/>
    </row>
    <row r="471" spans="1:67" ht="16.5" customHeight="1" x14ac:dyDescent="0.25">
      <c r="A471" s="452" t="s">
        <v>654</v>
      </c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89"/>
      <c r="O471" s="389"/>
      <c r="P471" s="389"/>
      <c r="Q471" s="389"/>
      <c r="R471" s="389"/>
      <c r="S471" s="389"/>
      <c r="T471" s="389"/>
      <c r="U471" s="389"/>
      <c r="V471" s="389"/>
      <c r="W471" s="389"/>
      <c r="X471" s="389"/>
      <c r="Y471" s="389"/>
      <c r="Z471" s="376"/>
      <c r="AA471" s="376"/>
    </row>
    <row r="472" spans="1:67" ht="14.25" customHeight="1" x14ac:dyDescent="0.25">
      <c r="A472" s="388" t="s">
        <v>113</v>
      </c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89"/>
      <c r="O472" s="389"/>
      <c r="P472" s="389"/>
      <c r="Q472" s="389"/>
      <c r="R472" s="389"/>
      <c r="S472" s="389"/>
      <c r="T472" s="389"/>
      <c r="U472" s="389"/>
      <c r="V472" s="389"/>
      <c r="W472" s="389"/>
      <c r="X472" s="389"/>
      <c r="Y472" s="389"/>
      <c r="Z472" s="375"/>
      <c r="AA472" s="375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86">
        <v>4607091389067</v>
      </c>
      <c r="E473" s="387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1"/>
      <c r="Q473" s="391"/>
      <c r="R473" s="391"/>
      <c r="S473" s="387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86">
        <v>4680115885226</v>
      </c>
      <c r="E474" s="387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1"/>
      <c r="Q474" s="391"/>
      <c r="R474" s="391"/>
      <c r="S474" s="387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86">
        <v>4680115885271</v>
      </c>
      <c r="E475" s="387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6" t="s">
        <v>661</v>
      </c>
      <c r="P475" s="391"/>
      <c r="Q475" s="391"/>
      <c r="R475" s="391"/>
      <c r="S475" s="387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86">
        <v>4680115884502</v>
      </c>
      <c r="E476" s="387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5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1"/>
      <c r="Q476" s="391"/>
      <c r="R476" s="391"/>
      <c r="S476" s="387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86">
        <v>4607091389104</v>
      </c>
      <c r="E477" s="387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1"/>
      <c r="Q477" s="391"/>
      <c r="R477" s="391"/>
      <c r="S477" s="387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86">
        <v>4680115884519</v>
      </c>
      <c r="E478" s="387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5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1"/>
      <c r="Q478" s="391"/>
      <c r="R478" s="391"/>
      <c r="S478" s="387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86">
        <v>4680115880603</v>
      </c>
      <c r="E479" s="387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7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1"/>
      <c r="Q479" s="391"/>
      <c r="R479" s="391"/>
      <c r="S479" s="387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86">
        <v>4680115882782</v>
      </c>
      <c r="E480" s="387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1"/>
      <c r="Q480" s="391"/>
      <c r="R480" s="391"/>
      <c r="S480" s="387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86">
        <v>4607091389098</v>
      </c>
      <c r="E481" s="387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7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1"/>
      <c r="Q481" s="391"/>
      <c r="R481" s="391"/>
      <c r="S481" s="387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86">
        <v>4607091389982</v>
      </c>
      <c r="E482" s="387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1"/>
      <c r="Q482" s="391"/>
      <c r="R482" s="391"/>
      <c r="S482" s="387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3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94"/>
      <c r="O483" s="406" t="s">
        <v>70</v>
      </c>
      <c r="P483" s="407"/>
      <c r="Q483" s="407"/>
      <c r="R483" s="407"/>
      <c r="S483" s="407"/>
      <c r="T483" s="407"/>
      <c r="U483" s="40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x14ac:dyDescent="0.2">
      <c r="A484" s="389"/>
      <c r="B484" s="389"/>
      <c r="C484" s="389"/>
      <c r="D484" s="389"/>
      <c r="E484" s="389"/>
      <c r="F484" s="389"/>
      <c r="G484" s="389"/>
      <c r="H484" s="389"/>
      <c r="I484" s="389"/>
      <c r="J484" s="389"/>
      <c r="K484" s="389"/>
      <c r="L484" s="389"/>
      <c r="M484" s="389"/>
      <c r="N484" s="394"/>
      <c r="O484" s="406" t="s">
        <v>70</v>
      </c>
      <c r="P484" s="407"/>
      <c r="Q484" s="407"/>
      <c r="R484" s="407"/>
      <c r="S484" s="407"/>
      <c r="T484" s="407"/>
      <c r="U484" s="408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customHeight="1" x14ac:dyDescent="0.25">
      <c r="A485" s="388" t="s">
        <v>105</v>
      </c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89"/>
      <c r="O485" s="389"/>
      <c r="P485" s="389"/>
      <c r="Q485" s="389"/>
      <c r="R485" s="389"/>
      <c r="S485" s="389"/>
      <c r="T485" s="389"/>
      <c r="U485" s="389"/>
      <c r="V485" s="389"/>
      <c r="W485" s="389"/>
      <c r="X485" s="389"/>
      <c r="Y485" s="389"/>
      <c r="Z485" s="375"/>
      <c r="AA485" s="375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86">
        <v>4607091388930</v>
      </c>
      <c r="E486" s="387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1"/>
      <c r="Q486" s="391"/>
      <c r="R486" s="391"/>
      <c r="S486" s="387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86">
        <v>4680115880054</v>
      </c>
      <c r="E487" s="387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1"/>
      <c r="Q487" s="391"/>
      <c r="R487" s="391"/>
      <c r="S487" s="387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3"/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94"/>
      <c r="O488" s="406" t="s">
        <v>70</v>
      </c>
      <c r="P488" s="407"/>
      <c r="Q488" s="407"/>
      <c r="R488" s="407"/>
      <c r="S488" s="407"/>
      <c r="T488" s="407"/>
      <c r="U488" s="40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x14ac:dyDescent="0.2">
      <c r="A489" s="389"/>
      <c r="B489" s="389"/>
      <c r="C489" s="389"/>
      <c r="D489" s="389"/>
      <c r="E489" s="389"/>
      <c r="F489" s="389"/>
      <c r="G489" s="389"/>
      <c r="H489" s="389"/>
      <c r="I489" s="389"/>
      <c r="J489" s="389"/>
      <c r="K489" s="389"/>
      <c r="L489" s="389"/>
      <c r="M489" s="389"/>
      <c r="N489" s="394"/>
      <c r="O489" s="406" t="s">
        <v>70</v>
      </c>
      <c r="P489" s="407"/>
      <c r="Q489" s="407"/>
      <c r="R489" s="407"/>
      <c r="S489" s="407"/>
      <c r="T489" s="407"/>
      <c r="U489" s="40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customHeight="1" x14ac:dyDescent="0.25">
      <c r="A490" s="388" t="s">
        <v>61</v>
      </c>
      <c r="B490" s="389"/>
      <c r="C490" s="389"/>
      <c r="D490" s="389"/>
      <c r="E490" s="389"/>
      <c r="F490" s="389"/>
      <c r="G490" s="389"/>
      <c r="H490" s="389"/>
      <c r="I490" s="389"/>
      <c r="J490" s="389"/>
      <c r="K490" s="389"/>
      <c r="L490" s="389"/>
      <c r="M490" s="389"/>
      <c r="N490" s="389"/>
      <c r="O490" s="389"/>
      <c r="P490" s="389"/>
      <c r="Q490" s="389"/>
      <c r="R490" s="389"/>
      <c r="S490" s="389"/>
      <c r="T490" s="389"/>
      <c r="U490" s="389"/>
      <c r="V490" s="389"/>
      <c r="W490" s="389"/>
      <c r="X490" s="389"/>
      <c r="Y490" s="389"/>
      <c r="Z490" s="375"/>
      <c r="AA490" s="375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86">
        <v>4680115883116</v>
      </c>
      <c r="E491" s="387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1"/>
      <c r="Q491" s="391"/>
      <c r="R491" s="391"/>
      <c r="S491" s="387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86">
        <v>4680115883093</v>
      </c>
      <c r="E492" s="387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1"/>
      <c r="Q492" s="391"/>
      <c r="R492" s="391"/>
      <c r="S492" s="387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86">
        <v>4680115883109</v>
      </c>
      <c r="E493" s="387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1"/>
      <c r="Q493" s="391"/>
      <c r="R493" s="391"/>
      <c r="S493" s="387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86">
        <v>4680115882072</v>
      </c>
      <c r="E494" s="387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1"/>
      <c r="Q494" s="391"/>
      <c r="R494" s="391"/>
      <c r="S494" s="387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86">
        <v>4680115882102</v>
      </c>
      <c r="E495" s="387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1"/>
      <c r="Q495" s="391"/>
      <c r="R495" s="391"/>
      <c r="S495" s="387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86">
        <v>4680115882096</v>
      </c>
      <c r="E496" s="387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1"/>
      <c r="Q496" s="391"/>
      <c r="R496" s="391"/>
      <c r="S496" s="387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393"/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94"/>
      <c r="O497" s="406" t="s">
        <v>70</v>
      </c>
      <c r="P497" s="407"/>
      <c r="Q497" s="407"/>
      <c r="R497" s="407"/>
      <c r="S497" s="407"/>
      <c r="T497" s="407"/>
      <c r="U497" s="40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x14ac:dyDescent="0.2">
      <c r="A498" s="389"/>
      <c r="B498" s="389"/>
      <c r="C498" s="389"/>
      <c r="D498" s="389"/>
      <c r="E498" s="389"/>
      <c r="F498" s="389"/>
      <c r="G498" s="389"/>
      <c r="H498" s="389"/>
      <c r="I498" s="389"/>
      <c r="J498" s="389"/>
      <c r="K498" s="389"/>
      <c r="L498" s="389"/>
      <c r="M498" s="389"/>
      <c r="N498" s="394"/>
      <c r="O498" s="406" t="s">
        <v>70</v>
      </c>
      <c r="P498" s="407"/>
      <c r="Q498" s="407"/>
      <c r="R498" s="407"/>
      <c r="S498" s="407"/>
      <c r="T498" s="407"/>
      <c r="U498" s="40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customHeight="1" x14ac:dyDescent="0.25">
      <c r="A499" s="388" t="s">
        <v>72</v>
      </c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389"/>
      <c r="M499" s="389"/>
      <c r="N499" s="389"/>
      <c r="O499" s="389"/>
      <c r="P499" s="389"/>
      <c r="Q499" s="389"/>
      <c r="R499" s="389"/>
      <c r="S499" s="389"/>
      <c r="T499" s="389"/>
      <c r="U499" s="389"/>
      <c r="V499" s="389"/>
      <c r="W499" s="389"/>
      <c r="X499" s="389"/>
      <c r="Y499" s="389"/>
      <c r="Z499" s="375"/>
      <c r="AA499" s="375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86">
        <v>4607091383409</v>
      </c>
      <c r="E500" s="387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1"/>
      <c r="Q500" s="391"/>
      <c r="R500" s="391"/>
      <c r="S500" s="387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86">
        <v>4607091383416</v>
      </c>
      <c r="E501" s="387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1"/>
      <c r="Q501" s="391"/>
      <c r="R501" s="391"/>
      <c r="S501" s="387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86">
        <v>4680115883536</v>
      </c>
      <c r="E502" s="387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1"/>
      <c r="Q502" s="391"/>
      <c r="R502" s="391"/>
      <c r="S502" s="387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3"/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94"/>
      <c r="O503" s="406" t="s">
        <v>70</v>
      </c>
      <c r="P503" s="407"/>
      <c r="Q503" s="407"/>
      <c r="R503" s="407"/>
      <c r="S503" s="407"/>
      <c r="T503" s="407"/>
      <c r="U503" s="40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89"/>
      <c r="B504" s="389"/>
      <c r="C504" s="389"/>
      <c r="D504" s="389"/>
      <c r="E504" s="389"/>
      <c r="F504" s="389"/>
      <c r="G504" s="389"/>
      <c r="H504" s="389"/>
      <c r="I504" s="389"/>
      <c r="J504" s="389"/>
      <c r="K504" s="389"/>
      <c r="L504" s="389"/>
      <c r="M504" s="389"/>
      <c r="N504" s="394"/>
      <c r="O504" s="406" t="s">
        <v>70</v>
      </c>
      <c r="P504" s="407"/>
      <c r="Q504" s="407"/>
      <c r="R504" s="407"/>
      <c r="S504" s="407"/>
      <c r="T504" s="407"/>
      <c r="U504" s="40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88" t="s">
        <v>215</v>
      </c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89"/>
      <c r="O505" s="389"/>
      <c r="P505" s="389"/>
      <c r="Q505" s="389"/>
      <c r="R505" s="389"/>
      <c r="S505" s="389"/>
      <c r="T505" s="389"/>
      <c r="U505" s="389"/>
      <c r="V505" s="389"/>
      <c r="W505" s="389"/>
      <c r="X505" s="389"/>
      <c r="Y505" s="389"/>
      <c r="Z505" s="375"/>
      <c r="AA505" s="375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86">
        <v>4680115885035</v>
      </c>
      <c r="E506" s="387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1"/>
      <c r="Q506" s="391"/>
      <c r="R506" s="391"/>
      <c r="S506" s="387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3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4"/>
      <c r="O507" s="406" t="s">
        <v>70</v>
      </c>
      <c r="P507" s="407"/>
      <c r="Q507" s="407"/>
      <c r="R507" s="407"/>
      <c r="S507" s="407"/>
      <c r="T507" s="407"/>
      <c r="U507" s="40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4"/>
      <c r="O508" s="406" t="s">
        <v>70</v>
      </c>
      <c r="P508" s="407"/>
      <c r="Q508" s="407"/>
      <c r="R508" s="407"/>
      <c r="S508" s="407"/>
      <c r="T508" s="407"/>
      <c r="U508" s="40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396" t="s">
        <v>701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48"/>
      <c r="AA509" s="48"/>
    </row>
    <row r="510" spans="1:67" ht="16.5" customHeight="1" x14ac:dyDescent="0.25">
      <c r="A510" s="452" t="s">
        <v>701</v>
      </c>
      <c r="B510" s="389"/>
      <c r="C510" s="389"/>
      <c r="D510" s="389"/>
      <c r="E510" s="389"/>
      <c r="F510" s="389"/>
      <c r="G510" s="389"/>
      <c r="H510" s="389"/>
      <c r="I510" s="389"/>
      <c r="J510" s="389"/>
      <c r="K510" s="389"/>
      <c r="L510" s="389"/>
      <c r="M510" s="389"/>
      <c r="N510" s="389"/>
      <c r="O510" s="389"/>
      <c r="P510" s="389"/>
      <c r="Q510" s="389"/>
      <c r="R510" s="389"/>
      <c r="S510" s="389"/>
      <c r="T510" s="389"/>
      <c r="U510" s="389"/>
      <c r="V510" s="389"/>
      <c r="W510" s="389"/>
      <c r="X510" s="389"/>
      <c r="Y510" s="389"/>
      <c r="Z510" s="376"/>
      <c r="AA510" s="376"/>
    </row>
    <row r="511" spans="1:67" ht="14.25" customHeight="1" x14ac:dyDescent="0.25">
      <c r="A511" s="388" t="s">
        <v>113</v>
      </c>
      <c r="B511" s="389"/>
      <c r="C511" s="389"/>
      <c r="D511" s="389"/>
      <c r="E511" s="389"/>
      <c r="F511" s="389"/>
      <c r="G511" s="389"/>
      <c r="H511" s="389"/>
      <c r="I511" s="389"/>
      <c r="J511" s="389"/>
      <c r="K511" s="389"/>
      <c r="L511" s="389"/>
      <c r="M511" s="389"/>
      <c r="N511" s="389"/>
      <c r="O511" s="389"/>
      <c r="P511" s="389"/>
      <c r="Q511" s="389"/>
      <c r="R511" s="389"/>
      <c r="S511" s="389"/>
      <c r="T511" s="389"/>
      <c r="U511" s="389"/>
      <c r="V511" s="389"/>
      <c r="W511" s="389"/>
      <c r="X511" s="389"/>
      <c r="Y511" s="389"/>
      <c r="Z511" s="375"/>
      <c r="AA511" s="375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86">
        <v>4640242181011</v>
      </c>
      <c r="E512" s="387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1" t="s">
        <v>704</v>
      </c>
      <c r="P512" s="391"/>
      <c r="Q512" s="391"/>
      <c r="R512" s="391"/>
      <c r="S512" s="387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86">
        <v>4640242180045</v>
      </c>
      <c r="E513" s="387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3" t="s">
        <v>707</v>
      </c>
      <c r="P513" s="391"/>
      <c r="Q513" s="391"/>
      <c r="R513" s="391"/>
      <c r="S513" s="387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86">
        <v>4640242180441</v>
      </c>
      <c r="E514" s="387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0" t="s">
        <v>710</v>
      </c>
      <c r="P514" s="391"/>
      <c r="Q514" s="391"/>
      <c r="R514" s="391"/>
      <c r="S514" s="387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86">
        <v>4640242180601</v>
      </c>
      <c r="E515" s="387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7" t="s">
        <v>713</v>
      </c>
      <c r="P515" s="391"/>
      <c r="Q515" s="391"/>
      <c r="R515" s="391"/>
      <c r="S515" s="387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86">
        <v>4640242180564</v>
      </c>
      <c r="E516" s="387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1" t="s">
        <v>716</v>
      </c>
      <c r="P516" s="391"/>
      <c r="Q516" s="391"/>
      <c r="R516" s="391"/>
      <c r="S516" s="387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86">
        <v>4640242180922</v>
      </c>
      <c r="E517" s="387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39" t="s">
        <v>719</v>
      </c>
      <c r="P517" s="391"/>
      <c r="Q517" s="391"/>
      <c r="R517" s="391"/>
      <c r="S517" s="387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86">
        <v>4640242181189</v>
      </c>
      <c r="E518" s="387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33" t="s">
        <v>722</v>
      </c>
      <c r="P518" s="391"/>
      <c r="Q518" s="391"/>
      <c r="R518" s="391"/>
      <c r="S518" s="387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86">
        <v>4640242180038</v>
      </c>
      <c r="E519" s="387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41" t="s">
        <v>725</v>
      </c>
      <c r="P519" s="391"/>
      <c r="Q519" s="391"/>
      <c r="R519" s="391"/>
      <c r="S519" s="387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86">
        <v>4640242181172</v>
      </c>
      <c r="E520" s="387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73" t="s">
        <v>728</v>
      </c>
      <c r="P520" s="391"/>
      <c r="Q520" s="391"/>
      <c r="R520" s="391"/>
      <c r="S520" s="387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3"/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94"/>
      <c r="O521" s="406" t="s">
        <v>70</v>
      </c>
      <c r="P521" s="407"/>
      <c r="Q521" s="407"/>
      <c r="R521" s="407"/>
      <c r="S521" s="407"/>
      <c r="T521" s="407"/>
      <c r="U521" s="40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x14ac:dyDescent="0.2">
      <c r="A522" s="389"/>
      <c r="B522" s="389"/>
      <c r="C522" s="389"/>
      <c r="D522" s="389"/>
      <c r="E522" s="389"/>
      <c r="F522" s="389"/>
      <c r="G522" s="389"/>
      <c r="H522" s="389"/>
      <c r="I522" s="389"/>
      <c r="J522" s="389"/>
      <c r="K522" s="389"/>
      <c r="L522" s="389"/>
      <c r="M522" s="389"/>
      <c r="N522" s="394"/>
      <c r="O522" s="406" t="s">
        <v>70</v>
      </c>
      <c r="P522" s="407"/>
      <c r="Q522" s="407"/>
      <c r="R522" s="407"/>
      <c r="S522" s="407"/>
      <c r="T522" s="407"/>
      <c r="U522" s="40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customHeight="1" x14ac:dyDescent="0.25">
      <c r="A523" s="388" t="s">
        <v>105</v>
      </c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89"/>
      <c r="O523" s="389"/>
      <c r="P523" s="389"/>
      <c r="Q523" s="389"/>
      <c r="R523" s="389"/>
      <c r="S523" s="389"/>
      <c r="T523" s="389"/>
      <c r="U523" s="389"/>
      <c r="V523" s="389"/>
      <c r="W523" s="389"/>
      <c r="X523" s="389"/>
      <c r="Y523" s="389"/>
      <c r="Z523" s="375"/>
      <c r="AA523" s="375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86">
        <v>4640242180526</v>
      </c>
      <c r="E524" s="387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5" t="s">
        <v>731</v>
      </c>
      <c r="P524" s="391"/>
      <c r="Q524" s="391"/>
      <c r="R524" s="391"/>
      <c r="S524" s="387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86">
        <v>4640242180519</v>
      </c>
      <c r="E525" s="387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12" t="s">
        <v>734</v>
      </c>
      <c r="P525" s="391"/>
      <c r="Q525" s="391"/>
      <c r="R525" s="391"/>
      <c r="S525" s="387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86">
        <v>4640242180090</v>
      </c>
      <c r="E526" s="387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72" t="s">
        <v>737</v>
      </c>
      <c r="P526" s="391"/>
      <c r="Q526" s="391"/>
      <c r="R526" s="391"/>
      <c r="S526" s="387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86">
        <v>4640242180090</v>
      </c>
      <c r="E527" s="387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3" t="s">
        <v>740</v>
      </c>
      <c r="P527" s="391"/>
      <c r="Q527" s="391"/>
      <c r="R527" s="391"/>
      <c r="S527" s="387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86">
        <v>4640242181363</v>
      </c>
      <c r="E528" s="387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22" t="s">
        <v>743</v>
      </c>
      <c r="P528" s="391"/>
      <c r="Q528" s="391"/>
      <c r="R528" s="391"/>
      <c r="S528" s="387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3"/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94"/>
      <c r="O529" s="406" t="s">
        <v>70</v>
      </c>
      <c r="P529" s="407"/>
      <c r="Q529" s="407"/>
      <c r="R529" s="407"/>
      <c r="S529" s="407"/>
      <c r="T529" s="407"/>
      <c r="U529" s="40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89"/>
      <c r="B530" s="389"/>
      <c r="C530" s="389"/>
      <c r="D530" s="389"/>
      <c r="E530" s="389"/>
      <c r="F530" s="389"/>
      <c r="G530" s="389"/>
      <c r="H530" s="389"/>
      <c r="I530" s="389"/>
      <c r="J530" s="389"/>
      <c r="K530" s="389"/>
      <c r="L530" s="389"/>
      <c r="M530" s="389"/>
      <c r="N530" s="394"/>
      <c r="O530" s="406" t="s">
        <v>70</v>
      </c>
      <c r="P530" s="407"/>
      <c r="Q530" s="407"/>
      <c r="R530" s="407"/>
      <c r="S530" s="407"/>
      <c r="T530" s="407"/>
      <c r="U530" s="40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88" t="s">
        <v>61</v>
      </c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89"/>
      <c r="O531" s="389"/>
      <c r="P531" s="389"/>
      <c r="Q531" s="389"/>
      <c r="R531" s="389"/>
      <c r="S531" s="389"/>
      <c r="T531" s="389"/>
      <c r="U531" s="389"/>
      <c r="V531" s="389"/>
      <c r="W531" s="389"/>
      <c r="X531" s="389"/>
      <c r="Y531" s="389"/>
      <c r="Z531" s="375"/>
      <c r="AA531" s="375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86">
        <v>4640242180816</v>
      </c>
      <c r="E532" s="387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7" t="s">
        <v>746</v>
      </c>
      <c r="P532" s="391"/>
      <c r="Q532" s="391"/>
      <c r="R532" s="391"/>
      <c r="S532" s="387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86">
        <v>4640242180595</v>
      </c>
      <c r="E533" s="387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9" t="s">
        <v>749</v>
      </c>
      <c r="P533" s="391"/>
      <c r="Q533" s="391"/>
      <c r="R533" s="391"/>
      <c r="S533" s="387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86">
        <v>4640242180076</v>
      </c>
      <c r="E534" s="387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752</v>
      </c>
      <c r="P534" s="391"/>
      <c r="Q534" s="391"/>
      <c r="R534" s="391"/>
      <c r="S534" s="387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86">
        <v>4640242180489</v>
      </c>
      <c r="E535" s="387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6" t="s">
        <v>755</v>
      </c>
      <c r="P535" s="391"/>
      <c r="Q535" s="391"/>
      <c r="R535" s="391"/>
      <c r="S535" s="387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3"/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94"/>
      <c r="O536" s="406" t="s">
        <v>70</v>
      </c>
      <c r="P536" s="407"/>
      <c r="Q536" s="407"/>
      <c r="R536" s="407"/>
      <c r="S536" s="407"/>
      <c r="T536" s="407"/>
      <c r="U536" s="40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89"/>
      <c r="B537" s="389"/>
      <c r="C537" s="389"/>
      <c r="D537" s="389"/>
      <c r="E537" s="389"/>
      <c r="F537" s="389"/>
      <c r="G537" s="389"/>
      <c r="H537" s="389"/>
      <c r="I537" s="389"/>
      <c r="J537" s="389"/>
      <c r="K537" s="389"/>
      <c r="L537" s="389"/>
      <c r="M537" s="389"/>
      <c r="N537" s="394"/>
      <c r="O537" s="406" t="s">
        <v>70</v>
      </c>
      <c r="P537" s="407"/>
      <c r="Q537" s="407"/>
      <c r="R537" s="407"/>
      <c r="S537" s="407"/>
      <c r="T537" s="407"/>
      <c r="U537" s="40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88" t="s">
        <v>72</v>
      </c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89"/>
      <c r="O538" s="389"/>
      <c r="P538" s="389"/>
      <c r="Q538" s="389"/>
      <c r="R538" s="389"/>
      <c r="S538" s="389"/>
      <c r="T538" s="389"/>
      <c r="U538" s="389"/>
      <c r="V538" s="389"/>
      <c r="W538" s="389"/>
      <c r="X538" s="389"/>
      <c r="Y538" s="389"/>
      <c r="Z538" s="375"/>
      <c r="AA538" s="375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86">
        <v>4640242180533</v>
      </c>
      <c r="E539" s="387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93" t="s">
        <v>758</v>
      </c>
      <c r="P539" s="391"/>
      <c r="Q539" s="391"/>
      <c r="R539" s="391"/>
      <c r="S539" s="387"/>
      <c r="T539" s="34"/>
      <c r="U539" s="34"/>
      <c r="V539" s="35" t="s">
        <v>66</v>
      </c>
      <c r="W539" s="382">
        <v>0</v>
      </c>
      <c r="X539" s="383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86">
        <v>4640242180106</v>
      </c>
      <c r="E540" s="387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4" t="s">
        <v>761</v>
      </c>
      <c r="P540" s="391"/>
      <c r="Q540" s="391"/>
      <c r="R540" s="391"/>
      <c r="S540" s="387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86">
        <v>4640242180540</v>
      </c>
      <c r="E541" s="387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5" t="s">
        <v>764</v>
      </c>
      <c r="P541" s="391"/>
      <c r="Q541" s="391"/>
      <c r="R541" s="391"/>
      <c r="S541" s="387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3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406" t="s">
        <v>70</v>
      </c>
      <c r="P542" s="407"/>
      <c r="Q542" s="407"/>
      <c r="R542" s="407"/>
      <c r="S542" s="407"/>
      <c r="T542" s="407"/>
      <c r="U542" s="408"/>
      <c r="V542" s="37" t="s">
        <v>71</v>
      </c>
      <c r="W542" s="384">
        <f>IFERROR(W539/H539,"0")+IFERROR(W540/H540,"0")+IFERROR(W541/H541,"0")</f>
        <v>0</v>
      </c>
      <c r="X542" s="384">
        <f>IFERROR(X539/H539,"0")+IFERROR(X540/H540,"0")+IFERROR(X541/H541,"0")</f>
        <v>0</v>
      </c>
      <c r="Y542" s="384">
        <f>IFERROR(IF(Y539="",0,Y539),"0")+IFERROR(IF(Y540="",0,Y540),"0")+IFERROR(IF(Y541="",0,Y541),"0")</f>
        <v>0</v>
      </c>
      <c r="Z542" s="385"/>
      <c r="AA542" s="38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406" t="s">
        <v>70</v>
      </c>
      <c r="P543" s="407"/>
      <c r="Q543" s="407"/>
      <c r="R543" s="407"/>
      <c r="S543" s="407"/>
      <c r="T543" s="407"/>
      <c r="U543" s="408"/>
      <c r="V543" s="37" t="s">
        <v>66</v>
      </c>
      <c r="W543" s="384">
        <f>IFERROR(SUM(W539:W541),"0")</f>
        <v>0</v>
      </c>
      <c r="X543" s="384">
        <f>IFERROR(SUM(X539:X541),"0")</f>
        <v>0</v>
      </c>
      <c r="Y543" s="37"/>
      <c r="Z543" s="385"/>
      <c r="AA543" s="385"/>
    </row>
    <row r="544" spans="1:67" ht="14.25" customHeight="1" x14ac:dyDescent="0.25">
      <c r="A544" s="388" t="s">
        <v>215</v>
      </c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89"/>
      <c r="O544" s="389"/>
      <c r="P544" s="389"/>
      <c r="Q544" s="389"/>
      <c r="R544" s="389"/>
      <c r="S544" s="389"/>
      <c r="T544" s="389"/>
      <c r="U544" s="389"/>
      <c r="V544" s="389"/>
      <c r="W544" s="389"/>
      <c r="X544" s="389"/>
      <c r="Y544" s="389"/>
      <c r="Z544" s="375"/>
      <c r="AA544" s="375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86">
        <v>4640242180120</v>
      </c>
      <c r="E545" s="387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4" t="s">
        <v>767</v>
      </c>
      <c r="P545" s="391"/>
      <c r="Q545" s="391"/>
      <c r="R545" s="391"/>
      <c r="S545" s="387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86">
        <v>4640242180120</v>
      </c>
      <c r="E546" s="387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1"/>
      <c r="Q546" s="391"/>
      <c r="R546" s="391"/>
      <c r="S546" s="387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86">
        <v>4640242180137</v>
      </c>
      <c r="E547" s="387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46" t="s">
        <v>772</v>
      </c>
      <c r="P547" s="391"/>
      <c r="Q547" s="391"/>
      <c r="R547" s="391"/>
      <c r="S547" s="387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86">
        <v>4640242180137</v>
      </c>
      <c r="E548" s="387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3" t="s">
        <v>774</v>
      </c>
      <c r="P548" s="391"/>
      <c r="Q548" s="391"/>
      <c r="R548" s="391"/>
      <c r="S548" s="387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3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394"/>
      <c r="O549" s="406" t="s">
        <v>70</v>
      </c>
      <c r="P549" s="407"/>
      <c r="Q549" s="407"/>
      <c r="R549" s="407"/>
      <c r="S549" s="407"/>
      <c r="T549" s="407"/>
      <c r="U549" s="40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394"/>
      <c r="O550" s="406" t="s">
        <v>70</v>
      </c>
      <c r="P550" s="407"/>
      <c r="Q550" s="407"/>
      <c r="R550" s="407"/>
      <c r="S550" s="407"/>
      <c r="T550" s="407"/>
      <c r="U550" s="40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88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1"/>
      <c r="O551" s="525" t="s">
        <v>775</v>
      </c>
      <c r="P551" s="526"/>
      <c r="Q551" s="526"/>
      <c r="R551" s="526"/>
      <c r="S551" s="526"/>
      <c r="T551" s="526"/>
      <c r="U551" s="52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17590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17620.5</v>
      </c>
      <c r="Y551" s="37"/>
      <c r="Z551" s="385"/>
      <c r="AA551" s="385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1"/>
      <c r="O552" s="525" t="s">
        <v>776</v>
      </c>
      <c r="P552" s="526"/>
      <c r="Q552" s="526"/>
      <c r="R552" s="526"/>
      <c r="S552" s="526"/>
      <c r="T552" s="526"/>
      <c r="U552" s="527"/>
      <c r="V552" s="37" t="s">
        <v>66</v>
      </c>
      <c r="W552" s="384">
        <f>IFERROR(SUM(BL22:BL548),"0")</f>
        <v>18529.829304029307</v>
      </c>
      <c r="X552" s="384">
        <f>IFERROR(SUM(BM22:BM548),"0")</f>
        <v>18562.228000000003</v>
      </c>
      <c r="Y552" s="37"/>
      <c r="Z552" s="385"/>
      <c r="AA552" s="385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1"/>
      <c r="O553" s="525" t="s">
        <v>777</v>
      </c>
      <c r="P553" s="526"/>
      <c r="Q553" s="526"/>
      <c r="R553" s="526"/>
      <c r="S553" s="526"/>
      <c r="T553" s="526"/>
      <c r="U553" s="527"/>
      <c r="V553" s="37" t="s">
        <v>778</v>
      </c>
      <c r="W553" s="38">
        <f>ROUNDUP(SUM(BN22:BN548),0)</f>
        <v>32</v>
      </c>
      <c r="X553" s="38">
        <f>ROUNDUP(SUM(BO22:BO548),0)</f>
        <v>32</v>
      </c>
      <c r="Y553" s="37"/>
      <c r="Z553" s="385"/>
      <c r="AA553" s="385"/>
    </row>
    <row r="554" spans="1:67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1"/>
      <c r="O554" s="525" t="s">
        <v>779</v>
      </c>
      <c r="P554" s="526"/>
      <c r="Q554" s="526"/>
      <c r="R554" s="526"/>
      <c r="S554" s="526"/>
      <c r="T554" s="526"/>
      <c r="U554" s="527"/>
      <c r="V554" s="37" t="s">
        <v>66</v>
      </c>
      <c r="W554" s="384">
        <f>GrossWeightTotal+PalletQtyTotal*25</f>
        <v>19329.829304029307</v>
      </c>
      <c r="X554" s="384">
        <f>GrossWeightTotalR+PalletQtyTotalR*25</f>
        <v>19362.228000000003</v>
      </c>
      <c r="Y554" s="37"/>
      <c r="Z554" s="385"/>
      <c r="AA554" s="385"/>
    </row>
    <row r="555" spans="1:67" x14ac:dyDescent="0.2">
      <c r="A555" s="389"/>
      <c r="B555" s="389"/>
      <c r="C555" s="389"/>
      <c r="D555" s="389"/>
      <c r="E555" s="389"/>
      <c r="F555" s="389"/>
      <c r="G555" s="389"/>
      <c r="H555" s="389"/>
      <c r="I555" s="389"/>
      <c r="J555" s="389"/>
      <c r="K555" s="389"/>
      <c r="L555" s="389"/>
      <c r="M555" s="389"/>
      <c r="N555" s="441"/>
      <c r="O555" s="525" t="s">
        <v>780</v>
      </c>
      <c r="P555" s="526"/>
      <c r="Q555" s="526"/>
      <c r="R555" s="526"/>
      <c r="S555" s="526"/>
      <c r="T555" s="526"/>
      <c r="U555" s="52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2249.6703296703295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2254</v>
      </c>
      <c r="Y555" s="37"/>
      <c r="Z555" s="385"/>
      <c r="AA555" s="385"/>
    </row>
    <row r="556" spans="1:67" ht="14.25" customHeight="1" x14ac:dyDescent="0.2">
      <c r="A556" s="389"/>
      <c r="B556" s="389"/>
      <c r="C556" s="389"/>
      <c r="D556" s="389"/>
      <c r="E556" s="389"/>
      <c r="F556" s="389"/>
      <c r="G556" s="389"/>
      <c r="H556" s="389"/>
      <c r="I556" s="389"/>
      <c r="J556" s="389"/>
      <c r="K556" s="389"/>
      <c r="L556" s="389"/>
      <c r="M556" s="389"/>
      <c r="N556" s="441"/>
      <c r="O556" s="525" t="s">
        <v>781</v>
      </c>
      <c r="P556" s="526"/>
      <c r="Q556" s="526"/>
      <c r="R556" s="526"/>
      <c r="S556" s="526"/>
      <c r="T556" s="526"/>
      <c r="U556" s="52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35.7288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3" t="s">
        <v>60</v>
      </c>
      <c r="C558" s="416" t="s">
        <v>103</v>
      </c>
      <c r="D558" s="417"/>
      <c r="E558" s="417"/>
      <c r="F558" s="418"/>
      <c r="G558" s="416" t="s">
        <v>235</v>
      </c>
      <c r="H558" s="417"/>
      <c r="I558" s="417"/>
      <c r="J558" s="417"/>
      <c r="K558" s="417"/>
      <c r="L558" s="417"/>
      <c r="M558" s="417"/>
      <c r="N558" s="417"/>
      <c r="O558" s="417"/>
      <c r="P558" s="418"/>
      <c r="Q558" s="416" t="s">
        <v>488</v>
      </c>
      <c r="R558" s="418"/>
      <c r="S558" s="416" t="s">
        <v>545</v>
      </c>
      <c r="T558" s="417"/>
      <c r="U558" s="417"/>
      <c r="V558" s="418"/>
      <c r="W558" s="373" t="s">
        <v>654</v>
      </c>
      <c r="X558" s="373" t="s">
        <v>701</v>
      </c>
      <c r="AA558" s="52"/>
      <c r="AD558" s="374"/>
    </row>
    <row r="559" spans="1:67" ht="14.25" customHeight="1" thickTop="1" x14ac:dyDescent="0.2">
      <c r="A559" s="564" t="s">
        <v>784</v>
      </c>
      <c r="B559" s="416" t="s">
        <v>60</v>
      </c>
      <c r="C559" s="416" t="s">
        <v>104</v>
      </c>
      <c r="D559" s="416" t="s">
        <v>112</v>
      </c>
      <c r="E559" s="416" t="s">
        <v>103</v>
      </c>
      <c r="F559" s="416" t="s">
        <v>225</v>
      </c>
      <c r="G559" s="416" t="s">
        <v>236</v>
      </c>
      <c r="H559" s="416" t="s">
        <v>251</v>
      </c>
      <c r="I559" s="416" t="s">
        <v>268</v>
      </c>
      <c r="J559" s="416" t="s">
        <v>344</v>
      </c>
      <c r="K559" s="416" t="s">
        <v>367</v>
      </c>
      <c r="L559" s="416" t="s">
        <v>385</v>
      </c>
      <c r="M559" s="374"/>
      <c r="N559" s="416" t="s">
        <v>402</v>
      </c>
      <c r="O559" s="416" t="s">
        <v>470</v>
      </c>
      <c r="P559" s="416" t="s">
        <v>477</v>
      </c>
      <c r="Q559" s="416" t="s">
        <v>489</v>
      </c>
      <c r="R559" s="416" t="s">
        <v>523</v>
      </c>
      <c r="S559" s="416" t="s">
        <v>546</v>
      </c>
      <c r="T559" s="416" t="s">
        <v>610</v>
      </c>
      <c r="U559" s="416" t="s">
        <v>638</v>
      </c>
      <c r="V559" s="416" t="s">
        <v>645</v>
      </c>
      <c r="W559" s="416" t="s">
        <v>654</v>
      </c>
      <c r="X559" s="416" t="s">
        <v>701</v>
      </c>
      <c r="AA559" s="52"/>
      <c r="AD559" s="374"/>
    </row>
    <row r="560" spans="1:67" ht="13.5" customHeight="1" thickBot="1" x14ac:dyDescent="0.25">
      <c r="A560" s="565"/>
      <c r="B560" s="438"/>
      <c r="C560" s="438"/>
      <c r="D560" s="438"/>
      <c r="E560" s="438"/>
      <c r="F560" s="438"/>
      <c r="G560" s="438"/>
      <c r="H560" s="438"/>
      <c r="I560" s="438"/>
      <c r="J560" s="438"/>
      <c r="K560" s="438"/>
      <c r="L560" s="438"/>
      <c r="M560" s="374"/>
      <c r="N560" s="438"/>
      <c r="O560" s="438"/>
      <c r="P560" s="438"/>
      <c r="Q560" s="438"/>
      <c r="R560" s="438"/>
      <c r="S560" s="438"/>
      <c r="T560" s="438"/>
      <c r="U560" s="438"/>
      <c r="V560" s="438"/>
      <c r="W560" s="438"/>
      <c r="X560" s="438"/>
      <c r="AA560" s="52"/>
      <c r="AD560" s="374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1458.9</v>
      </c>
      <c r="F561" s="46">
        <f>IFERROR(X134*1,"0")+IFERROR(X135*1,"0")+IFERROR(X136*1,"0")+IFERROR(X137*1,"0")+IFERROR(X138*1,"0")</f>
        <v>3102.6000000000004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1041.5999999999999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74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0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0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9810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2207.4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52"/>
      <c r="AD561" s="374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A10:C10"/>
    <mergeCell ref="A51:Y51"/>
    <mergeCell ref="A340:Y340"/>
    <mergeCell ref="O415:S415"/>
    <mergeCell ref="O341:S341"/>
    <mergeCell ref="D559:D560"/>
    <mergeCell ref="N559:N560"/>
    <mergeCell ref="A510:Y510"/>
    <mergeCell ref="O316:S316"/>
    <mergeCell ref="F559:F560"/>
    <mergeCell ref="O355:U355"/>
    <mergeCell ref="O110:S110"/>
    <mergeCell ref="D121:E121"/>
    <mergeCell ref="O88:U88"/>
    <mergeCell ref="D192:E192"/>
    <mergeCell ref="A252:Y252"/>
    <mergeCell ref="O60:S60"/>
    <mergeCell ref="A284:N285"/>
    <mergeCell ref="D17:E18"/>
    <mergeCell ref="D515:E515"/>
    <mergeCell ref="O360:U360"/>
    <mergeCell ref="O553:U553"/>
    <mergeCell ref="A149:N150"/>
    <mergeCell ref="V17:V18"/>
    <mergeCell ref="A447:N448"/>
    <mergeCell ref="X17:X18"/>
    <mergeCell ref="O410:S410"/>
    <mergeCell ref="O139:U139"/>
    <mergeCell ref="D421:E421"/>
    <mergeCell ref="O503:U503"/>
    <mergeCell ref="O55:U55"/>
    <mergeCell ref="A425:Y425"/>
    <mergeCell ref="P5:Q5"/>
    <mergeCell ref="J9:L9"/>
    <mergeCell ref="O199:S199"/>
    <mergeCell ref="O370:S370"/>
    <mergeCell ref="A497:N498"/>
    <mergeCell ref="O435:S435"/>
    <mergeCell ref="O311:U311"/>
    <mergeCell ref="D271:E271"/>
    <mergeCell ref="D191:E191"/>
    <mergeCell ref="D433:E433"/>
    <mergeCell ref="A428:N429"/>
    <mergeCell ref="D237:E237"/>
    <mergeCell ref="K559:K560"/>
    <mergeCell ref="Q1:S1"/>
    <mergeCell ref="Q558:R558"/>
    <mergeCell ref="A20:Y20"/>
    <mergeCell ref="D239:E239"/>
    <mergeCell ref="A38:Y38"/>
    <mergeCell ref="D266:E266"/>
    <mergeCell ref="A280:Y280"/>
    <mergeCell ref="O37:U37"/>
    <mergeCell ref="Y17:Y18"/>
    <mergeCell ref="D331:E331"/>
    <mergeCell ref="U11:V11"/>
    <mergeCell ref="A8:C8"/>
    <mergeCell ref="O275:S275"/>
    <mergeCell ref="P8:Q8"/>
    <mergeCell ref="O469:U469"/>
    <mergeCell ref="D293:E293"/>
    <mergeCell ref="D32:E32"/>
    <mergeCell ref="O54:S54"/>
    <mergeCell ref="D97:E97"/>
    <mergeCell ref="BB17:BB18"/>
    <mergeCell ref="D102:E102"/>
    <mergeCell ref="O198:S198"/>
    <mergeCell ref="O49:U49"/>
    <mergeCell ref="T17:U17"/>
    <mergeCell ref="O369:S369"/>
    <mergeCell ref="D196:E196"/>
    <mergeCell ref="A15:L15"/>
    <mergeCell ref="O135:S135"/>
    <mergeCell ref="O433:S433"/>
    <mergeCell ref="A419:Y419"/>
    <mergeCell ref="A36:N37"/>
    <mergeCell ref="A133:Y133"/>
    <mergeCell ref="O420:S420"/>
    <mergeCell ref="O447:U447"/>
    <mergeCell ref="O72:S72"/>
    <mergeCell ref="D54:E54"/>
    <mergeCell ref="O315:S315"/>
    <mergeCell ref="O146:S146"/>
    <mergeCell ref="D395:E395"/>
    <mergeCell ref="O35:S35"/>
    <mergeCell ref="O277:S277"/>
    <mergeCell ref="D408:E408"/>
    <mergeCell ref="O424:U424"/>
    <mergeCell ref="O556:U556"/>
    <mergeCell ref="D234:E234"/>
    <mergeCell ref="D405:E405"/>
    <mergeCell ref="O543:U543"/>
    <mergeCell ref="O24:U24"/>
    <mergeCell ref="O69:S69"/>
    <mergeCell ref="D244:E244"/>
    <mergeCell ref="O322:U322"/>
    <mergeCell ref="O196:S196"/>
    <mergeCell ref="L559:L560"/>
    <mergeCell ref="D171:E171"/>
    <mergeCell ref="D342:E342"/>
    <mergeCell ref="O327:S327"/>
    <mergeCell ref="D336:E336"/>
    <mergeCell ref="D407:E407"/>
    <mergeCell ref="A132:Y132"/>
    <mergeCell ref="A13:L13"/>
    <mergeCell ref="A325:Y325"/>
    <mergeCell ref="A430:Y430"/>
    <mergeCell ref="O486:S486"/>
    <mergeCell ref="A549:N550"/>
    <mergeCell ref="O168:U168"/>
    <mergeCell ref="O290:U290"/>
    <mergeCell ref="O339:U339"/>
    <mergeCell ref="O272:S272"/>
    <mergeCell ref="D394:E394"/>
    <mergeCell ref="D450:E450"/>
    <mergeCell ref="D29:E29"/>
    <mergeCell ref="O247:S247"/>
    <mergeCell ref="O167:U167"/>
    <mergeCell ref="D23:E23"/>
    <mergeCell ref="D216:E216"/>
    <mergeCell ref="D265:E265"/>
    <mergeCell ref="A531:Y531"/>
    <mergeCell ref="O274:S274"/>
    <mergeCell ref="O559:O560"/>
    <mergeCell ref="O178:S178"/>
    <mergeCell ref="O547:S547"/>
    <mergeCell ref="D218:E218"/>
    <mergeCell ref="D247:E247"/>
    <mergeCell ref="O534:S534"/>
    <mergeCell ref="A185:Y185"/>
    <mergeCell ref="O186:S186"/>
    <mergeCell ref="A106:Y106"/>
    <mergeCell ref="A470:Y470"/>
    <mergeCell ref="O107:S107"/>
    <mergeCell ref="O405:S405"/>
    <mergeCell ref="D276:E276"/>
    <mergeCell ref="D547:E547"/>
    <mergeCell ref="D170:E170"/>
    <mergeCell ref="D341:E341"/>
    <mergeCell ref="O171:S171"/>
    <mergeCell ref="O546:S546"/>
    <mergeCell ref="O480:S480"/>
    <mergeCell ref="A12:L12"/>
    <mergeCell ref="D310:E310"/>
    <mergeCell ref="O83:S83"/>
    <mergeCell ref="A324:Y324"/>
    <mergeCell ref="O328:S328"/>
    <mergeCell ref="D101:E101"/>
    <mergeCell ref="A299:Y299"/>
    <mergeCell ref="D76:E76"/>
    <mergeCell ref="F5:G5"/>
    <mergeCell ref="O294:S294"/>
    <mergeCell ref="O125:S125"/>
    <mergeCell ref="O392:S392"/>
    <mergeCell ref="A14:L14"/>
    <mergeCell ref="O504:U504"/>
    <mergeCell ref="O112:S112"/>
    <mergeCell ref="O348:S348"/>
    <mergeCell ref="D455:E455"/>
    <mergeCell ref="O127:S127"/>
    <mergeCell ref="D175:E175"/>
    <mergeCell ref="O394:S394"/>
    <mergeCell ref="O114:S114"/>
    <mergeCell ref="D221:E221"/>
    <mergeCell ref="D392:E392"/>
    <mergeCell ref="D457:E457"/>
    <mergeCell ref="D165:E165"/>
    <mergeCell ref="D475:E475"/>
    <mergeCell ref="A349:N350"/>
    <mergeCell ref="O493:S493"/>
    <mergeCell ref="N17:N18"/>
    <mergeCell ref="O131:U131"/>
    <mergeCell ref="A536:N537"/>
    <mergeCell ref="D437:E437"/>
    <mergeCell ref="O528:S528"/>
    <mergeCell ref="O428:U428"/>
    <mergeCell ref="D539:E539"/>
    <mergeCell ref="D35:E35"/>
    <mergeCell ref="O173:U173"/>
    <mergeCell ref="D333:E333"/>
    <mergeCell ref="O180:S180"/>
    <mergeCell ref="D404:E404"/>
    <mergeCell ref="D526:E526"/>
    <mergeCell ref="O542:U542"/>
    <mergeCell ref="D10:E10"/>
    <mergeCell ref="O101:S101"/>
    <mergeCell ref="A251:Y251"/>
    <mergeCell ref="F10:G10"/>
    <mergeCell ref="O123:U123"/>
    <mergeCell ref="D34:E34"/>
    <mergeCell ref="D305:E305"/>
    <mergeCell ref="O190:S190"/>
    <mergeCell ref="D99:E99"/>
    <mergeCell ref="O117:S117"/>
    <mergeCell ref="A309:Y309"/>
    <mergeCell ref="D397:E397"/>
    <mergeCell ref="A414:Y414"/>
    <mergeCell ref="D528:E528"/>
    <mergeCell ref="F17:F18"/>
    <mergeCell ref="D120:E120"/>
    <mergeCell ref="O375:U375"/>
    <mergeCell ref="O407:S407"/>
    <mergeCell ref="O429:U429"/>
    <mergeCell ref="D478:E478"/>
    <mergeCell ref="M17:M18"/>
    <mergeCell ref="A169:Y169"/>
    <mergeCell ref="O177:S177"/>
    <mergeCell ref="A225:Y225"/>
    <mergeCell ref="O248:S248"/>
    <mergeCell ref="O226:S226"/>
    <mergeCell ref="O475:S475"/>
    <mergeCell ref="O335:S335"/>
    <mergeCell ref="A461:Y461"/>
    <mergeCell ref="O462:S462"/>
    <mergeCell ref="O533:S533"/>
    <mergeCell ref="O349:U349"/>
    <mergeCell ref="O70:S70"/>
    <mergeCell ref="A412:N413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107:E107"/>
    <mergeCell ref="O529:U529"/>
    <mergeCell ref="D385:E385"/>
    <mergeCell ref="A483:N484"/>
    <mergeCell ref="D86:E86"/>
    <mergeCell ref="A230:Y230"/>
    <mergeCell ref="D257:E257"/>
    <mergeCell ref="D384:E384"/>
    <mergeCell ref="A262:N263"/>
    <mergeCell ref="A529:N530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A304:Y304"/>
    <mergeCell ref="O525:S525"/>
    <mergeCell ref="D525:E525"/>
    <mergeCell ref="A9:C9"/>
    <mergeCell ref="D373:E373"/>
    <mergeCell ref="D500:E500"/>
    <mergeCell ref="O189:S189"/>
    <mergeCell ref="D294:E294"/>
    <mergeCell ref="A172:N173"/>
    <mergeCell ref="O238:S238"/>
    <mergeCell ref="O487:S487"/>
    <mergeCell ref="A212:Y212"/>
    <mergeCell ref="O474:S474"/>
    <mergeCell ref="U6:V9"/>
    <mergeCell ref="O82:S82"/>
    <mergeCell ref="O253:S253"/>
    <mergeCell ref="D358:E358"/>
    <mergeCell ref="O25:U25"/>
    <mergeCell ref="D6:L6"/>
    <mergeCell ref="O342:S342"/>
    <mergeCell ref="A317:N318"/>
    <mergeCell ref="A488:N489"/>
    <mergeCell ref="O302:U302"/>
    <mergeCell ref="O111:S111"/>
    <mergeCell ref="O409:S409"/>
    <mergeCell ref="D389:E389"/>
    <mergeCell ref="O86:S86"/>
    <mergeCell ref="A183:N184"/>
    <mergeCell ref="O515:S515"/>
    <mergeCell ref="D84:E84"/>
    <mergeCell ref="D22:E22"/>
    <mergeCell ref="D155:E155"/>
    <mergeCell ref="A223:N224"/>
    <mergeCell ref="D320:E320"/>
    <mergeCell ref="G17:G18"/>
    <mergeCell ref="O94:U94"/>
    <mergeCell ref="D314:E314"/>
    <mergeCell ref="O283:S283"/>
    <mergeCell ref="O532:S532"/>
    <mergeCell ref="O288:S288"/>
    <mergeCell ref="H10:L10"/>
    <mergeCell ref="D159:E159"/>
    <mergeCell ref="D80:E80"/>
    <mergeCell ref="O98:S98"/>
    <mergeCell ref="O396:S396"/>
    <mergeCell ref="E559:E560"/>
    <mergeCell ref="O390:S390"/>
    <mergeCell ref="O318:U318"/>
    <mergeCell ref="O527:S527"/>
    <mergeCell ref="G559:G560"/>
    <mergeCell ref="A104:N105"/>
    <mergeCell ref="O312:U312"/>
    <mergeCell ref="D288:E288"/>
    <mergeCell ref="O156:S156"/>
    <mergeCell ref="D136:E136"/>
    <mergeCell ref="O227:S227"/>
    <mergeCell ref="O398:S398"/>
    <mergeCell ref="D434:E434"/>
    <mergeCell ref="O105:U105"/>
    <mergeCell ref="D154:E154"/>
    <mergeCell ref="O373:S373"/>
    <mergeCell ref="O468:U468"/>
    <mergeCell ref="D200:E200"/>
    <mergeCell ref="O387:U387"/>
    <mergeCell ref="O187:S187"/>
    <mergeCell ref="D436:E436"/>
    <mergeCell ref="H559:H560"/>
    <mergeCell ref="J559:J560"/>
    <mergeCell ref="O379:U379"/>
    <mergeCell ref="O148:S148"/>
    <mergeCell ref="O268:U268"/>
    <mergeCell ref="O179:S179"/>
    <mergeCell ref="A302:N303"/>
    <mergeCell ref="A445:Y445"/>
    <mergeCell ref="O366:U366"/>
    <mergeCell ref="O446:S446"/>
    <mergeCell ref="D415:E415"/>
    <mergeCell ref="O535:S535"/>
    <mergeCell ref="A382:Y382"/>
    <mergeCell ref="D194:E194"/>
    <mergeCell ref="Z17:Z18"/>
    <mergeCell ref="A509:Y509"/>
    <mergeCell ref="O206:S206"/>
    <mergeCell ref="D446:E446"/>
    <mergeCell ref="O276:S276"/>
    <mergeCell ref="O43:S43"/>
    <mergeCell ref="O214:S214"/>
    <mergeCell ref="A511:Y511"/>
    <mergeCell ref="A167:N168"/>
    <mergeCell ref="O512:S512"/>
    <mergeCell ref="O506:S506"/>
    <mergeCell ref="D146:E146"/>
    <mergeCell ref="O284:U284"/>
    <mergeCell ref="O63:U63"/>
    <mergeCell ref="D540:E540"/>
    <mergeCell ref="O172:U172"/>
    <mergeCell ref="D83:E83"/>
    <mergeCell ref="D512:E512"/>
    <mergeCell ref="AA17:AA18"/>
    <mergeCell ref="O346:S346"/>
    <mergeCell ref="A264:Y264"/>
    <mergeCell ref="O507:U507"/>
    <mergeCell ref="A296:N297"/>
    <mergeCell ref="D393:E393"/>
    <mergeCell ref="A356:Y356"/>
    <mergeCell ref="A376:Y376"/>
    <mergeCell ref="O444:U444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5:S395"/>
    <mergeCell ref="P559:P560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267:E267"/>
    <mergeCell ref="D438:E438"/>
    <mergeCell ref="A439:N440"/>
    <mergeCell ref="O377:S377"/>
    <mergeCell ref="D359:E359"/>
    <mergeCell ref="H17:H18"/>
    <mergeCell ref="O149:U149"/>
    <mergeCell ref="A278:N27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523:Y523"/>
    <mergeCell ref="P13:Q13"/>
    <mergeCell ref="D193:E193"/>
    <mergeCell ref="D127:E127"/>
    <mergeCell ref="D491:E491"/>
    <mergeCell ref="D176:E176"/>
    <mergeCell ref="D347:E347"/>
    <mergeCell ref="D114:E114"/>
    <mergeCell ref="O332:S332"/>
    <mergeCell ref="O44:U44"/>
    <mergeCell ref="H1:P1"/>
    <mergeCell ref="O138:S138"/>
    <mergeCell ref="S5:T5"/>
    <mergeCell ref="O76:S76"/>
    <mergeCell ref="O202:U202"/>
    <mergeCell ref="U5:V5"/>
    <mergeCell ref="O209:S209"/>
    <mergeCell ref="D476:E476"/>
    <mergeCell ref="O165:S165"/>
    <mergeCell ref="A381:Y381"/>
    <mergeCell ref="O267:S267"/>
    <mergeCell ref="O438:S438"/>
    <mergeCell ref="O282:S282"/>
    <mergeCell ref="D39:E39"/>
    <mergeCell ref="O61:S61"/>
    <mergeCell ref="O232:S232"/>
    <mergeCell ref="A88:N89"/>
    <mergeCell ref="O257:S257"/>
    <mergeCell ref="O296:U296"/>
    <mergeCell ref="O359:S359"/>
    <mergeCell ref="A345:Y345"/>
    <mergeCell ref="O153:S153"/>
    <mergeCell ref="U12:V12"/>
    <mergeCell ref="D7:L7"/>
    <mergeCell ref="O514:S514"/>
    <mergeCell ref="O477:S477"/>
    <mergeCell ref="A19:Y19"/>
    <mergeCell ref="O281:S281"/>
    <mergeCell ref="O256:S256"/>
    <mergeCell ref="O224:U224"/>
    <mergeCell ref="O427:S427"/>
    <mergeCell ref="A451:N452"/>
    <mergeCell ref="D61:E61"/>
    <mergeCell ref="D254:E254"/>
    <mergeCell ref="O541:S541"/>
    <mergeCell ref="Q559:Q560"/>
    <mergeCell ref="O497:U497"/>
    <mergeCell ref="S559:S560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A142:Y142"/>
    <mergeCell ref="O555:U555"/>
    <mergeCell ref="D125:E125"/>
    <mergeCell ref="O36:U36"/>
    <mergeCell ref="O263:U263"/>
    <mergeCell ref="D112:E112"/>
    <mergeCell ref="O134:S134"/>
    <mergeCell ref="A161:N162"/>
    <mergeCell ref="D283:E283"/>
    <mergeCell ref="O550:U550"/>
    <mergeCell ref="O344:U344"/>
    <mergeCell ref="D399:E399"/>
    <mergeCell ref="D59:E59"/>
    <mergeCell ref="D295:E295"/>
    <mergeCell ref="D178:E178"/>
    <mergeCell ref="O513:S513"/>
    <mergeCell ref="A42:Y42"/>
    <mergeCell ref="A213:Y213"/>
    <mergeCell ref="A151:Y151"/>
    <mergeCell ref="D463:E463"/>
    <mergeCell ref="O352:S352"/>
    <mergeCell ref="A449:Y449"/>
    <mergeCell ref="O552:U552"/>
    <mergeCell ref="A306:N307"/>
    <mergeCell ref="O450:S450"/>
    <mergeCell ref="O254:S254"/>
    <mergeCell ref="A538:Y538"/>
    <mergeCell ref="O216:S216"/>
    <mergeCell ref="D348:E348"/>
    <mergeCell ref="D519:E519"/>
    <mergeCell ref="D62:E62"/>
    <mergeCell ref="O109:S109"/>
    <mergeCell ref="O47:S47"/>
    <mergeCell ref="O524:S524"/>
    <mergeCell ref="O521:U521"/>
    <mergeCell ref="D370:E370"/>
    <mergeCell ref="D541:E541"/>
    <mergeCell ref="D222:E222"/>
    <mergeCell ref="D534:E534"/>
    <mergeCell ref="D227:E227"/>
    <mergeCell ref="O301:S301"/>
    <mergeCell ref="D533:E533"/>
    <mergeCell ref="A58:Y58"/>
    <mergeCell ref="O32:S32"/>
    <mergeCell ref="O137:S137"/>
    <mergeCell ref="A63:N64"/>
    <mergeCell ref="O197:S197"/>
    <mergeCell ref="O259:S259"/>
    <mergeCell ref="O330:S330"/>
    <mergeCell ref="D277:E277"/>
    <mergeCell ref="O495:S495"/>
    <mergeCell ref="O501:S501"/>
    <mergeCell ref="O422:S422"/>
    <mergeCell ref="O211:U211"/>
    <mergeCell ref="D371:E371"/>
    <mergeCell ref="O74:S74"/>
    <mergeCell ref="O338:U338"/>
    <mergeCell ref="O201:S201"/>
    <mergeCell ref="D43:E43"/>
    <mergeCell ref="O261:S261"/>
    <mergeCell ref="A40:N41"/>
    <mergeCell ref="D137:E137"/>
    <mergeCell ref="A338:N339"/>
    <mergeCell ref="A124:Y124"/>
    <mergeCell ref="D422:E422"/>
    <mergeCell ref="A94:N95"/>
    <mergeCell ref="D74:E74"/>
    <mergeCell ref="O41:U41"/>
    <mergeCell ref="D68:E68"/>
    <mergeCell ref="D201:E201"/>
    <mergeCell ref="D335:E335"/>
    <mergeCell ref="D372:E372"/>
    <mergeCell ref="D188:E188"/>
    <mergeCell ref="P12:Q12"/>
    <mergeCell ref="A472:Y472"/>
    <mergeCell ref="O411:S411"/>
    <mergeCell ref="O119:S119"/>
    <mergeCell ref="D487:E487"/>
    <mergeCell ref="O183:U183"/>
    <mergeCell ref="O498:U498"/>
    <mergeCell ref="A343:N344"/>
    <mergeCell ref="O548:S548"/>
    <mergeCell ref="A379:N380"/>
    <mergeCell ref="D182:E182"/>
    <mergeCell ref="O540:S540"/>
    <mergeCell ref="D480:E480"/>
    <mergeCell ref="D109:E109"/>
    <mergeCell ref="A354:N355"/>
    <mergeCell ref="O418:U418"/>
    <mergeCell ref="O489:U489"/>
    <mergeCell ref="D467:E467"/>
    <mergeCell ref="O483:U483"/>
    <mergeCell ref="A139:N140"/>
    <mergeCell ref="O64:U64"/>
    <mergeCell ref="D119:E119"/>
    <mergeCell ref="D190:E190"/>
    <mergeCell ref="A210:N211"/>
    <mergeCell ref="D246:E246"/>
    <mergeCell ref="O262:U262"/>
    <mergeCell ref="O406:S406"/>
    <mergeCell ref="A443:N444"/>
    <mergeCell ref="O122:U122"/>
    <mergeCell ref="D111:E111"/>
    <mergeCell ref="D233:E233"/>
    <mergeCell ref="D282:E282"/>
    <mergeCell ref="O549:U549"/>
    <mergeCell ref="D156:E156"/>
    <mergeCell ref="D327:E327"/>
    <mergeCell ref="D398:E398"/>
    <mergeCell ref="O205:S205"/>
    <mergeCell ref="O269:U269"/>
    <mergeCell ref="O465:U465"/>
    <mergeCell ref="O536:U536"/>
    <mergeCell ref="O336:S336"/>
    <mergeCell ref="D416:E416"/>
    <mergeCell ref="D93:E93"/>
    <mergeCell ref="D220:E220"/>
    <mergeCell ref="D391:E391"/>
    <mergeCell ref="R559:R560"/>
    <mergeCell ref="O188:S188"/>
    <mergeCell ref="A485:Y485"/>
    <mergeCell ref="O126:S126"/>
    <mergeCell ref="A174:Y174"/>
    <mergeCell ref="O182:S182"/>
    <mergeCell ref="D157:E157"/>
    <mergeCell ref="D328:E328"/>
    <mergeCell ref="O329:S329"/>
    <mergeCell ref="D409:E409"/>
    <mergeCell ref="O500:S500"/>
    <mergeCell ref="O108:S108"/>
    <mergeCell ref="D248:E248"/>
    <mergeCell ref="A122:N123"/>
    <mergeCell ref="D219:E219"/>
    <mergeCell ref="O266:S266"/>
    <mergeCell ref="D275:E275"/>
    <mergeCell ref="A357:Y357"/>
    <mergeCell ref="O393:S393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O27:S27"/>
    <mergeCell ref="O458:U458"/>
    <mergeCell ref="D9:E9"/>
    <mergeCell ref="D180:E180"/>
    <mergeCell ref="D118:E118"/>
    <mergeCell ref="F9:G9"/>
    <mergeCell ref="A48:N49"/>
    <mergeCell ref="I559:I560"/>
    <mergeCell ref="O554:U554"/>
    <mergeCell ref="O354:U354"/>
    <mergeCell ref="A417:N418"/>
    <mergeCell ref="A559:A560"/>
    <mergeCell ref="D232:E232"/>
    <mergeCell ref="D403:E403"/>
    <mergeCell ref="C559:C560"/>
    <mergeCell ref="O129:S129"/>
    <mergeCell ref="A426:Y426"/>
    <mergeCell ref="O23:S23"/>
    <mergeCell ref="O194:S194"/>
    <mergeCell ref="O492:S492"/>
    <mergeCell ref="O121:S121"/>
    <mergeCell ref="O412:U412"/>
    <mergeCell ref="O181:S181"/>
    <mergeCell ref="O479:S479"/>
    <mergeCell ref="A21:Y21"/>
    <mergeCell ref="D532:E532"/>
    <mergeCell ref="A57:Y57"/>
    <mergeCell ref="A499:Y499"/>
    <mergeCell ref="O87:S87"/>
    <mergeCell ref="O258:S258"/>
    <mergeCell ref="O494:S494"/>
    <mergeCell ref="D330:E330"/>
    <mergeCell ref="O421:S421"/>
    <mergeCell ref="O443:U443"/>
    <mergeCell ref="P9:Q9"/>
    <mergeCell ref="O310:S310"/>
    <mergeCell ref="O166:S166"/>
    <mergeCell ref="O372:S372"/>
    <mergeCell ref="D390:E390"/>
    <mergeCell ref="O408:S408"/>
    <mergeCell ref="O402:S402"/>
    <mergeCell ref="A5:C5"/>
    <mergeCell ref="D548:E548"/>
    <mergeCell ref="A308:Y308"/>
    <mergeCell ref="A544:Y544"/>
    <mergeCell ref="O103:S103"/>
    <mergeCell ref="O545:S545"/>
    <mergeCell ref="A471:Y471"/>
    <mergeCell ref="P11:Q11"/>
    <mergeCell ref="O401:S401"/>
    <mergeCell ref="O130:U130"/>
    <mergeCell ref="D179:E179"/>
    <mergeCell ref="O317:U317"/>
    <mergeCell ref="O488:U488"/>
    <mergeCell ref="O40:U40"/>
    <mergeCell ref="O118:S118"/>
    <mergeCell ref="A44:N45"/>
    <mergeCell ref="D166:E166"/>
    <mergeCell ref="D337:E337"/>
    <mergeCell ref="O416:S416"/>
    <mergeCell ref="D402:E402"/>
    <mergeCell ref="A17:A18"/>
    <mergeCell ref="K17:K18"/>
    <mergeCell ref="O403:S403"/>
    <mergeCell ref="C17:C18"/>
    <mergeCell ref="D103:E103"/>
    <mergeCell ref="O15:S16"/>
    <mergeCell ref="D255:E255"/>
    <mergeCell ref="O219:S219"/>
    <mergeCell ref="O517:S517"/>
    <mergeCell ref="O423:U423"/>
    <mergeCell ref="O306:U306"/>
    <mergeCell ref="A24:N25"/>
    <mergeCell ref="O162:U162"/>
    <mergeCell ref="A46:Y46"/>
    <mergeCell ref="D260:E260"/>
    <mergeCell ref="A6:C6"/>
    <mergeCell ref="A453:Y453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D115:E115"/>
    <mergeCell ref="A242:Y242"/>
    <mergeCell ref="A313:Y313"/>
    <mergeCell ref="O333:S333"/>
    <mergeCell ref="O241:U241"/>
    <mergeCell ref="A360:N361"/>
    <mergeCell ref="D261:E261"/>
    <mergeCell ref="O228:U228"/>
    <mergeCell ref="O397:S397"/>
    <mergeCell ref="O245:S245"/>
    <mergeCell ref="A231:Y231"/>
    <mergeCell ref="O39:S39"/>
    <mergeCell ref="D1:F1"/>
    <mergeCell ref="A243:Y243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300:S300"/>
    <mergeCell ref="O358:S358"/>
    <mergeCell ref="O371:S371"/>
    <mergeCell ref="A441:Y441"/>
    <mergeCell ref="O237:S237"/>
    <mergeCell ref="D334:E334"/>
    <mergeCell ref="O115:S115"/>
    <mergeCell ref="A163:Y163"/>
    <mergeCell ref="O102:S102"/>
    <mergeCell ref="O400:S400"/>
    <mergeCell ref="O289:S289"/>
    <mergeCell ref="D100:E100"/>
    <mergeCell ref="O68:S68"/>
    <mergeCell ref="O239:S239"/>
    <mergeCell ref="O160:S160"/>
    <mergeCell ref="D31:E31"/>
    <mergeCell ref="D158:E158"/>
    <mergeCell ref="O176:S176"/>
    <mergeCell ref="O240:U240"/>
    <mergeCell ref="D400:E400"/>
    <mergeCell ref="D329:E329"/>
    <mergeCell ref="AE17:AE18"/>
    <mergeCell ref="D527:E527"/>
    <mergeCell ref="O378:S378"/>
    <mergeCell ref="O303:U303"/>
    <mergeCell ref="A152:Y152"/>
    <mergeCell ref="A323:Y323"/>
    <mergeCell ref="O353:S353"/>
    <mergeCell ref="O147:S147"/>
    <mergeCell ref="A542:N543"/>
    <mergeCell ref="O367:U367"/>
    <mergeCell ref="D145:E145"/>
    <mergeCell ref="D316:E316"/>
    <mergeCell ref="O161:U161"/>
    <mergeCell ref="D272:E272"/>
    <mergeCell ref="A290:N291"/>
    <mergeCell ref="O459:U459"/>
    <mergeCell ref="D514:E514"/>
    <mergeCell ref="D87:E87"/>
    <mergeCell ref="D209:E209"/>
    <mergeCell ref="D147:E147"/>
    <mergeCell ref="O305:S305"/>
    <mergeCell ref="O285:U285"/>
    <mergeCell ref="D274:E274"/>
    <mergeCell ref="D245:E245"/>
    <mergeCell ref="D301:E301"/>
    <mergeCell ref="O463:S463"/>
    <mergeCell ref="D516:E516"/>
    <mergeCell ref="O71:S71"/>
    <mergeCell ref="O473:S473"/>
    <mergeCell ref="O537:U537"/>
    <mergeCell ref="O97:S97"/>
    <mergeCell ref="D77:E77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53:S53"/>
    <mergeCell ref="O437:S437"/>
    <mergeCell ref="O539:S539"/>
    <mergeCell ref="O145:S145"/>
    <mergeCell ref="O120:S120"/>
    <mergeCell ref="D8:L8"/>
    <mergeCell ref="G558:P558"/>
    <mergeCell ref="O551:U551"/>
    <mergeCell ref="D108:E108"/>
    <mergeCell ref="D369:E369"/>
    <mergeCell ref="O191:S191"/>
    <mergeCell ref="O17:S18"/>
    <mergeCell ref="O222:S222"/>
    <mergeCell ref="O526:S526"/>
    <mergeCell ref="O520:S520"/>
    <mergeCell ref="O234:S234"/>
    <mergeCell ref="O99:S99"/>
    <mergeCell ref="O221:S221"/>
    <mergeCell ref="B559:B560"/>
    <mergeCell ref="O457:S457"/>
    <mergeCell ref="D214:E214"/>
    <mergeCell ref="O236:S236"/>
    <mergeCell ref="O432:S432"/>
    <mergeCell ref="D520:E520"/>
    <mergeCell ref="D259:E259"/>
    <mergeCell ref="A521:N522"/>
    <mergeCell ref="D501:E501"/>
    <mergeCell ref="O250:U250"/>
    <mergeCell ref="D28:E28"/>
    <mergeCell ref="D495:E495"/>
    <mergeCell ref="D326:E326"/>
    <mergeCell ref="O464:U464"/>
    <mergeCell ref="A458:N459"/>
    <mergeCell ref="A240:N241"/>
    <mergeCell ref="D160:E160"/>
    <mergeCell ref="I17:I18"/>
    <mergeCell ref="O476:S476"/>
    <mergeCell ref="D135:E135"/>
    <mergeCell ref="O128:S128"/>
    <mergeCell ref="D377:E377"/>
    <mergeCell ref="O255:S255"/>
    <mergeCell ref="D72:E72"/>
    <mergeCell ref="O478:S478"/>
    <mergeCell ref="O208:S208"/>
    <mergeCell ref="D365:E365"/>
    <mergeCell ref="D79:E79"/>
    <mergeCell ref="O95:U95"/>
    <mergeCell ref="O89:U89"/>
    <mergeCell ref="D144:E144"/>
    <mergeCell ref="D315:E315"/>
    <mergeCell ref="D442:E442"/>
    <mergeCell ref="S558:V558"/>
    <mergeCell ref="D502:E502"/>
    <mergeCell ref="O380:U380"/>
    <mergeCell ref="A503:N504"/>
    <mergeCell ref="A298:Y298"/>
    <mergeCell ref="D81:E81"/>
    <mergeCell ref="O48:U48"/>
    <mergeCell ref="O155:S155"/>
    <mergeCell ref="D208:E208"/>
    <mergeCell ref="D300:E300"/>
    <mergeCell ref="A374:N375"/>
    <mergeCell ref="O363:S363"/>
    <mergeCell ref="A460:Y460"/>
    <mergeCell ref="O157:S157"/>
    <mergeCell ref="D406:E406"/>
    <mergeCell ref="A454:Y454"/>
    <mergeCell ref="A311:N312"/>
    <mergeCell ref="O455:S455"/>
    <mergeCell ref="O192:S192"/>
    <mergeCell ref="D235:E235"/>
    <mergeCell ref="D546:E546"/>
    <mergeCell ref="D401:E401"/>
    <mergeCell ref="O417:U417"/>
    <mergeCell ref="O481:S481"/>
    <mergeCell ref="X559:X560"/>
    <mergeCell ref="A321:N322"/>
    <mergeCell ref="D518:E518"/>
    <mergeCell ref="O215:S215"/>
    <mergeCell ref="O140:U140"/>
    <mergeCell ref="S6:T9"/>
    <mergeCell ref="D195:E195"/>
    <mergeCell ref="D189:E189"/>
    <mergeCell ref="O2:V3"/>
    <mergeCell ref="A386:N387"/>
    <mergeCell ref="D431:E431"/>
    <mergeCell ref="D287:E287"/>
    <mergeCell ref="O482:S482"/>
    <mergeCell ref="D493:E493"/>
    <mergeCell ref="O229:U229"/>
    <mergeCell ref="D474:E474"/>
    <mergeCell ref="A143:Y143"/>
    <mergeCell ref="O84:S84"/>
    <mergeCell ref="D126:E126"/>
    <mergeCell ref="A270:Y270"/>
    <mergeCell ref="D197:E197"/>
    <mergeCell ref="D253:E253"/>
    <mergeCell ref="D53:E53"/>
    <mergeCell ref="O75:S75"/>
    <mergeCell ref="O271:S271"/>
    <mergeCell ref="D47:E47"/>
    <mergeCell ref="A368:Y368"/>
    <mergeCell ref="D289:E289"/>
    <mergeCell ref="D411:E411"/>
    <mergeCell ref="O440:U440"/>
    <mergeCell ref="D482:E482"/>
    <mergeCell ref="A383:Y383"/>
    <mergeCell ref="H5:L5"/>
    <mergeCell ref="A228:N229"/>
    <mergeCell ref="O293:S293"/>
    <mergeCell ref="O220:S220"/>
    <mergeCell ref="O391:S391"/>
    <mergeCell ref="O385:S385"/>
    <mergeCell ref="O518:S518"/>
    <mergeCell ref="O307:U307"/>
    <mergeCell ref="O195:S195"/>
    <mergeCell ref="B17:B18"/>
    <mergeCell ref="A468:N469"/>
    <mergeCell ref="O431:S431"/>
    <mergeCell ref="D479:E479"/>
    <mergeCell ref="T559:T560"/>
    <mergeCell ref="D258:E258"/>
    <mergeCell ref="O374:U374"/>
    <mergeCell ref="V559:V560"/>
    <mergeCell ref="D494:E494"/>
    <mergeCell ref="O361:U361"/>
    <mergeCell ref="A505:Y505"/>
    <mergeCell ref="W17:W18"/>
    <mergeCell ref="O80:S80"/>
    <mergeCell ref="O273:S273"/>
    <mergeCell ref="O384:S384"/>
    <mergeCell ref="O365:S365"/>
    <mergeCell ref="O79:S79"/>
    <mergeCell ref="A65:Y65"/>
    <mergeCell ref="D110:E110"/>
    <mergeCell ref="O144:S144"/>
    <mergeCell ref="O337:S337"/>
    <mergeCell ref="O442:S442"/>
    <mergeCell ref="O331:S331"/>
    <mergeCell ref="P6:Q6"/>
    <mergeCell ref="O29:S29"/>
    <mergeCell ref="O200:S200"/>
    <mergeCell ref="O265:S265"/>
    <mergeCell ref="A362:Y362"/>
    <mergeCell ref="O436:S436"/>
    <mergeCell ref="D70:E70"/>
    <mergeCell ref="O279:U279"/>
    <mergeCell ref="O31:S31"/>
    <mergeCell ref="A202:N203"/>
    <mergeCell ref="D238:E238"/>
    <mergeCell ref="C558:F558"/>
    <mergeCell ref="D486:E486"/>
    <mergeCell ref="D78:E78"/>
    <mergeCell ref="D134:E134"/>
    <mergeCell ref="O45:U45"/>
    <mergeCell ref="D205:E205"/>
    <mergeCell ref="O210:U210"/>
    <mergeCell ref="O343:U343"/>
    <mergeCell ref="O217:S217"/>
    <mergeCell ref="O452:U452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O91:S91"/>
    <mergeCell ref="D535:E535"/>
    <mergeCell ref="D473:E473"/>
    <mergeCell ref="D60:E60"/>
    <mergeCell ref="A204:Y204"/>
    <mergeCell ref="D187:E187"/>
    <mergeCell ref="O34:S34"/>
    <mergeCell ref="O28:S28"/>
    <mergeCell ref="A55:N56"/>
    <mergeCell ref="O326:S326"/>
    <mergeCell ref="D410:E410"/>
    <mergeCell ref="A141:Y141"/>
    <mergeCell ref="O136:S136"/>
    <mergeCell ref="O207:S207"/>
    <mergeCell ref="O92:S92"/>
    <mergeCell ref="O434:S434"/>
    <mergeCell ref="O334:S334"/>
    <mergeCell ref="H9:I9"/>
    <mergeCell ref="O30:S30"/>
    <mergeCell ref="D281:E281"/>
    <mergeCell ref="O150:U150"/>
    <mergeCell ref="O364:S364"/>
    <mergeCell ref="O386:U386"/>
    <mergeCell ref="A388:Y388"/>
    <mergeCell ref="O85:S85"/>
    <mergeCell ref="O389:S389"/>
    <mergeCell ref="O502:S502"/>
    <mergeCell ref="O451:U451"/>
    <mergeCell ref="O522:U522"/>
    <mergeCell ref="D378:E378"/>
    <mergeCell ref="O81:S81"/>
    <mergeCell ref="D129:E129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2024-07-19T08:57:09Z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