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7,24 Симф КИ\"/>
    </mc:Choice>
  </mc:AlternateContent>
  <xr:revisionPtr revIDLastSave="0" documentId="13_ncr:1_{A17C65DC-ED5A-4E9E-9DF2-CC348973947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8" i="1" l="1"/>
  <c r="Z118" i="1" s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K30" i="1" s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K72" i="1" s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K118" i="1" s="1"/>
  <c r="AJ119" i="1"/>
  <c r="AJ120" i="1"/>
  <c r="AJ121" i="1"/>
  <c r="AJ122" i="1"/>
  <c r="AJ123" i="1"/>
  <c r="AJ124" i="1"/>
  <c r="AJ125" i="1"/>
  <c r="AJ126" i="1"/>
  <c r="AJ127" i="1"/>
  <c r="AJ128" i="1"/>
  <c r="AK128" i="1" s="1"/>
  <c r="AJ129" i="1"/>
  <c r="AK129" i="1" s="1"/>
  <c r="AJ130" i="1"/>
  <c r="AJ131" i="1"/>
  <c r="AJ13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3" i="1"/>
  <c r="AH94" i="1"/>
  <c r="AH95" i="1"/>
  <c r="AH96" i="1"/>
  <c r="AH98" i="1"/>
  <c r="AH99" i="1"/>
  <c r="AH100" i="1"/>
  <c r="AH101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1" i="1"/>
  <c r="AH122" i="1"/>
  <c r="AH123" i="1"/>
  <c r="AH124" i="1"/>
  <c r="AH125" i="1"/>
  <c r="AH126" i="1"/>
  <c r="AH130" i="1"/>
  <c r="AH131" i="1"/>
  <c r="AH13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25" i="1"/>
  <c r="AG126" i="1"/>
  <c r="AG127" i="1"/>
  <c r="AG130" i="1"/>
  <c r="AG131" i="1"/>
  <c r="AG13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9" i="1"/>
  <c r="AF120" i="1"/>
  <c r="AF121" i="1"/>
  <c r="AF122" i="1"/>
  <c r="AF123" i="1"/>
  <c r="AF124" i="1"/>
  <c r="AF125" i="1"/>
  <c r="AF126" i="1"/>
  <c r="AF127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E121" i="1"/>
  <c r="AE122" i="1"/>
  <c r="AE123" i="1"/>
  <c r="AE124" i="1"/>
  <c r="AE125" i="1"/>
  <c r="AE126" i="1"/>
  <c r="AE127" i="1"/>
  <c r="AE130" i="1"/>
  <c r="AE131" i="1"/>
  <c r="AE132" i="1"/>
  <c r="AE7" i="1"/>
  <c r="Y118" i="1" l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2" i="1"/>
  <c r="Z92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126" i="1"/>
  <c r="Z126" i="1" s="1"/>
  <c r="W127" i="1"/>
  <c r="Z127" i="1" s="1"/>
  <c r="W128" i="1"/>
  <c r="Z128" i="1" s="1"/>
  <c r="W129" i="1"/>
  <c r="Z129" i="1" s="1"/>
  <c r="W130" i="1"/>
  <c r="Z130" i="1" s="1"/>
  <c r="W131" i="1"/>
  <c r="Z131" i="1" s="1"/>
  <c r="W132" i="1"/>
  <c r="Z132" i="1" s="1"/>
  <c r="W7" i="1"/>
  <c r="Z7" i="1" s="1"/>
  <c r="AD12" i="1"/>
  <c r="W12" i="1" s="1"/>
  <c r="Z12" i="1" s="1"/>
  <c r="AD13" i="1"/>
  <c r="W13" i="1" s="1"/>
  <c r="Z13" i="1" s="1"/>
  <c r="AD14" i="1"/>
  <c r="W14" i="1" s="1"/>
  <c r="Z14" i="1" s="1"/>
  <c r="AD23" i="1"/>
  <c r="W23" i="1" s="1"/>
  <c r="Z23" i="1" s="1"/>
  <c r="AD24" i="1"/>
  <c r="W24" i="1" s="1"/>
  <c r="Z24" i="1" s="1"/>
  <c r="AD46" i="1"/>
  <c r="W46" i="1" s="1"/>
  <c r="Z46" i="1" s="1"/>
  <c r="AD47" i="1"/>
  <c r="W47" i="1" s="1"/>
  <c r="Z47" i="1" s="1"/>
  <c r="AD64" i="1"/>
  <c r="W64" i="1" s="1"/>
  <c r="Z64" i="1" s="1"/>
  <c r="AD67" i="1"/>
  <c r="W67" i="1" s="1"/>
  <c r="Z67" i="1" s="1"/>
  <c r="AD74" i="1"/>
  <c r="W74" i="1" s="1"/>
  <c r="Z74" i="1" s="1"/>
  <c r="AD91" i="1"/>
  <c r="W91" i="1" s="1"/>
  <c r="Z91" i="1" s="1"/>
  <c r="AD93" i="1"/>
  <c r="W93" i="1" s="1"/>
  <c r="Z93" i="1" s="1"/>
  <c r="AD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7" i="1"/>
  <c r="N130" i="1"/>
  <c r="N131" i="1"/>
  <c r="N13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122" i="1"/>
  <c r="M123" i="1"/>
  <c r="M124" i="1"/>
  <c r="M125" i="1"/>
  <c r="M126" i="1"/>
  <c r="M127" i="1"/>
  <c r="M130" i="1"/>
  <c r="M131" i="1"/>
  <c r="M132" i="1"/>
  <c r="M7" i="1"/>
  <c r="L8" i="1"/>
  <c r="Y8" i="1" s="1"/>
  <c r="L9" i="1"/>
  <c r="Y9" i="1" s="1"/>
  <c r="L10" i="1"/>
  <c r="Y10" i="1" s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L46" i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L73" i="1"/>
  <c r="Y73" i="1" s="1"/>
  <c r="L74" i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L92" i="1"/>
  <c r="Y92" i="1" s="1"/>
  <c r="L93" i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130" i="1"/>
  <c r="Y130" i="1" s="1"/>
  <c r="L131" i="1"/>
  <c r="Y131" i="1" s="1"/>
  <c r="L132" i="1"/>
  <c r="Y132" i="1" s="1"/>
  <c r="L7" i="1"/>
  <c r="Y7" i="1" s="1"/>
  <c r="K8" i="1"/>
  <c r="K62" i="1"/>
  <c r="K92" i="1"/>
  <c r="K118" i="1"/>
  <c r="K120" i="1"/>
  <c r="K128" i="1"/>
  <c r="K129" i="1"/>
  <c r="J8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9" i="1"/>
  <c r="K119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30" i="1"/>
  <c r="K130" i="1" s="1"/>
  <c r="J131" i="1"/>
  <c r="K131" i="1" s="1"/>
  <c r="J132" i="1"/>
  <c r="K132" i="1" s="1"/>
  <c r="J7" i="1"/>
  <c r="K7" i="1" s="1"/>
  <c r="AB6" i="1"/>
  <c r="AC6" i="1"/>
  <c r="AE6" i="1"/>
  <c r="AF6" i="1"/>
  <c r="AG6" i="1"/>
  <c r="AH6" i="1"/>
  <c r="AJ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9" i="1"/>
  <c r="AK119" i="1" s="1"/>
  <c r="H120" i="1"/>
  <c r="AK120" i="1" s="1"/>
  <c r="H121" i="1"/>
  <c r="AK121" i="1" s="1"/>
  <c r="H122" i="1"/>
  <c r="AK122" i="1" s="1"/>
  <c r="H123" i="1"/>
  <c r="AK123" i="1" s="1"/>
  <c r="H124" i="1"/>
  <c r="AK124" i="1" s="1"/>
  <c r="H125" i="1"/>
  <c r="AK125" i="1" s="1"/>
  <c r="H126" i="1"/>
  <c r="AK126" i="1" s="1"/>
  <c r="H127" i="1"/>
  <c r="AK127" i="1" s="1"/>
  <c r="H130" i="1"/>
  <c r="AK130" i="1" s="1"/>
  <c r="H131" i="1"/>
  <c r="AK131" i="1" s="1"/>
  <c r="H132" i="1"/>
  <c r="AK132" i="1" s="1"/>
  <c r="H7" i="1"/>
  <c r="AK7" i="1" s="1"/>
  <c r="AK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F6" i="1"/>
  <c r="E6" i="1"/>
  <c r="Y93" i="1" l="1"/>
  <c r="Y91" i="1"/>
  <c r="Y64" i="1"/>
  <c r="Y46" i="1"/>
  <c r="Y24" i="1"/>
  <c r="Y14" i="1"/>
  <c r="Y12" i="1"/>
  <c r="Y128" i="1"/>
  <c r="Y74" i="1"/>
  <c r="Y13" i="1"/>
  <c r="Y129" i="1"/>
  <c r="Y72" i="1"/>
  <c r="Y45" i="1"/>
  <c r="Y71" i="1"/>
  <c r="W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<sst xmlns="http://schemas.openxmlformats.org/spreadsheetml/2006/main" count="300" uniqueCount="160">
  <si>
    <t>Период: 24.07.2024 - 31.07.2024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</si>
  <si>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</si>
  <si>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</si>
  <si>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</si>
  <si>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</si>
  <si>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</si>
  <si>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</si>
  <si>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</si>
  <si>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</si>
  <si>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</si>
  <si>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</si>
  <si>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</si>
  <si>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</si>
  <si>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</si>
  <si>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</si>
  <si>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</si>
  <si>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</si>
  <si>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</si>
  <si>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</si>
  <si>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</si>
  <si>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</si>
  <si>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</si>
  <si>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</si>
  <si>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</si>
  <si>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</si>
  <si>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</si>
  <si>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</si>
  <si>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</si>
  <si>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</si>
  <si>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</si>
  <si>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</si>
  <si>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</si>
  <si>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</si>
  <si>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</si>
  <si>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</si>
  <si>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</si>
  <si>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</si>
  <si>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</si>
  <si>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</si>
  <si>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</si>
  <si>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</si>
  <si>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</si>
  <si>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</si>
  <si>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</si>
  <si>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</si>
  <si>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</si>
  <si>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</si>
  <si>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</si>
  <si>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</si>
  <si>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</si>
  <si>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</si>
  <si>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</si>
  <si>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</si>
  <si>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</si>
  <si>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</si>
  <si>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</si>
  <si>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</si>
  <si>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</si>
  <si>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</si>
  <si>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</si>
  <si>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</si>
  <si>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</si>
  <si>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</si>
  <si>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</si>
  <si>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</si>
  <si>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</si>
  <si>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</si>
  <si>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</si>
  <si>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</si>
  <si>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</si>
  <si>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</si>
  <si>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</si>
  <si>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</si>
  <si>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</si>
  <si>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</si>
  <si>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</si>
  <si>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</si>
  <si>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</si>
  <si>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</si>
  <si>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</si>
  <si>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</si>
  <si>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</si>
  <si>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</si>
  <si>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</si>
  <si>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</si>
  <si>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</si>
  <si>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</si>
  <si>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</si>
  <si>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</si>
  <si>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</si>
  <si>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</si>
  <si>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</si>
  <si>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</si>
  <si>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</si>
  <si>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</si>
  <si>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</si>
  <si>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</si>
  <si>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</si>
  <si>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</si>
  <si>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</si>
  <si>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</si>
  <si>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</si>
  <si>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</si>
  <si>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</si>
  <si>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</si>
  <si>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</si>
  <si>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</si>
  <si>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</si>
  <si>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</si>
  <si>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</si>
  <si>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</si>
  <si>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</si>
  <si>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</si>
  <si>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</si>
  <si>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</si>
  <si>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</si>
  <si>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</si>
  <si>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</si>
  <si>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</si>
  <si>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</si>
  <si>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</si>
  <si>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</si>
  <si>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</si>
  <si>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</si>
  <si>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ВЕС ~0,8кг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</si>
  <si>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</si>
  <si>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</si>
  <si>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</si>
  <si>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</si>
  <si>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</si>
  <si>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</si>
  <si>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</si>
  <si>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</si>
  <si>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</si>
  <si>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</si>
  <si>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</si>
  <si>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</si>
  <si>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</si>
  <si>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</si>
  <si>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</si>
  <si>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</si>
  <si>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</si>
  <si>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</si>
  <si>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</si>
  <si>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</si>
  <si>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</si>
  <si>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</si>
  <si>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</si>
  <si>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</si>
  <si>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</si>
  <si>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</si>
  <si>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</si>
  <si>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</si>
  <si>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31,07,</t>
  </si>
  <si>
    <t>01,08,</t>
  </si>
  <si>
    <t>02,08,</t>
  </si>
  <si>
    <t>05,08,</t>
  </si>
  <si>
    <t>12,07,</t>
  </si>
  <si>
    <t>19,07,</t>
  </si>
  <si>
    <t>26,07,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</si>
</sst>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1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19.07.2024 - 26.07.2024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29,07,</v>
          </cell>
          <cell r="M5" t="str">
            <v>30,07,</v>
          </cell>
          <cell r="U5" t="str">
            <v>31,07,</v>
          </cell>
          <cell r="V5" t="str">
            <v>01,08,</v>
          </cell>
          <cell r="X5" t="str">
            <v>02,08,</v>
          </cell>
          <cell r="AE5" t="str">
            <v>05,07,</v>
          </cell>
          <cell r="AF5" t="str">
            <v>12,07,</v>
          </cell>
          <cell r="AG5" t="str">
            <v>19,07,</v>
          </cell>
          <cell r="AH5" t="str">
            <v>26,07,</v>
          </cell>
        </row>
        <row r="6">
          <cell r="E6">
            <v>158128.36299999998</v>
          </cell>
          <cell r="F6">
            <v>97851.389000000039</v>
          </cell>
          <cell r="J6">
            <v>157867.38900000005</v>
          </cell>
          <cell r="K6">
            <v>260.97400000000005</v>
          </cell>
          <cell r="L6">
            <v>12330</v>
          </cell>
          <cell r="M6">
            <v>30640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27740</v>
          </cell>
          <cell r="V6">
            <v>27970</v>
          </cell>
          <cell r="W6">
            <v>28534.072599999996</v>
          </cell>
          <cell r="X6">
            <v>29330</v>
          </cell>
          <cell r="AA6">
            <v>0</v>
          </cell>
          <cell r="AB6">
            <v>0</v>
          </cell>
          <cell r="AC6">
            <v>0</v>
          </cell>
          <cell r="AD6">
            <v>15458</v>
          </cell>
          <cell r="AE6">
            <v>27412.64339999999</v>
          </cell>
          <cell r="AF6">
            <v>27483.603599999995</v>
          </cell>
          <cell r="AG6">
            <v>28228.050800000005</v>
          </cell>
          <cell r="AH6">
            <v>27659.599999999999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483.86099999999999</v>
          </cell>
          <cell r="D7">
            <v>991.35500000000002</v>
          </cell>
          <cell r="E7">
            <v>790.45</v>
          </cell>
          <cell r="F7">
            <v>651.66700000000003</v>
          </cell>
          <cell r="G7" t="str">
            <v>н</v>
          </cell>
          <cell r="H7">
            <v>1</v>
          </cell>
          <cell r="I7">
            <v>45</v>
          </cell>
          <cell r="J7">
            <v>789.61199999999997</v>
          </cell>
          <cell r="K7">
            <v>0.83800000000007913</v>
          </cell>
          <cell r="L7">
            <v>60</v>
          </cell>
          <cell r="M7">
            <v>50</v>
          </cell>
          <cell r="U7">
            <v>180</v>
          </cell>
          <cell r="V7">
            <v>160</v>
          </cell>
          <cell r="W7">
            <v>158.09</v>
          </cell>
          <cell r="X7">
            <v>160</v>
          </cell>
          <cell r="Y7">
            <v>7.9806882155734069</v>
          </cell>
          <cell r="Z7">
            <v>4.1221266367259153</v>
          </cell>
          <cell r="AD7">
            <v>0</v>
          </cell>
          <cell r="AE7">
            <v>131.3578</v>
          </cell>
          <cell r="AF7">
            <v>151.35380000000001</v>
          </cell>
          <cell r="AG7">
            <v>157.3758</v>
          </cell>
          <cell r="AH7">
            <v>190.666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210.75399999999999</v>
          </cell>
          <cell r="D8">
            <v>1131.6020000000001</v>
          </cell>
          <cell r="E8">
            <v>695.71299999999997</v>
          </cell>
          <cell r="F8">
            <v>624.30600000000004</v>
          </cell>
          <cell r="G8" t="str">
            <v>ябл</v>
          </cell>
          <cell r="H8">
            <v>1</v>
          </cell>
          <cell r="I8">
            <v>45</v>
          </cell>
          <cell r="J8">
            <v>674.60799999999995</v>
          </cell>
          <cell r="K8">
            <v>21.105000000000018</v>
          </cell>
          <cell r="L8">
            <v>0</v>
          </cell>
          <cell r="M8">
            <v>100</v>
          </cell>
          <cell r="U8">
            <v>100</v>
          </cell>
          <cell r="V8">
            <v>150</v>
          </cell>
          <cell r="W8">
            <v>139.14259999999999</v>
          </cell>
          <cell r="X8">
            <v>140</v>
          </cell>
          <cell r="Y8">
            <v>8.0083741427858914</v>
          </cell>
          <cell r="Z8">
            <v>4.4868070598077088</v>
          </cell>
          <cell r="AD8">
            <v>0</v>
          </cell>
          <cell r="AE8">
            <v>131.32139999999998</v>
          </cell>
          <cell r="AF8">
            <v>113.11859999999999</v>
          </cell>
          <cell r="AG8">
            <v>147.31379999999999</v>
          </cell>
          <cell r="AH8">
            <v>123.37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965.97500000000002</v>
          </cell>
          <cell r="D9">
            <v>3141.95</v>
          </cell>
          <cell r="E9">
            <v>2279.2860000000001</v>
          </cell>
          <cell r="F9">
            <v>1741.3489999999999</v>
          </cell>
          <cell r="G9" t="str">
            <v>н</v>
          </cell>
          <cell r="H9">
            <v>1</v>
          </cell>
          <cell r="I9">
            <v>45</v>
          </cell>
          <cell r="J9">
            <v>2189.6509999999998</v>
          </cell>
          <cell r="K9">
            <v>89.635000000000218</v>
          </cell>
          <cell r="L9">
            <v>400</v>
          </cell>
          <cell r="M9">
            <v>270</v>
          </cell>
          <cell r="U9">
            <v>300</v>
          </cell>
          <cell r="V9">
            <v>460</v>
          </cell>
          <cell r="W9">
            <v>455.85720000000003</v>
          </cell>
          <cell r="X9">
            <v>480</v>
          </cell>
          <cell r="Y9">
            <v>8.0098526468376505</v>
          </cell>
          <cell r="Z9">
            <v>3.8199440526550856</v>
          </cell>
          <cell r="AD9">
            <v>0</v>
          </cell>
          <cell r="AE9">
            <v>399.84199999999998</v>
          </cell>
          <cell r="AF9">
            <v>429.36559999999997</v>
          </cell>
          <cell r="AG9">
            <v>468.82659999999998</v>
          </cell>
          <cell r="AH9">
            <v>478.36900000000003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148.05699999999999</v>
          </cell>
          <cell r="D10">
            <v>196.43199999999999</v>
          </cell>
          <cell r="E10">
            <v>210.059</v>
          </cell>
          <cell r="F10">
            <v>130.089</v>
          </cell>
          <cell r="G10">
            <v>0</v>
          </cell>
          <cell r="H10">
            <v>1</v>
          </cell>
          <cell r="I10">
            <v>40</v>
          </cell>
          <cell r="J10">
            <v>206.21100000000001</v>
          </cell>
          <cell r="K10">
            <v>3.8479999999999848</v>
          </cell>
          <cell r="L10">
            <v>70</v>
          </cell>
          <cell r="M10">
            <v>30</v>
          </cell>
          <cell r="U10">
            <v>20</v>
          </cell>
          <cell r="V10">
            <v>40</v>
          </cell>
          <cell r="W10">
            <v>42.011800000000001</v>
          </cell>
          <cell r="X10">
            <v>50</v>
          </cell>
          <cell r="Y10">
            <v>8.0950828100676482</v>
          </cell>
          <cell r="Z10">
            <v>3.0964871774120604</v>
          </cell>
          <cell r="AD10">
            <v>0</v>
          </cell>
          <cell r="AE10">
            <v>39.972200000000001</v>
          </cell>
          <cell r="AF10">
            <v>39.162400000000005</v>
          </cell>
          <cell r="AG10">
            <v>37.107600000000005</v>
          </cell>
          <cell r="AH10">
            <v>35.969000000000001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299</v>
          </cell>
          <cell r="D11">
            <v>288</v>
          </cell>
          <cell r="E11">
            <v>357</v>
          </cell>
          <cell r="F11">
            <v>220</v>
          </cell>
          <cell r="G11">
            <v>0</v>
          </cell>
          <cell r="H11">
            <v>0.5</v>
          </cell>
          <cell r="I11">
            <v>45</v>
          </cell>
          <cell r="J11">
            <v>442</v>
          </cell>
          <cell r="K11">
            <v>-85</v>
          </cell>
          <cell r="L11">
            <v>90</v>
          </cell>
          <cell r="M11">
            <v>100</v>
          </cell>
          <cell r="U11">
            <v>20</v>
          </cell>
          <cell r="V11">
            <v>70</v>
          </cell>
          <cell r="W11">
            <v>71.400000000000006</v>
          </cell>
          <cell r="X11">
            <v>70</v>
          </cell>
          <cell r="Y11">
            <v>7.9831932773109235</v>
          </cell>
          <cell r="Z11">
            <v>3.0812324929971986</v>
          </cell>
          <cell r="AD11">
            <v>0</v>
          </cell>
          <cell r="AE11">
            <v>65</v>
          </cell>
          <cell r="AF11">
            <v>79.8</v>
          </cell>
          <cell r="AG11">
            <v>66.8</v>
          </cell>
          <cell r="AH11">
            <v>33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1333</v>
          </cell>
          <cell r="D12">
            <v>4672</v>
          </cell>
          <cell r="E12">
            <v>4039</v>
          </cell>
          <cell r="F12">
            <v>1920</v>
          </cell>
          <cell r="G12" t="str">
            <v>ябл</v>
          </cell>
          <cell r="H12">
            <v>0.4</v>
          </cell>
          <cell r="I12">
            <v>45</v>
          </cell>
          <cell r="J12">
            <v>4025</v>
          </cell>
          <cell r="K12">
            <v>14</v>
          </cell>
          <cell r="L12">
            <v>200</v>
          </cell>
          <cell r="M12">
            <v>450</v>
          </cell>
          <cell r="U12">
            <v>710</v>
          </cell>
          <cell r="V12">
            <v>550</v>
          </cell>
          <cell r="W12">
            <v>549.79999999999995</v>
          </cell>
          <cell r="X12">
            <v>560</v>
          </cell>
          <cell r="Y12">
            <v>7.9847217169879965</v>
          </cell>
          <cell r="Z12">
            <v>3.4921789741724267</v>
          </cell>
          <cell r="AD12">
            <v>1290</v>
          </cell>
          <cell r="AE12">
            <v>476.2</v>
          </cell>
          <cell r="AF12">
            <v>527.79999999999995</v>
          </cell>
          <cell r="AG12">
            <v>539.79999999999995</v>
          </cell>
          <cell r="AH12">
            <v>638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2110</v>
          </cell>
          <cell r="D13">
            <v>7735</v>
          </cell>
          <cell r="E13">
            <v>6771</v>
          </cell>
          <cell r="F13">
            <v>2991</v>
          </cell>
          <cell r="G13">
            <v>0</v>
          </cell>
          <cell r="H13">
            <v>0.45</v>
          </cell>
          <cell r="I13">
            <v>45</v>
          </cell>
          <cell r="J13">
            <v>6757</v>
          </cell>
          <cell r="K13">
            <v>14</v>
          </cell>
          <cell r="L13">
            <v>1100</v>
          </cell>
          <cell r="M13">
            <v>1150</v>
          </cell>
          <cell r="U13">
            <v>1200</v>
          </cell>
          <cell r="V13">
            <v>1100</v>
          </cell>
          <cell r="W13">
            <v>1080.5999999999999</v>
          </cell>
          <cell r="X13">
            <v>1050</v>
          </cell>
          <cell r="Y13">
            <v>7.9502128447158995</v>
          </cell>
          <cell r="Z13">
            <v>2.7679067184897281</v>
          </cell>
          <cell r="AD13">
            <v>1368</v>
          </cell>
          <cell r="AE13">
            <v>728.2</v>
          </cell>
          <cell r="AF13">
            <v>893.2</v>
          </cell>
          <cell r="AG13">
            <v>983.6</v>
          </cell>
          <cell r="AH13">
            <v>1134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2690</v>
          </cell>
          <cell r="D14">
            <v>7987</v>
          </cell>
          <cell r="E14">
            <v>7098</v>
          </cell>
          <cell r="F14">
            <v>3488</v>
          </cell>
          <cell r="G14">
            <v>0</v>
          </cell>
          <cell r="H14">
            <v>0.45</v>
          </cell>
          <cell r="I14">
            <v>45</v>
          </cell>
          <cell r="J14">
            <v>7096</v>
          </cell>
          <cell r="K14">
            <v>2</v>
          </cell>
          <cell r="L14">
            <v>500</v>
          </cell>
          <cell r="M14">
            <v>1100</v>
          </cell>
          <cell r="U14">
            <v>1200</v>
          </cell>
          <cell r="V14">
            <v>1100</v>
          </cell>
          <cell r="W14">
            <v>1059.5999999999999</v>
          </cell>
          <cell r="X14">
            <v>1050</v>
          </cell>
          <cell r="Y14">
            <v>7.9633824084560221</v>
          </cell>
          <cell r="Z14">
            <v>3.2918082295205742</v>
          </cell>
          <cell r="AD14">
            <v>1800</v>
          </cell>
          <cell r="AE14">
            <v>1063.4000000000001</v>
          </cell>
          <cell r="AF14">
            <v>1013</v>
          </cell>
          <cell r="AG14">
            <v>1035.2</v>
          </cell>
          <cell r="AH14">
            <v>1105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153</v>
          </cell>
          <cell r="D15">
            <v>593</v>
          </cell>
          <cell r="E15">
            <v>375</v>
          </cell>
          <cell r="F15">
            <v>366</v>
          </cell>
          <cell r="G15">
            <v>0</v>
          </cell>
          <cell r="H15">
            <v>0.5</v>
          </cell>
          <cell r="I15">
            <v>40</v>
          </cell>
          <cell r="J15">
            <v>392</v>
          </cell>
          <cell r="K15">
            <v>-17</v>
          </cell>
          <cell r="L15">
            <v>0</v>
          </cell>
          <cell r="M15">
            <v>50</v>
          </cell>
          <cell r="U15">
            <v>30</v>
          </cell>
          <cell r="V15">
            <v>70</v>
          </cell>
          <cell r="W15">
            <v>75</v>
          </cell>
          <cell r="X15">
            <v>80</v>
          </cell>
          <cell r="Y15">
            <v>7.9466666666666663</v>
          </cell>
          <cell r="Z15">
            <v>4.88</v>
          </cell>
          <cell r="AD15">
            <v>0</v>
          </cell>
          <cell r="AE15">
            <v>69.2</v>
          </cell>
          <cell r="AF15">
            <v>72.400000000000006</v>
          </cell>
          <cell r="AG15">
            <v>84.4</v>
          </cell>
          <cell r="AH15">
            <v>66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87</v>
          </cell>
          <cell r="D16">
            <v>85</v>
          </cell>
          <cell r="E16">
            <v>91</v>
          </cell>
          <cell r="F16">
            <v>77</v>
          </cell>
          <cell r="G16">
            <v>0</v>
          </cell>
          <cell r="H16">
            <v>0.4</v>
          </cell>
          <cell r="I16">
            <v>50</v>
          </cell>
          <cell r="J16">
            <v>105</v>
          </cell>
          <cell r="K16">
            <v>-14</v>
          </cell>
          <cell r="L16">
            <v>20</v>
          </cell>
          <cell r="M16">
            <v>0</v>
          </cell>
          <cell r="U16">
            <v>20</v>
          </cell>
          <cell r="V16">
            <v>20</v>
          </cell>
          <cell r="W16">
            <v>18.2</v>
          </cell>
          <cell r="X16">
            <v>20</v>
          </cell>
          <cell r="Y16">
            <v>8.6263736263736259</v>
          </cell>
          <cell r="Z16">
            <v>4.2307692307692308</v>
          </cell>
          <cell r="AD16">
            <v>0</v>
          </cell>
          <cell r="AE16">
            <v>18</v>
          </cell>
          <cell r="AF16">
            <v>19.600000000000001</v>
          </cell>
          <cell r="AG16">
            <v>17.8</v>
          </cell>
          <cell r="AH16">
            <v>13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368</v>
          </cell>
          <cell r="D17">
            <v>607</v>
          </cell>
          <cell r="E17">
            <v>328</v>
          </cell>
          <cell r="F17">
            <v>642</v>
          </cell>
          <cell r="G17">
            <v>0</v>
          </cell>
          <cell r="H17">
            <v>0.17</v>
          </cell>
          <cell r="I17">
            <v>180</v>
          </cell>
          <cell r="J17">
            <v>334</v>
          </cell>
          <cell r="K17">
            <v>-6</v>
          </cell>
          <cell r="L17">
            <v>0</v>
          </cell>
          <cell r="M17">
            <v>0</v>
          </cell>
          <cell r="W17">
            <v>65.599999999999994</v>
          </cell>
          <cell r="X17">
            <v>300</v>
          </cell>
          <cell r="Y17">
            <v>14.359756097560977</v>
          </cell>
          <cell r="Z17">
            <v>9.786585365853659</v>
          </cell>
          <cell r="AD17">
            <v>0</v>
          </cell>
          <cell r="AE17">
            <v>59.2</v>
          </cell>
          <cell r="AF17">
            <v>68</v>
          </cell>
          <cell r="AG17">
            <v>63.4</v>
          </cell>
          <cell r="AH17">
            <v>56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98</v>
          </cell>
          <cell r="D18">
            <v>108</v>
          </cell>
          <cell r="E18">
            <v>152</v>
          </cell>
          <cell r="F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143</v>
          </cell>
          <cell r="K18">
            <v>9</v>
          </cell>
          <cell r="L18">
            <v>0</v>
          </cell>
          <cell r="M18">
            <v>0</v>
          </cell>
          <cell r="U18">
            <v>100</v>
          </cell>
          <cell r="V18">
            <v>50</v>
          </cell>
          <cell r="W18">
            <v>30.4</v>
          </cell>
          <cell r="X18">
            <v>30</v>
          </cell>
          <cell r="Y18">
            <v>7.6973684210526319</v>
          </cell>
          <cell r="Z18">
            <v>1.7763157894736843</v>
          </cell>
          <cell r="AD18">
            <v>0</v>
          </cell>
          <cell r="AE18">
            <v>34</v>
          </cell>
          <cell r="AF18">
            <v>28.2</v>
          </cell>
          <cell r="AG18">
            <v>33</v>
          </cell>
          <cell r="AH18">
            <v>42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188</v>
          </cell>
          <cell r="D19">
            <v>632</v>
          </cell>
          <cell r="E19">
            <v>502</v>
          </cell>
          <cell r="F19">
            <v>299</v>
          </cell>
          <cell r="G19">
            <v>0</v>
          </cell>
          <cell r="H19">
            <v>0.3</v>
          </cell>
          <cell r="I19">
            <v>40</v>
          </cell>
          <cell r="J19">
            <v>537</v>
          </cell>
          <cell r="K19">
            <v>-35</v>
          </cell>
          <cell r="L19">
            <v>70</v>
          </cell>
          <cell r="M19">
            <v>140</v>
          </cell>
          <cell r="U19">
            <v>90</v>
          </cell>
          <cell r="V19">
            <v>100</v>
          </cell>
          <cell r="W19">
            <v>100.4</v>
          </cell>
          <cell r="X19">
            <v>100</v>
          </cell>
          <cell r="Y19">
            <v>7.9581673306772904</v>
          </cell>
          <cell r="Z19">
            <v>2.9780876494023905</v>
          </cell>
          <cell r="AD19">
            <v>0</v>
          </cell>
          <cell r="AE19">
            <v>70.400000000000006</v>
          </cell>
          <cell r="AF19">
            <v>88.4</v>
          </cell>
          <cell r="AG19">
            <v>91.8</v>
          </cell>
          <cell r="AH19">
            <v>71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2175</v>
          </cell>
          <cell r="D20">
            <v>2758</v>
          </cell>
          <cell r="E20">
            <v>1581</v>
          </cell>
          <cell r="F20">
            <v>3302</v>
          </cell>
          <cell r="G20">
            <v>0</v>
          </cell>
          <cell r="H20">
            <v>0.17</v>
          </cell>
          <cell r="I20">
            <v>180</v>
          </cell>
          <cell r="J20">
            <v>1599</v>
          </cell>
          <cell r="K20">
            <v>-18</v>
          </cell>
          <cell r="L20">
            <v>0</v>
          </cell>
          <cell r="M20">
            <v>0</v>
          </cell>
          <cell r="W20">
            <v>316.2</v>
          </cell>
          <cell r="X20">
            <v>1000</v>
          </cell>
          <cell r="Y20">
            <v>13.605313092979127</v>
          </cell>
          <cell r="Z20">
            <v>10.442757748260595</v>
          </cell>
          <cell r="AD20">
            <v>0</v>
          </cell>
          <cell r="AE20">
            <v>311.2</v>
          </cell>
          <cell r="AF20">
            <v>316.39999999999998</v>
          </cell>
          <cell r="AG20">
            <v>325.8</v>
          </cell>
          <cell r="AH20">
            <v>333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</v>
          </cell>
          <cell r="D21">
            <v>24</v>
          </cell>
          <cell r="E21">
            <v>3</v>
          </cell>
          <cell r="F21">
            <v>7</v>
          </cell>
          <cell r="G21">
            <v>0</v>
          </cell>
          <cell r="H21">
            <v>0.38</v>
          </cell>
          <cell r="I21">
            <v>40</v>
          </cell>
          <cell r="J21">
            <v>347</v>
          </cell>
          <cell r="K21">
            <v>-344</v>
          </cell>
          <cell r="L21">
            <v>0</v>
          </cell>
          <cell r="M21">
            <v>30</v>
          </cell>
          <cell r="W21">
            <v>0.6</v>
          </cell>
          <cell r="X21">
            <v>30</v>
          </cell>
          <cell r="Y21">
            <v>111.66666666666667</v>
          </cell>
          <cell r="Z21">
            <v>11.666666666666668</v>
          </cell>
          <cell r="AD21">
            <v>0</v>
          </cell>
          <cell r="AE21">
            <v>48.6</v>
          </cell>
          <cell r="AF21">
            <v>57.2</v>
          </cell>
          <cell r="AG21">
            <v>13.4</v>
          </cell>
          <cell r="AH21">
            <v>-3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403</v>
          </cell>
          <cell r="D22">
            <v>1625</v>
          </cell>
          <cell r="E22">
            <v>1111</v>
          </cell>
          <cell r="F22">
            <v>883</v>
          </cell>
          <cell r="G22">
            <v>0</v>
          </cell>
          <cell r="H22">
            <v>0.35</v>
          </cell>
          <cell r="I22">
            <v>45</v>
          </cell>
          <cell r="J22">
            <v>1158</v>
          </cell>
          <cell r="K22">
            <v>-47</v>
          </cell>
          <cell r="L22">
            <v>50</v>
          </cell>
          <cell r="M22">
            <v>220</v>
          </cell>
          <cell r="U22">
            <v>200</v>
          </cell>
          <cell r="V22">
            <v>200</v>
          </cell>
          <cell r="W22">
            <v>222.2</v>
          </cell>
          <cell r="X22">
            <v>220</v>
          </cell>
          <cell r="Y22">
            <v>7.9792979297929794</v>
          </cell>
          <cell r="Z22">
            <v>3.973897389738974</v>
          </cell>
          <cell r="AD22">
            <v>0</v>
          </cell>
          <cell r="AE22">
            <v>249.2</v>
          </cell>
          <cell r="AF22">
            <v>200.6</v>
          </cell>
          <cell r="AG22">
            <v>233.4</v>
          </cell>
          <cell r="AH22">
            <v>221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140</v>
          </cell>
          <cell r="D23">
            <v>548</v>
          </cell>
          <cell r="E23">
            <v>513</v>
          </cell>
          <cell r="F23">
            <v>169</v>
          </cell>
          <cell r="G23" t="str">
            <v>н</v>
          </cell>
          <cell r="H23">
            <v>0.35</v>
          </cell>
          <cell r="I23">
            <v>45</v>
          </cell>
          <cell r="J23">
            <v>514</v>
          </cell>
          <cell r="K23">
            <v>-1</v>
          </cell>
          <cell r="L23">
            <v>50</v>
          </cell>
          <cell r="M23">
            <v>50</v>
          </cell>
          <cell r="U23">
            <v>60</v>
          </cell>
          <cell r="V23">
            <v>50</v>
          </cell>
          <cell r="W23">
            <v>54.6</v>
          </cell>
          <cell r="X23">
            <v>60</v>
          </cell>
          <cell r="Y23">
            <v>8.0402930402930401</v>
          </cell>
          <cell r="Z23">
            <v>3.0952380952380953</v>
          </cell>
          <cell r="AD23">
            <v>240</v>
          </cell>
          <cell r="AE23">
            <v>70.400000000000006</v>
          </cell>
          <cell r="AF23">
            <v>36.6</v>
          </cell>
          <cell r="AG23">
            <v>24.4</v>
          </cell>
          <cell r="AH23">
            <v>53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389</v>
          </cell>
          <cell r="D24">
            <v>614</v>
          </cell>
          <cell r="E24">
            <v>426</v>
          </cell>
          <cell r="F24">
            <v>560</v>
          </cell>
          <cell r="G24">
            <v>0</v>
          </cell>
          <cell r="H24">
            <v>0.35</v>
          </cell>
          <cell r="I24">
            <v>45</v>
          </cell>
          <cell r="J24">
            <v>505</v>
          </cell>
          <cell r="K24">
            <v>-79</v>
          </cell>
          <cell r="L24">
            <v>0</v>
          </cell>
          <cell r="M24">
            <v>100</v>
          </cell>
          <cell r="U24">
            <v>60</v>
          </cell>
          <cell r="W24">
            <v>74.400000000000006</v>
          </cell>
          <cell r="X24">
            <v>50</v>
          </cell>
          <cell r="Y24">
            <v>10.349462365591396</v>
          </cell>
          <cell r="Z24">
            <v>7.5268817204301071</v>
          </cell>
          <cell r="AD24">
            <v>54</v>
          </cell>
          <cell r="AE24">
            <v>74.400000000000006</v>
          </cell>
          <cell r="AF24">
            <v>96.6</v>
          </cell>
          <cell r="AG24">
            <v>98.2</v>
          </cell>
          <cell r="AH24">
            <v>62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368</v>
          </cell>
          <cell r="D25">
            <v>1268</v>
          </cell>
          <cell r="E25">
            <v>912</v>
          </cell>
          <cell r="F25">
            <v>707</v>
          </cell>
          <cell r="G25">
            <v>0</v>
          </cell>
          <cell r="H25">
            <v>0.35</v>
          </cell>
          <cell r="I25">
            <v>45</v>
          </cell>
          <cell r="J25">
            <v>947</v>
          </cell>
          <cell r="K25">
            <v>-35</v>
          </cell>
          <cell r="L25">
            <v>50</v>
          </cell>
          <cell r="M25">
            <v>200</v>
          </cell>
          <cell r="U25">
            <v>150</v>
          </cell>
          <cell r="V25">
            <v>170</v>
          </cell>
          <cell r="W25">
            <v>182.4</v>
          </cell>
          <cell r="X25">
            <v>200</v>
          </cell>
          <cell r="Y25">
            <v>8.0975877192982448</v>
          </cell>
          <cell r="Z25">
            <v>3.8760964912280702</v>
          </cell>
          <cell r="AD25">
            <v>0</v>
          </cell>
          <cell r="AE25">
            <v>201.2</v>
          </cell>
          <cell r="AF25">
            <v>164</v>
          </cell>
          <cell r="AG25">
            <v>185.2</v>
          </cell>
          <cell r="AH25">
            <v>166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275.358</v>
          </cell>
          <cell r="D26">
            <v>1569.047</v>
          </cell>
          <cell r="E26">
            <v>644.83299999999997</v>
          </cell>
          <cell r="F26">
            <v>309.69799999999998</v>
          </cell>
          <cell r="G26">
            <v>0</v>
          </cell>
          <cell r="H26">
            <v>1</v>
          </cell>
          <cell r="I26">
            <v>50</v>
          </cell>
          <cell r="J26">
            <v>630.58199999999999</v>
          </cell>
          <cell r="K26">
            <v>14.250999999999976</v>
          </cell>
          <cell r="L26">
            <v>100</v>
          </cell>
          <cell r="M26">
            <v>160</v>
          </cell>
          <cell r="U26">
            <v>200</v>
          </cell>
          <cell r="V26">
            <v>130</v>
          </cell>
          <cell r="W26">
            <v>128.9666</v>
          </cell>
          <cell r="X26">
            <v>130</v>
          </cell>
          <cell r="Y26">
            <v>7.984222271502853</v>
          </cell>
          <cell r="Z26">
            <v>2.4013814429472435</v>
          </cell>
          <cell r="AD26">
            <v>0</v>
          </cell>
          <cell r="AE26">
            <v>108.4834</v>
          </cell>
          <cell r="AF26">
            <v>104.35239999999999</v>
          </cell>
          <cell r="AG26">
            <v>109.2222</v>
          </cell>
          <cell r="AH26">
            <v>157.33600000000001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4227.6559999999999</v>
          </cell>
          <cell r="D27">
            <v>11453.88</v>
          </cell>
          <cell r="E27">
            <v>6318.0619999999999</v>
          </cell>
          <cell r="F27">
            <v>3697.5859999999998</v>
          </cell>
          <cell r="G27">
            <v>0</v>
          </cell>
          <cell r="H27">
            <v>1</v>
          </cell>
          <cell r="I27">
            <v>50</v>
          </cell>
          <cell r="J27">
            <v>6327.1559999999999</v>
          </cell>
          <cell r="K27">
            <v>-9.0940000000000509</v>
          </cell>
          <cell r="L27">
            <v>1000</v>
          </cell>
          <cell r="M27">
            <v>1000</v>
          </cell>
          <cell r="U27">
            <v>1900</v>
          </cell>
          <cell r="V27">
            <v>1200</v>
          </cell>
          <cell r="W27">
            <v>1263.6124</v>
          </cell>
          <cell r="X27">
            <v>1300</v>
          </cell>
          <cell r="Y27">
            <v>7.9910469381275453</v>
          </cell>
          <cell r="Z27">
            <v>2.9262026868365645</v>
          </cell>
          <cell r="AD27">
            <v>0</v>
          </cell>
          <cell r="AE27">
            <v>1155.653</v>
          </cell>
          <cell r="AF27">
            <v>1251.3706</v>
          </cell>
          <cell r="AG27">
            <v>1159.6848</v>
          </cell>
          <cell r="AH27">
            <v>1534.1189999999999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223.68899999999999</v>
          </cell>
          <cell r="D28">
            <v>539.71199999999999</v>
          </cell>
          <cell r="E28">
            <v>404.86</v>
          </cell>
          <cell r="F28">
            <v>338.17399999999998</v>
          </cell>
          <cell r="G28">
            <v>0</v>
          </cell>
          <cell r="H28">
            <v>1</v>
          </cell>
          <cell r="I28">
            <v>50</v>
          </cell>
          <cell r="J28">
            <v>391.55200000000002</v>
          </cell>
          <cell r="K28">
            <v>13.307999999999993</v>
          </cell>
          <cell r="L28">
            <v>50</v>
          </cell>
          <cell r="M28">
            <v>70</v>
          </cell>
          <cell r="U28">
            <v>30</v>
          </cell>
          <cell r="V28">
            <v>70</v>
          </cell>
          <cell r="W28">
            <v>80.972000000000008</v>
          </cell>
          <cell r="X28">
            <v>90</v>
          </cell>
          <cell r="Y28">
            <v>8.004915279355826</v>
          </cell>
          <cell r="Z28">
            <v>4.1764313589882915</v>
          </cell>
          <cell r="AD28">
            <v>0</v>
          </cell>
          <cell r="AE28">
            <v>75.192800000000005</v>
          </cell>
          <cell r="AF28">
            <v>79.258600000000001</v>
          </cell>
          <cell r="AG28">
            <v>83.035200000000003</v>
          </cell>
          <cell r="AH28">
            <v>43.561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151.34200000000001</v>
          </cell>
          <cell r="D29">
            <v>26.46</v>
          </cell>
          <cell r="E29">
            <v>193.43199999999999</v>
          </cell>
          <cell r="F29">
            <v>-34.03</v>
          </cell>
          <cell r="G29">
            <v>0</v>
          </cell>
          <cell r="H29">
            <v>0</v>
          </cell>
          <cell r="I29">
            <v>50</v>
          </cell>
          <cell r="J29">
            <v>545.96699999999998</v>
          </cell>
          <cell r="K29">
            <v>-352.53499999999997</v>
          </cell>
          <cell r="L29">
            <v>0</v>
          </cell>
          <cell r="M29">
            <v>0</v>
          </cell>
          <cell r="W29">
            <v>38.686399999999999</v>
          </cell>
          <cell r="Y29">
            <v>-0.87963728855618517</v>
          </cell>
          <cell r="Z29">
            <v>-0.87963728855618517</v>
          </cell>
          <cell r="AD29">
            <v>0</v>
          </cell>
          <cell r="AE29">
            <v>138.71700000000001</v>
          </cell>
          <cell r="AF29">
            <v>119</v>
          </cell>
          <cell r="AG29">
            <v>136.35419999999999</v>
          </cell>
          <cell r="AH29">
            <v>54.61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79.031000000000006</v>
          </cell>
          <cell r="D30">
            <v>23.93</v>
          </cell>
          <cell r="E30">
            <v>109</v>
          </cell>
          <cell r="F30">
            <v>268</v>
          </cell>
          <cell r="G30">
            <v>0</v>
          </cell>
          <cell r="H30">
            <v>1</v>
          </cell>
          <cell r="I30">
            <v>60</v>
          </cell>
          <cell r="J30">
            <v>204.42</v>
          </cell>
          <cell r="K30">
            <v>-95.419999999999987</v>
          </cell>
          <cell r="L30">
            <v>0</v>
          </cell>
          <cell r="M30">
            <v>0</v>
          </cell>
          <cell r="W30">
            <v>21.8</v>
          </cell>
          <cell r="Y30">
            <v>12.293577981651376</v>
          </cell>
          <cell r="Z30">
            <v>12.293577981651376</v>
          </cell>
          <cell r="AD30">
            <v>0</v>
          </cell>
          <cell r="AE30">
            <v>42.513999999999996</v>
          </cell>
          <cell r="AF30">
            <v>39.148800000000001</v>
          </cell>
          <cell r="AG30">
            <v>36.168400000000005</v>
          </cell>
          <cell r="AH30">
            <v>7.36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375.52100000000002</v>
          </cell>
          <cell r="D31">
            <v>877.00900000000001</v>
          </cell>
          <cell r="E31">
            <v>708.85400000000004</v>
          </cell>
          <cell r="F31">
            <v>522.48400000000004</v>
          </cell>
          <cell r="G31">
            <v>0</v>
          </cell>
          <cell r="H31">
            <v>1</v>
          </cell>
          <cell r="I31">
            <v>50</v>
          </cell>
          <cell r="J31">
            <v>687.76400000000001</v>
          </cell>
          <cell r="K31">
            <v>21.090000000000032</v>
          </cell>
          <cell r="L31">
            <v>50</v>
          </cell>
          <cell r="M31">
            <v>220</v>
          </cell>
          <cell r="U31">
            <v>50</v>
          </cell>
          <cell r="V31">
            <v>150</v>
          </cell>
          <cell r="W31">
            <v>141.77080000000001</v>
          </cell>
          <cell r="X31">
            <v>140</v>
          </cell>
          <cell r="Y31">
            <v>7.9881329582678511</v>
          </cell>
          <cell r="Z31">
            <v>3.6854133573345145</v>
          </cell>
          <cell r="AD31">
            <v>0</v>
          </cell>
          <cell r="AE31">
            <v>137.37560000000002</v>
          </cell>
          <cell r="AF31">
            <v>131.85060000000001</v>
          </cell>
          <cell r="AG31">
            <v>139.5026</v>
          </cell>
          <cell r="AH31">
            <v>85.650999999999996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172.73500000000001</v>
          </cell>
          <cell r="D32">
            <v>414.37900000000002</v>
          </cell>
          <cell r="E32">
            <v>283.27100000000002</v>
          </cell>
          <cell r="F32">
            <v>293.24200000000002</v>
          </cell>
          <cell r="G32">
            <v>0</v>
          </cell>
          <cell r="H32">
            <v>1</v>
          </cell>
          <cell r="I32">
            <v>60</v>
          </cell>
          <cell r="J32">
            <v>275.642</v>
          </cell>
          <cell r="K32">
            <v>7.6290000000000191</v>
          </cell>
          <cell r="L32">
            <v>0</v>
          </cell>
          <cell r="M32">
            <v>0</v>
          </cell>
          <cell r="U32">
            <v>40</v>
          </cell>
          <cell r="V32">
            <v>60</v>
          </cell>
          <cell r="W32">
            <v>56.654200000000003</v>
          </cell>
          <cell r="X32">
            <v>60</v>
          </cell>
          <cell r="Y32">
            <v>8.0001482679130582</v>
          </cell>
          <cell r="Z32">
            <v>5.1759975429888696</v>
          </cell>
          <cell r="AD32">
            <v>0</v>
          </cell>
          <cell r="AE32">
            <v>69.565799999999996</v>
          </cell>
          <cell r="AF32">
            <v>60.342200000000005</v>
          </cell>
          <cell r="AG32">
            <v>63.016600000000004</v>
          </cell>
          <cell r="AH32">
            <v>45.78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168.75200000000001</v>
          </cell>
          <cell r="D33">
            <v>359.35300000000001</v>
          </cell>
          <cell r="E33">
            <v>261.84100000000001</v>
          </cell>
          <cell r="F33">
            <v>248.57900000000001</v>
          </cell>
          <cell r="G33">
            <v>0</v>
          </cell>
          <cell r="H33">
            <v>1</v>
          </cell>
          <cell r="I33">
            <v>60</v>
          </cell>
          <cell r="J33">
            <v>262.67500000000001</v>
          </cell>
          <cell r="K33">
            <v>-0.83400000000000318</v>
          </cell>
          <cell r="L33">
            <v>0</v>
          </cell>
          <cell r="M33">
            <v>50</v>
          </cell>
          <cell r="U33">
            <v>20</v>
          </cell>
          <cell r="V33">
            <v>40</v>
          </cell>
          <cell r="W33">
            <v>52.368200000000002</v>
          </cell>
          <cell r="X33">
            <v>60</v>
          </cell>
          <cell r="Y33">
            <v>7.9929995684403892</v>
          </cell>
          <cell r="Z33">
            <v>4.7467547099193785</v>
          </cell>
          <cell r="AD33">
            <v>0</v>
          </cell>
          <cell r="AE33">
            <v>54.852599999999995</v>
          </cell>
          <cell r="AF33">
            <v>55.737800000000007</v>
          </cell>
          <cell r="AG33">
            <v>56.571600000000004</v>
          </cell>
          <cell r="AH33">
            <v>30.148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83.281000000000006</v>
          </cell>
          <cell r="D34">
            <v>75.861999999999995</v>
          </cell>
          <cell r="E34">
            <v>37.14</v>
          </cell>
          <cell r="F34">
            <v>73.5</v>
          </cell>
          <cell r="G34">
            <v>0</v>
          </cell>
          <cell r="H34">
            <v>1</v>
          </cell>
          <cell r="I34">
            <v>180</v>
          </cell>
          <cell r="J34">
            <v>37.479999999999997</v>
          </cell>
          <cell r="K34">
            <v>-0.33999999999999631</v>
          </cell>
          <cell r="L34">
            <v>0</v>
          </cell>
          <cell r="M34">
            <v>0</v>
          </cell>
          <cell r="W34">
            <v>7.4279999999999999</v>
          </cell>
          <cell r="X34">
            <v>30</v>
          </cell>
          <cell r="Y34">
            <v>13.933764135702747</v>
          </cell>
          <cell r="Z34">
            <v>9.8949919224555742</v>
          </cell>
          <cell r="AD34">
            <v>0</v>
          </cell>
          <cell r="AE34">
            <v>8.0772000000000013</v>
          </cell>
          <cell r="AF34">
            <v>8.4733999999999998</v>
          </cell>
          <cell r="AG34">
            <v>6.7983999999999991</v>
          </cell>
          <cell r="AH34">
            <v>5.6379999999999999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309.70100000000002</v>
          </cell>
          <cell r="D35">
            <v>1061.6210000000001</v>
          </cell>
          <cell r="E35">
            <v>671.28</v>
          </cell>
          <cell r="F35">
            <v>682.45299999999997</v>
          </cell>
          <cell r="G35">
            <v>0</v>
          </cell>
          <cell r="H35">
            <v>1</v>
          </cell>
          <cell r="I35">
            <v>60</v>
          </cell>
          <cell r="J35">
            <v>649.23199999999997</v>
          </cell>
          <cell r="K35">
            <v>22.048000000000002</v>
          </cell>
          <cell r="L35">
            <v>0</v>
          </cell>
          <cell r="M35">
            <v>70</v>
          </cell>
          <cell r="U35">
            <v>50</v>
          </cell>
          <cell r="V35">
            <v>130</v>
          </cell>
          <cell r="W35">
            <v>134.256</v>
          </cell>
          <cell r="X35">
            <v>140</v>
          </cell>
          <cell r="Y35">
            <v>7.9881197115957567</v>
          </cell>
          <cell r="Z35">
            <v>5.0832216064831366</v>
          </cell>
          <cell r="AD35">
            <v>0</v>
          </cell>
          <cell r="AE35">
            <v>138.06639999999999</v>
          </cell>
          <cell r="AF35">
            <v>134.33580000000001</v>
          </cell>
          <cell r="AG35">
            <v>153.5282</v>
          </cell>
          <cell r="AH35">
            <v>92.453999999999994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191.51300000000001</v>
          </cell>
          <cell r="D36">
            <v>98.05</v>
          </cell>
          <cell r="E36">
            <v>172.18799999999999</v>
          </cell>
          <cell r="F36">
            <v>103.66</v>
          </cell>
          <cell r="G36">
            <v>0</v>
          </cell>
          <cell r="H36">
            <v>1</v>
          </cell>
          <cell r="I36">
            <v>30</v>
          </cell>
          <cell r="J36">
            <v>174.51499999999999</v>
          </cell>
          <cell r="K36">
            <v>-2.3269999999999982</v>
          </cell>
          <cell r="L36">
            <v>20</v>
          </cell>
          <cell r="M36">
            <v>50</v>
          </cell>
          <cell r="U36">
            <v>30</v>
          </cell>
          <cell r="V36">
            <v>30</v>
          </cell>
          <cell r="W36">
            <v>34.437599999999996</v>
          </cell>
          <cell r="X36">
            <v>40</v>
          </cell>
          <cell r="Y36">
            <v>7.9465467976862501</v>
          </cell>
          <cell r="Z36">
            <v>3.0100820033916418</v>
          </cell>
          <cell r="AD36">
            <v>0</v>
          </cell>
          <cell r="AE36">
            <v>41.339399999999998</v>
          </cell>
          <cell r="AF36">
            <v>39.627400000000002</v>
          </cell>
          <cell r="AG36">
            <v>31.7334</v>
          </cell>
          <cell r="AH36">
            <v>20.219000000000001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151.999</v>
          </cell>
          <cell r="D37">
            <v>306.745</v>
          </cell>
          <cell r="E37">
            <v>216.02500000000001</v>
          </cell>
          <cell r="F37">
            <v>241.35900000000001</v>
          </cell>
          <cell r="G37" t="str">
            <v>н</v>
          </cell>
          <cell r="H37">
            <v>1</v>
          </cell>
          <cell r="I37">
            <v>30</v>
          </cell>
          <cell r="J37">
            <v>215.66200000000001</v>
          </cell>
          <cell r="K37">
            <v>0.36299999999999955</v>
          </cell>
          <cell r="L37">
            <v>0</v>
          </cell>
          <cell r="M37">
            <v>0</v>
          </cell>
          <cell r="U37">
            <v>20</v>
          </cell>
          <cell r="V37">
            <v>40</v>
          </cell>
          <cell r="W37">
            <v>43.204999999999998</v>
          </cell>
          <cell r="X37">
            <v>40</v>
          </cell>
          <cell r="Y37">
            <v>7.90091424603634</v>
          </cell>
          <cell r="Z37">
            <v>5.586367318597385</v>
          </cell>
          <cell r="AD37">
            <v>0</v>
          </cell>
          <cell r="AE37">
            <v>48.627200000000002</v>
          </cell>
          <cell r="AF37">
            <v>50.951599999999999</v>
          </cell>
          <cell r="AG37">
            <v>51.529600000000002</v>
          </cell>
          <cell r="AH37">
            <v>55.451000000000001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758.62199999999996</v>
          </cell>
          <cell r="D38">
            <v>1605.7570000000001</v>
          </cell>
          <cell r="E38">
            <v>1331.752</v>
          </cell>
          <cell r="F38">
            <v>1002.064</v>
          </cell>
          <cell r="G38">
            <v>0</v>
          </cell>
          <cell r="H38">
            <v>1</v>
          </cell>
          <cell r="I38">
            <v>30</v>
          </cell>
          <cell r="J38">
            <v>1316.5989999999999</v>
          </cell>
          <cell r="K38">
            <v>15.15300000000002</v>
          </cell>
          <cell r="L38">
            <v>0</v>
          </cell>
          <cell r="M38">
            <v>300</v>
          </cell>
          <cell r="U38">
            <v>220</v>
          </cell>
          <cell r="V38">
            <v>300</v>
          </cell>
          <cell r="W38">
            <v>266.35039999999998</v>
          </cell>
          <cell r="X38">
            <v>300</v>
          </cell>
          <cell r="Y38">
            <v>7.9671890862563002</v>
          </cell>
          <cell r="Z38">
            <v>3.7622019715382446</v>
          </cell>
          <cell r="AD38">
            <v>0</v>
          </cell>
          <cell r="AE38">
            <v>295.65700000000004</v>
          </cell>
          <cell r="AF38">
            <v>273.58240000000001</v>
          </cell>
          <cell r="AG38">
            <v>275.15279999999996</v>
          </cell>
          <cell r="AH38">
            <v>285.87900000000002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185.036</v>
          </cell>
          <cell r="D39">
            <v>92.242999999999995</v>
          </cell>
          <cell r="E39">
            <v>139.54599999999999</v>
          </cell>
          <cell r="F39">
            <v>127.03700000000001</v>
          </cell>
          <cell r="G39">
            <v>0</v>
          </cell>
          <cell r="H39">
            <v>1</v>
          </cell>
          <cell r="I39">
            <v>40</v>
          </cell>
          <cell r="J39">
            <v>152.35599999999999</v>
          </cell>
          <cell r="K39">
            <v>-12.810000000000002</v>
          </cell>
          <cell r="L39">
            <v>0</v>
          </cell>
          <cell r="M39">
            <v>50</v>
          </cell>
          <cell r="V39">
            <v>20</v>
          </cell>
          <cell r="W39">
            <v>27.909199999999998</v>
          </cell>
          <cell r="X39">
            <v>30</v>
          </cell>
          <cell r="Y39">
            <v>8.1348444240608835</v>
          </cell>
          <cell r="Z39">
            <v>4.5517965402089642</v>
          </cell>
          <cell r="AD39">
            <v>0</v>
          </cell>
          <cell r="AE39">
            <v>35.083999999999996</v>
          </cell>
          <cell r="AF39">
            <v>29.8474</v>
          </cell>
          <cell r="AG39">
            <v>25.812200000000001</v>
          </cell>
          <cell r="AH39">
            <v>30.780999999999999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163.666</v>
          </cell>
          <cell r="D40">
            <v>628.75900000000001</v>
          </cell>
          <cell r="E40">
            <v>266.34699999999998</v>
          </cell>
          <cell r="F40">
            <v>523.38199999999995</v>
          </cell>
          <cell r="G40" t="str">
            <v>н</v>
          </cell>
          <cell r="H40">
            <v>1</v>
          </cell>
          <cell r="I40">
            <v>35</v>
          </cell>
          <cell r="J40">
            <v>281.63299999999998</v>
          </cell>
          <cell r="K40">
            <v>-15.286000000000001</v>
          </cell>
          <cell r="L40">
            <v>0</v>
          </cell>
          <cell r="M40">
            <v>0</v>
          </cell>
          <cell r="W40">
            <v>53.269399999999997</v>
          </cell>
          <cell r="Y40">
            <v>9.8251904470483993</v>
          </cell>
          <cell r="Z40">
            <v>9.8251904470483993</v>
          </cell>
          <cell r="AD40">
            <v>0</v>
          </cell>
          <cell r="AE40">
            <v>52.687599999999996</v>
          </cell>
          <cell r="AF40">
            <v>72.655999999999992</v>
          </cell>
          <cell r="AG40">
            <v>87.929000000000002</v>
          </cell>
          <cell r="AH40">
            <v>34.543999999999997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11.768000000000001</v>
          </cell>
          <cell r="D41">
            <v>328.137</v>
          </cell>
          <cell r="E41">
            <v>169.62100000000001</v>
          </cell>
          <cell r="F41">
            <v>166.28700000000001</v>
          </cell>
          <cell r="G41">
            <v>0</v>
          </cell>
          <cell r="H41">
            <v>1</v>
          </cell>
          <cell r="I41">
            <v>30</v>
          </cell>
          <cell r="J41">
            <v>172.458</v>
          </cell>
          <cell r="K41">
            <v>-2.8369999999999891</v>
          </cell>
          <cell r="L41">
            <v>0</v>
          </cell>
          <cell r="M41">
            <v>0</v>
          </cell>
          <cell r="U41">
            <v>30</v>
          </cell>
          <cell r="V41">
            <v>30</v>
          </cell>
          <cell r="W41">
            <v>33.924199999999999</v>
          </cell>
          <cell r="X41">
            <v>40</v>
          </cell>
          <cell r="Y41">
            <v>7.8494702896457405</v>
          </cell>
          <cell r="Z41">
            <v>4.9017220745072843</v>
          </cell>
          <cell r="AD41">
            <v>0</v>
          </cell>
          <cell r="AE41">
            <v>34.0824</v>
          </cell>
          <cell r="AF41">
            <v>26.593200000000003</v>
          </cell>
          <cell r="AG41">
            <v>38.191000000000003</v>
          </cell>
          <cell r="AH41">
            <v>60.576999999999998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197.649</v>
          </cell>
          <cell r="D42">
            <v>359.22199999999998</v>
          </cell>
          <cell r="E42">
            <v>332.33100000000002</v>
          </cell>
          <cell r="F42">
            <v>216.36500000000001</v>
          </cell>
          <cell r="G42" t="str">
            <v>н</v>
          </cell>
          <cell r="H42">
            <v>1</v>
          </cell>
          <cell r="I42">
            <v>45</v>
          </cell>
          <cell r="J42">
            <v>331.95100000000002</v>
          </cell>
          <cell r="K42">
            <v>0.37999999999999545</v>
          </cell>
          <cell r="L42">
            <v>50</v>
          </cell>
          <cell r="M42">
            <v>80</v>
          </cell>
          <cell r="U42">
            <v>50</v>
          </cell>
          <cell r="V42">
            <v>60</v>
          </cell>
          <cell r="W42">
            <v>66.466200000000001</v>
          </cell>
          <cell r="X42">
            <v>70</v>
          </cell>
          <cell r="Y42">
            <v>7.9192882999178531</v>
          </cell>
          <cell r="Z42">
            <v>3.2552635775777765</v>
          </cell>
          <cell r="AD42">
            <v>0</v>
          </cell>
          <cell r="AE42">
            <v>62.474800000000002</v>
          </cell>
          <cell r="AF42">
            <v>65.583600000000004</v>
          </cell>
          <cell r="AG42">
            <v>62.819600000000001</v>
          </cell>
          <cell r="AH42">
            <v>59.042999999999999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115.09</v>
          </cell>
          <cell r="D43">
            <v>317.96699999999998</v>
          </cell>
          <cell r="E43">
            <v>239.22200000000001</v>
          </cell>
          <cell r="F43">
            <v>185.221</v>
          </cell>
          <cell r="G43" t="str">
            <v>н</v>
          </cell>
          <cell r="H43">
            <v>1</v>
          </cell>
          <cell r="I43">
            <v>45</v>
          </cell>
          <cell r="J43">
            <v>266.32799999999997</v>
          </cell>
          <cell r="K43">
            <v>-27.105999999999966</v>
          </cell>
          <cell r="L43">
            <v>0</v>
          </cell>
          <cell r="M43">
            <v>30</v>
          </cell>
          <cell r="U43">
            <v>70</v>
          </cell>
          <cell r="V43">
            <v>50</v>
          </cell>
          <cell r="W43">
            <v>47.8444</v>
          </cell>
          <cell r="X43">
            <v>50</v>
          </cell>
          <cell r="Y43">
            <v>8.0515379020324218</v>
          </cell>
          <cell r="Z43">
            <v>3.871320363511717</v>
          </cell>
          <cell r="AD43">
            <v>0</v>
          </cell>
          <cell r="AE43">
            <v>60.309799999999996</v>
          </cell>
          <cell r="AF43">
            <v>46.396799999999999</v>
          </cell>
          <cell r="AG43">
            <v>47.5152</v>
          </cell>
          <cell r="AH43">
            <v>48.106000000000002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190.97200000000001</v>
          </cell>
          <cell r="D44">
            <v>226.77699999999999</v>
          </cell>
          <cell r="E44">
            <v>241.947</v>
          </cell>
          <cell r="F44">
            <v>166.851</v>
          </cell>
          <cell r="G44" t="str">
            <v>н</v>
          </cell>
          <cell r="H44">
            <v>1</v>
          </cell>
          <cell r="I44">
            <v>45</v>
          </cell>
          <cell r="J44">
            <v>247.28299999999999</v>
          </cell>
          <cell r="K44">
            <v>-5.3359999999999843</v>
          </cell>
          <cell r="L44">
            <v>0</v>
          </cell>
          <cell r="M44">
            <v>30</v>
          </cell>
          <cell r="U44">
            <v>90</v>
          </cell>
          <cell r="V44">
            <v>50</v>
          </cell>
          <cell r="W44">
            <v>48.389400000000002</v>
          </cell>
          <cell r="X44">
            <v>50</v>
          </cell>
          <cell r="Y44">
            <v>7.9945401265566423</v>
          </cell>
          <cell r="Z44">
            <v>3.4480898709221441</v>
          </cell>
          <cell r="AD44">
            <v>0</v>
          </cell>
          <cell r="AE44">
            <v>50.283999999999999</v>
          </cell>
          <cell r="AF44">
            <v>54.826000000000001</v>
          </cell>
          <cell r="AG44">
            <v>46.835999999999999</v>
          </cell>
          <cell r="AH44">
            <v>63.16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1546</v>
          </cell>
          <cell r="D45">
            <v>5568</v>
          </cell>
          <cell r="E45">
            <v>2559</v>
          </cell>
          <cell r="F45">
            <v>1410</v>
          </cell>
          <cell r="G45" t="str">
            <v>акк</v>
          </cell>
          <cell r="H45">
            <v>0.35</v>
          </cell>
          <cell r="I45">
            <v>40</v>
          </cell>
          <cell r="J45">
            <v>1973</v>
          </cell>
          <cell r="K45">
            <v>586</v>
          </cell>
          <cell r="L45">
            <v>400</v>
          </cell>
          <cell r="M45">
            <v>600</v>
          </cell>
          <cell r="U45">
            <v>600</v>
          </cell>
          <cell r="V45">
            <v>500</v>
          </cell>
          <cell r="W45">
            <v>511.8</v>
          </cell>
          <cell r="X45">
            <v>550</v>
          </cell>
          <cell r="Y45">
            <v>7.9327862446268069</v>
          </cell>
          <cell r="Z45">
            <v>2.7549824150058617</v>
          </cell>
          <cell r="AD45">
            <v>0</v>
          </cell>
          <cell r="AE45">
            <v>376.6</v>
          </cell>
          <cell r="AF45">
            <v>416.8</v>
          </cell>
          <cell r="AG45">
            <v>463.8</v>
          </cell>
          <cell r="AH45">
            <v>419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4315</v>
          </cell>
          <cell r="D46">
            <v>8011</v>
          </cell>
          <cell r="E46">
            <v>6877</v>
          </cell>
          <cell r="F46">
            <v>3458</v>
          </cell>
          <cell r="G46" t="str">
            <v>акк</v>
          </cell>
          <cell r="H46">
            <v>0.4</v>
          </cell>
          <cell r="I46">
            <v>40</v>
          </cell>
          <cell r="J46">
            <v>5116</v>
          </cell>
          <cell r="K46">
            <v>1761</v>
          </cell>
          <cell r="L46">
            <v>0</v>
          </cell>
          <cell r="M46">
            <v>1900</v>
          </cell>
          <cell r="U46">
            <v>1100</v>
          </cell>
          <cell r="V46">
            <v>1100</v>
          </cell>
          <cell r="W46">
            <v>1086.2</v>
          </cell>
          <cell r="X46">
            <v>1100</v>
          </cell>
          <cell r="Y46">
            <v>7.9709077517952496</v>
          </cell>
          <cell r="Z46">
            <v>3.1835757687350394</v>
          </cell>
          <cell r="AD46">
            <v>1446</v>
          </cell>
          <cell r="AE46">
            <v>956.4</v>
          </cell>
          <cell r="AF46">
            <v>991.2</v>
          </cell>
          <cell r="AG46">
            <v>1047.2</v>
          </cell>
          <cell r="AH46">
            <v>668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3125</v>
          </cell>
          <cell r="D47">
            <v>9323</v>
          </cell>
          <cell r="E47">
            <v>8307</v>
          </cell>
          <cell r="F47">
            <v>4042</v>
          </cell>
          <cell r="G47">
            <v>0</v>
          </cell>
          <cell r="H47">
            <v>0.45</v>
          </cell>
          <cell r="I47">
            <v>45</v>
          </cell>
          <cell r="J47">
            <v>8318</v>
          </cell>
          <cell r="K47">
            <v>-11</v>
          </cell>
          <cell r="L47">
            <v>1000</v>
          </cell>
          <cell r="M47">
            <v>1300</v>
          </cell>
          <cell r="U47">
            <v>1500</v>
          </cell>
          <cell r="V47">
            <v>1400</v>
          </cell>
          <cell r="W47">
            <v>1329.4</v>
          </cell>
          <cell r="X47">
            <v>1400</v>
          </cell>
          <cell r="Y47">
            <v>8.0051150895140655</v>
          </cell>
          <cell r="Z47">
            <v>3.0404693846848199</v>
          </cell>
          <cell r="AD47">
            <v>1660</v>
          </cell>
          <cell r="AE47">
            <v>1041</v>
          </cell>
          <cell r="AF47">
            <v>1231</v>
          </cell>
          <cell r="AG47">
            <v>1262.2</v>
          </cell>
          <cell r="AH47">
            <v>1518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407.58699999999999</v>
          </cell>
          <cell r="D48">
            <v>946.91899999999998</v>
          </cell>
          <cell r="E48">
            <v>799.53</v>
          </cell>
          <cell r="F48">
            <v>538.51800000000003</v>
          </cell>
          <cell r="G48" t="str">
            <v>оконч</v>
          </cell>
          <cell r="H48">
            <v>1</v>
          </cell>
          <cell r="I48">
            <v>40</v>
          </cell>
          <cell r="J48">
            <v>763.53899999999999</v>
          </cell>
          <cell r="K48">
            <v>35.990999999999985</v>
          </cell>
          <cell r="L48">
            <v>100</v>
          </cell>
          <cell r="M48">
            <v>200</v>
          </cell>
          <cell r="U48">
            <v>110</v>
          </cell>
          <cell r="V48">
            <v>170</v>
          </cell>
          <cell r="W48">
            <v>159.90600000000001</v>
          </cell>
          <cell r="X48">
            <v>160</v>
          </cell>
          <cell r="Y48">
            <v>7.995434817955549</v>
          </cell>
          <cell r="Z48">
            <v>3.3677160331694873</v>
          </cell>
          <cell r="AD48">
            <v>0</v>
          </cell>
          <cell r="AE48">
            <v>169.9288</v>
          </cell>
          <cell r="AF48">
            <v>147.5394</v>
          </cell>
          <cell r="AG48">
            <v>151.1454</v>
          </cell>
          <cell r="AH48">
            <v>114.596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1949</v>
          </cell>
          <cell r="D49">
            <v>558</v>
          </cell>
          <cell r="E49">
            <v>686</v>
          </cell>
          <cell r="F49">
            <v>1786</v>
          </cell>
          <cell r="G49">
            <v>0</v>
          </cell>
          <cell r="H49">
            <v>0.1</v>
          </cell>
          <cell r="I49">
            <v>730</v>
          </cell>
          <cell r="J49">
            <v>721</v>
          </cell>
          <cell r="K49">
            <v>-35</v>
          </cell>
          <cell r="L49">
            <v>0</v>
          </cell>
          <cell r="M49">
            <v>0</v>
          </cell>
          <cell r="W49">
            <v>137.19999999999999</v>
          </cell>
          <cell r="Y49">
            <v>13.017492711370263</v>
          </cell>
          <cell r="Z49">
            <v>13.017492711370263</v>
          </cell>
          <cell r="AD49">
            <v>0</v>
          </cell>
          <cell r="AE49">
            <v>171</v>
          </cell>
          <cell r="AF49">
            <v>143</v>
          </cell>
          <cell r="AG49">
            <v>134.4</v>
          </cell>
          <cell r="AH49">
            <v>104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682</v>
          </cell>
          <cell r="D50">
            <v>1998</v>
          </cell>
          <cell r="E50">
            <v>1609</v>
          </cell>
          <cell r="F50">
            <v>1039</v>
          </cell>
          <cell r="G50">
            <v>0</v>
          </cell>
          <cell r="H50">
            <v>0.35</v>
          </cell>
          <cell r="I50">
            <v>40</v>
          </cell>
          <cell r="J50">
            <v>1611</v>
          </cell>
          <cell r="K50">
            <v>-2</v>
          </cell>
          <cell r="L50">
            <v>0</v>
          </cell>
          <cell r="M50">
            <v>600</v>
          </cell>
          <cell r="U50">
            <v>270</v>
          </cell>
          <cell r="V50">
            <v>300</v>
          </cell>
          <cell r="W50">
            <v>321.8</v>
          </cell>
          <cell r="X50">
            <v>350</v>
          </cell>
          <cell r="Y50">
            <v>7.9521441889372282</v>
          </cell>
          <cell r="Z50">
            <v>3.228713486637663</v>
          </cell>
          <cell r="AD50">
            <v>0</v>
          </cell>
          <cell r="AE50">
            <v>329.6</v>
          </cell>
          <cell r="AF50">
            <v>290.8</v>
          </cell>
          <cell r="AG50">
            <v>312.39999999999998</v>
          </cell>
          <cell r="AH50">
            <v>262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221.08</v>
          </cell>
          <cell r="D51">
            <v>266.34300000000002</v>
          </cell>
          <cell r="E51">
            <v>262.755</v>
          </cell>
          <cell r="F51">
            <v>216.65799999999999</v>
          </cell>
          <cell r="G51">
            <v>0</v>
          </cell>
          <cell r="H51">
            <v>1</v>
          </cell>
          <cell r="I51">
            <v>40</v>
          </cell>
          <cell r="J51">
            <v>254.041</v>
          </cell>
          <cell r="K51">
            <v>8.7139999999999986</v>
          </cell>
          <cell r="L51">
            <v>0</v>
          </cell>
          <cell r="M51">
            <v>50</v>
          </cell>
          <cell r="U51">
            <v>40</v>
          </cell>
          <cell r="V51">
            <v>60</v>
          </cell>
          <cell r="W51">
            <v>52.551000000000002</v>
          </cell>
          <cell r="X51">
            <v>50</v>
          </cell>
          <cell r="Y51">
            <v>7.928640748986699</v>
          </cell>
          <cell r="Z51">
            <v>4.1228140282772925</v>
          </cell>
          <cell r="AD51">
            <v>0</v>
          </cell>
          <cell r="AE51">
            <v>62.438800000000001</v>
          </cell>
          <cell r="AF51">
            <v>59.881600000000006</v>
          </cell>
          <cell r="AG51">
            <v>54.037400000000005</v>
          </cell>
          <cell r="AH51">
            <v>59.399000000000001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1291</v>
          </cell>
          <cell r="D52">
            <v>3495</v>
          </cell>
          <cell r="E52">
            <v>2777</v>
          </cell>
          <cell r="F52">
            <v>1904</v>
          </cell>
          <cell r="G52">
            <v>0</v>
          </cell>
          <cell r="H52">
            <v>0.4</v>
          </cell>
          <cell r="I52">
            <v>35</v>
          </cell>
          <cell r="J52">
            <v>2830</v>
          </cell>
          <cell r="K52">
            <v>-53</v>
          </cell>
          <cell r="L52">
            <v>100</v>
          </cell>
          <cell r="M52">
            <v>800</v>
          </cell>
          <cell r="U52">
            <v>500</v>
          </cell>
          <cell r="V52">
            <v>550</v>
          </cell>
          <cell r="W52">
            <v>555.4</v>
          </cell>
          <cell r="X52">
            <v>560</v>
          </cell>
          <cell r="Y52">
            <v>7.9474252790781419</v>
          </cell>
          <cell r="Z52">
            <v>3.428159884767735</v>
          </cell>
          <cell r="AD52">
            <v>0</v>
          </cell>
          <cell r="AE52">
            <v>535.20000000000005</v>
          </cell>
          <cell r="AF52">
            <v>516.6</v>
          </cell>
          <cell r="AG52">
            <v>549.6</v>
          </cell>
          <cell r="AH52">
            <v>411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1900</v>
          </cell>
          <cell r="D53">
            <v>5387</v>
          </cell>
          <cell r="E53">
            <v>4238</v>
          </cell>
          <cell r="F53">
            <v>3003</v>
          </cell>
          <cell r="G53">
            <v>0</v>
          </cell>
          <cell r="H53">
            <v>0.4</v>
          </cell>
          <cell r="I53">
            <v>40</v>
          </cell>
          <cell r="J53">
            <v>4212</v>
          </cell>
          <cell r="K53">
            <v>26</v>
          </cell>
          <cell r="L53">
            <v>200</v>
          </cell>
          <cell r="M53">
            <v>1100</v>
          </cell>
          <cell r="U53">
            <v>700</v>
          </cell>
          <cell r="V53">
            <v>900</v>
          </cell>
          <cell r="W53">
            <v>847.6</v>
          </cell>
          <cell r="X53">
            <v>860</v>
          </cell>
          <cell r="Y53">
            <v>7.9789995280792825</v>
          </cell>
          <cell r="Z53">
            <v>3.5429447852760734</v>
          </cell>
          <cell r="AD53">
            <v>0</v>
          </cell>
          <cell r="AE53">
            <v>839</v>
          </cell>
          <cell r="AF53">
            <v>791.6</v>
          </cell>
          <cell r="AG53">
            <v>853.4</v>
          </cell>
          <cell r="AH53">
            <v>715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77.503</v>
          </cell>
          <cell r="D54">
            <v>108.461</v>
          </cell>
          <cell r="E54">
            <v>90.6</v>
          </cell>
          <cell r="F54">
            <v>82.924000000000007</v>
          </cell>
          <cell r="G54" t="str">
            <v>лид, я</v>
          </cell>
          <cell r="H54">
            <v>1</v>
          </cell>
          <cell r="I54">
            <v>40</v>
          </cell>
          <cell r="J54">
            <v>100.61799999999999</v>
          </cell>
          <cell r="K54">
            <v>-10.018000000000001</v>
          </cell>
          <cell r="L54">
            <v>0</v>
          </cell>
          <cell r="M54">
            <v>20</v>
          </cell>
          <cell r="U54">
            <v>20</v>
          </cell>
          <cell r="V54">
            <v>20</v>
          </cell>
          <cell r="W54">
            <v>18.119999999999997</v>
          </cell>
          <cell r="X54">
            <v>20</v>
          </cell>
          <cell r="Y54">
            <v>8.9913907284768229</v>
          </cell>
          <cell r="Z54">
            <v>4.5763796909492287</v>
          </cell>
          <cell r="AD54">
            <v>0</v>
          </cell>
          <cell r="AE54">
            <v>15.851400000000002</v>
          </cell>
          <cell r="AF54">
            <v>19.686199999999999</v>
          </cell>
          <cell r="AG54">
            <v>20.275399999999998</v>
          </cell>
          <cell r="AH54">
            <v>13.154999999999999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230.43899999999999</v>
          </cell>
          <cell r="D55">
            <v>97.864000000000004</v>
          </cell>
          <cell r="E55">
            <v>167.84399999999999</v>
          </cell>
          <cell r="F55">
            <v>154.803</v>
          </cell>
          <cell r="G55" t="str">
            <v>оконч</v>
          </cell>
          <cell r="H55">
            <v>1</v>
          </cell>
          <cell r="I55">
            <v>40</v>
          </cell>
          <cell r="J55">
            <v>174.887</v>
          </cell>
          <cell r="K55">
            <v>-7.0430000000000064</v>
          </cell>
          <cell r="L55">
            <v>0</v>
          </cell>
          <cell r="M55">
            <v>30</v>
          </cell>
          <cell r="U55">
            <v>30</v>
          </cell>
          <cell r="V55">
            <v>30</v>
          </cell>
          <cell r="W55">
            <v>33.568799999999996</v>
          </cell>
          <cell r="X55">
            <v>30</v>
          </cell>
          <cell r="Y55">
            <v>8.186262243511834</v>
          </cell>
          <cell r="Z55">
            <v>4.6115142632444419</v>
          </cell>
          <cell r="AD55">
            <v>0</v>
          </cell>
          <cell r="AE55">
            <v>53.2</v>
          </cell>
          <cell r="AF55">
            <v>48.722999999999999</v>
          </cell>
          <cell r="AG55">
            <v>38.844000000000001</v>
          </cell>
          <cell r="AH55">
            <v>23.164000000000001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693</v>
          </cell>
          <cell r="D56">
            <v>2305</v>
          </cell>
          <cell r="E56">
            <v>1721</v>
          </cell>
          <cell r="F56">
            <v>1247</v>
          </cell>
          <cell r="G56" t="str">
            <v>лид, я</v>
          </cell>
          <cell r="H56">
            <v>0.35</v>
          </cell>
          <cell r="I56">
            <v>40</v>
          </cell>
          <cell r="J56">
            <v>1725</v>
          </cell>
          <cell r="K56">
            <v>-4</v>
          </cell>
          <cell r="L56">
            <v>0</v>
          </cell>
          <cell r="M56">
            <v>500</v>
          </cell>
          <cell r="U56">
            <v>300</v>
          </cell>
          <cell r="V56">
            <v>350</v>
          </cell>
          <cell r="W56">
            <v>344.2</v>
          </cell>
          <cell r="X56">
            <v>350</v>
          </cell>
          <cell r="Y56">
            <v>7.9808251016850669</v>
          </cell>
          <cell r="Z56">
            <v>3.6228936664729812</v>
          </cell>
          <cell r="AD56">
            <v>0</v>
          </cell>
          <cell r="AE56">
            <v>317.2</v>
          </cell>
          <cell r="AF56">
            <v>314.2</v>
          </cell>
          <cell r="AG56">
            <v>350.2</v>
          </cell>
          <cell r="AH56">
            <v>285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874</v>
          </cell>
          <cell r="D57">
            <v>3120</v>
          </cell>
          <cell r="E57">
            <v>2272</v>
          </cell>
          <cell r="F57">
            <v>1693</v>
          </cell>
          <cell r="G57" t="str">
            <v>неакк</v>
          </cell>
          <cell r="H57">
            <v>0.35</v>
          </cell>
          <cell r="I57">
            <v>40</v>
          </cell>
          <cell r="J57">
            <v>2274</v>
          </cell>
          <cell r="K57">
            <v>-2</v>
          </cell>
          <cell r="L57">
            <v>0</v>
          </cell>
          <cell r="M57">
            <v>600</v>
          </cell>
          <cell r="U57">
            <v>400</v>
          </cell>
          <cell r="V57">
            <v>450</v>
          </cell>
          <cell r="W57">
            <v>454.4</v>
          </cell>
          <cell r="X57">
            <v>480</v>
          </cell>
          <cell r="Y57">
            <v>7.9731514084507049</v>
          </cell>
          <cell r="Z57">
            <v>3.725792253521127</v>
          </cell>
          <cell r="AD57">
            <v>0</v>
          </cell>
          <cell r="AE57">
            <v>443.8</v>
          </cell>
          <cell r="AF57">
            <v>410.6</v>
          </cell>
          <cell r="AG57">
            <v>466</v>
          </cell>
          <cell r="AH57">
            <v>408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569</v>
          </cell>
          <cell r="D58">
            <v>2069</v>
          </cell>
          <cell r="E58">
            <v>1629</v>
          </cell>
          <cell r="F58">
            <v>963</v>
          </cell>
          <cell r="G58">
            <v>0</v>
          </cell>
          <cell r="H58">
            <v>0.4</v>
          </cell>
          <cell r="I58">
            <v>35</v>
          </cell>
          <cell r="J58">
            <v>1663</v>
          </cell>
          <cell r="K58">
            <v>-34</v>
          </cell>
          <cell r="L58">
            <v>80</v>
          </cell>
          <cell r="M58">
            <v>650</v>
          </cell>
          <cell r="U58">
            <v>240</v>
          </cell>
          <cell r="V58">
            <v>340</v>
          </cell>
          <cell r="W58">
            <v>325.8</v>
          </cell>
          <cell r="X58">
            <v>330</v>
          </cell>
          <cell r="Y58">
            <v>7.989564149785144</v>
          </cell>
          <cell r="Z58">
            <v>2.9558011049723758</v>
          </cell>
          <cell r="AD58">
            <v>0</v>
          </cell>
          <cell r="AE58">
            <v>293.60000000000002</v>
          </cell>
          <cell r="AF58">
            <v>263.39999999999998</v>
          </cell>
          <cell r="AG58">
            <v>306</v>
          </cell>
          <cell r="AH58">
            <v>252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310.90899999999999</v>
          </cell>
          <cell r="D59">
            <v>1316.596</v>
          </cell>
          <cell r="E59">
            <v>550.928</v>
          </cell>
          <cell r="F59">
            <v>335.68799999999999</v>
          </cell>
          <cell r="G59">
            <v>0</v>
          </cell>
          <cell r="H59">
            <v>1</v>
          </cell>
          <cell r="I59">
            <v>50</v>
          </cell>
          <cell r="J59">
            <v>544.11500000000001</v>
          </cell>
          <cell r="K59">
            <v>6.8129999999999882</v>
          </cell>
          <cell r="L59">
            <v>80</v>
          </cell>
          <cell r="M59">
            <v>140</v>
          </cell>
          <cell r="U59">
            <v>100</v>
          </cell>
          <cell r="V59">
            <v>110</v>
          </cell>
          <cell r="W59">
            <v>110.18559999999999</v>
          </cell>
          <cell r="X59">
            <v>120</v>
          </cell>
          <cell r="Y59">
            <v>8.0381465454651071</v>
          </cell>
          <cell r="Z59">
            <v>3.0465686986321261</v>
          </cell>
          <cell r="AD59">
            <v>0</v>
          </cell>
          <cell r="AE59">
            <v>82.26939999999999</v>
          </cell>
          <cell r="AF59">
            <v>92.235600000000005</v>
          </cell>
          <cell r="AG59">
            <v>93.863599999999991</v>
          </cell>
          <cell r="AH59">
            <v>85.281000000000006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878.71299999999997</v>
          </cell>
          <cell r="D60">
            <v>2902.2429999999999</v>
          </cell>
          <cell r="E60">
            <v>1061.251</v>
          </cell>
          <cell r="F60">
            <v>714.40899999999999</v>
          </cell>
          <cell r="G60" t="str">
            <v>н</v>
          </cell>
          <cell r="H60">
            <v>1</v>
          </cell>
          <cell r="I60">
            <v>50</v>
          </cell>
          <cell r="J60">
            <v>1028.4010000000001</v>
          </cell>
          <cell r="K60">
            <v>32.849999999999909</v>
          </cell>
          <cell r="L60">
            <v>50</v>
          </cell>
          <cell r="M60">
            <v>200</v>
          </cell>
          <cell r="U60">
            <v>300</v>
          </cell>
          <cell r="V60">
            <v>220</v>
          </cell>
          <cell r="W60">
            <v>212.25020000000001</v>
          </cell>
          <cell r="X60">
            <v>220</v>
          </cell>
          <cell r="Y60">
            <v>8.0301879574200647</v>
          </cell>
          <cell r="Z60">
            <v>3.3658813984627574</v>
          </cell>
          <cell r="AD60">
            <v>0</v>
          </cell>
          <cell r="AE60">
            <v>238.01860000000002</v>
          </cell>
          <cell r="AF60">
            <v>236.4598</v>
          </cell>
          <cell r="AG60">
            <v>201.96780000000001</v>
          </cell>
          <cell r="AH60">
            <v>265.91899999999998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120.705</v>
          </cell>
          <cell r="D61">
            <v>286.29500000000002</v>
          </cell>
          <cell r="E61">
            <v>102.154</v>
          </cell>
          <cell r="F61">
            <v>304.846</v>
          </cell>
          <cell r="G61">
            <v>0</v>
          </cell>
          <cell r="H61">
            <v>1</v>
          </cell>
          <cell r="I61">
            <v>50</v>
          </cell>
          <cell r="J61">
            <v>104.723</v>
          </cell>
          <cell r="K61">
            <v>-2.5690000000000026</v>
          </cell>
          <cell r="L61">
            <v>0</v>
          </cell>
          <cell r="M61">
            <v>0</v>
          </cell>
          <cell r="W61">
            <v>20.430799999999998</v>
          </cell>
          <cell r="Y61">
            <v>14.920903733578717</v>
          </cell>
          <cell r="Z61">
            <v>14.920903733578717</v>
          </cell>
          <cell r="AD61">
            <v>0</v>
          </cell>
          <cell r="AE61">
            <v>16.8216</v>
          </cell>
          <cell r="AF61">
            <v>18.9252</v>
          </cell>
          <cell r="AG61">
            <v>16.521999999999998</v>
          </cell>
          <cell r="AH61">
            <v>25.533999999999999</v>
          </cell>
          <cell r="AI61">
            <v>0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144.83600000000001</v>
          </cell>
          <cell r="E62">
            <v>0</v>
          </cell>
          <cell r="F62">
            <v>144.83600000000001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e">
            <v>#N/A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1632.0809999999999</v>
          </cell>
          <cell r="D63">
            <v>10641.522999999999</v>
          </cell>
          <cell r="E63">
            <v>3335.9839999999999</v>
          </cell>
          <cell r="F63">
            <v>1969.606</v>
          </cell>
          <cell r="G63">
            <v>0</v>
          </cell>
          <cell r="H63">
            <v>1</v>
          </cell>
          <cell r="I63">
            <v>40</v>
          </cell>
          <cell r="J63">
            <v>3353.52</v>
          </cell>
          <cell r="K63">
            <v>-17.536000000000058</v>
          </cell>
          <cell r="L63">
            <v>400</v>
          </cell>
          <cell r="M63">
            <v>550</v>
          </cell>
          <cell r="U63">
            <v>1000</v>
          </cell>
          <cell r="V63">
            <v>700</v>
          </cell>
          <cell r="W63">
            <v>667.19679999999994</v>
          </cell>
          <cell r="X63">
            <v>700</v>
          </cell>
          <cell r="Y63">
            <v>7.9730688156777738</v>
          </cell>
          <cell r="Z63">
            <v>2.9520615206787566</v>
          </cell>
          <cell r="AD63">
            <v>0</v>
          </cell>
          <cell r="AE63">
            <v>544.14660000000003</v>
          </cell>
          <cell r="AF63">
            <v>603.50819999999999</v>
          </cell>
          <cell r="AG63">
            <v>612.90060000000005</v>
          </cell>
          <cell r="AH63">
            <v>888.58699999999999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2537</v>
          </cell>
          <cell r="D64">
            <v>6257</v>
          </cell>
          <cell r="E64">
            <v>5773</v>
          </cell>
          <cell r="F64">
            <v>2962</v>
          </cell>
          <cell r="G64">
            <v>0</v>
          </cell>
          <cell r="H64">
            <v>0.45</v>
          </cell>
          <cell r="I64">
            <v>50</v>
          </cell>
          <cell r="J64">
            <v>5726</v>
          </cell>
          <cell r="K64">
            <v>47</v>
          </cell>
          <cell r="L64">
            <v>700</v>
          </cell>
          <cell r="M64">
            <v>1400</v>
          </cell>
          <cell r="U64">
            <v>1100</v>
          </cell>
          <cell r="V64">
            <v>1000</v>
          </cell>
          <cell r="W64">
            <v>1030.5999999999999</v>
          </cell>
          <cell r="X64">
            <v>1050</v>
          </cell>
          <cell r="Y64">
            <v>7.9681738792936159</v>
          </cell>
          <cell r="Z64">
            <v>2.8740539491558317</v>
          </cell>
          <cell r="AD64">
            <v>620</v>
          </cell>
          <cell r="AE64">
            <v>956.2</v>
          </cell>
          <cell r="AF64">
            <v>922</v>
          </cell>
          <cell r="AG64">
            <v>951.2</v>
          </cell>
          <cell r="AH64">
            <v>1011</v>
          </cell>
          <cell r="AI64">
            <v>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 t="str">
            <v>кг</v>
          </cell>
          <cell r="D65">
            <v>204.69499999999999</v>
          </cell>
          <cell r="E65">
            <v>0</v>
          </cell>
          <cell r="F65">
            <v>204.69499999999999</v>
          </cell>
          <cell r="G65" t="str">
            <v>нов</v>
          </cell>
          <cell r="H65">
            <v>1</v>
          </cell>
          <cell r="I65" t="e">
            <v>#N/A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e">
            <v>#N/A</v>
          </cell>
        </row>
        <row r="66">
          <cell r="A66" t="str">
            <v xml:space="preserve"> 321  Колбаса Сервелат Пражский ТМ Зареченские, ВЕС ПОКОМ</v>
          </cell>
          <cell r="B66" t="str">
            <v>кг</v>
          </cell>
          <cell r="D66">
            <v>145.21</v>
          </cell>
          <cell r="E66">
            <v>0.76400000000000001</v>
          </cell>
          <cell r="F66">
            <v>144.446</v>
          </cell>
          <cell r="G66" t="str">
            <v>нов</v>
          </cell>
          <cell r="H66">
            <v>1</v>
          </cell>
          <cell r="I66" t="e">
            <v>#N/A</v>
          </cell>
          <cell r="J66">
            <v>0.70099999999999996</v>
          </cell>
          <cell r="K66">
            <v>6.3000000000000056E-2</v>
          </cell>
          <cell r="L66">
            <v>0</v>
          </cell>
          <cell r="M66">
            <v>0</v>
          </cell>
          <cell r="W66">
            <v>0.15279999999999999</v>
          </cell>
          <cell r="Y66">
            <v>945.32722513089004</v>
          </cell>
          <cell r="Z66">
            <v>945.32722513089004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e">
            <v>#N/A</v>
          </cell>
        </row>
        <row r="67">
          <cell r="A67" t="str">
            <v xml:space="preserve"> 322  Колбаса вареная Молокуша 0,45кг ТМ Вязанка  ПОКОМ</v>
          </cell>
          <cell r="B67" t="str">
            <v>шт</v>
          </cell>
          <cell r="C67">
            <v>1759</v>
          </cell>
          <cell r="D67">
            <v>5764</v>
          </cell>
          <cell r="E67">
            <v>5016</v>
          </cell>
          <cell r="F67">
            <v>2450</v>
          </cell>
          <cell r="G67" t="str">
            <v>акяб</v>
          </cell>
          <cell r="H67">
            <v>0.45</v>
          </cell>
          <cell r="I67">
            <v>50</v>
          </cell>
          <cell r="J67">
            <v>5011</v>
          </cell>
          <cell r="K67">
            <v>5</v>
          </cell>
          <cell r="L67">
            <v>200</v>
          </cell>
          <cell r="M67">
            <v>1000</v>
          </cell>
          <cell r="U67">
            <v>700</v>
          </cell>
          <cell r="V67">
            <v>700</v>
          </cell>
          <cell r="W67">
            <v>729.2</v>
          </cell>
          <cell r="X67">
            <v>760</v>
          </cell>
          <cell r="Y67">
            <v>7.9676357652221608</v>
          </cell>
          <cell r="Z67">
            <v>3.3598464070213931</v>
          </cell>
          <cell r="AD67">
            <v>1370</v>
          </cell>
          <cell r="AE67">
            <v>663.6</v>
          </cell>
          <cell r="AF67">
            <v>664.8</v>
          </cell>
          <cell r="AG67">
            <v>709.4</v>
          </cell>
          <cell r="AH67">
            <v>595</v>
          </cell>
          <cell r="AI67" t="str">
            <v>оконч</v>
          </cell>
        </row>
        <row r="68">
          <cell r="A68" t="str">
            <v xml:space="preserve"> 324  Ветчина Филейская ТМ Вязанка Столичная 0,45 кг ПОКОМ</v>
          </cell>
          <cell r="B68" t="str">
            <v>шт</v>
          </cell>
          <cell r="C68">
            <v>726</v>
          </cell>
          <cell r="D68">
            <v>2061</v>
          </cell>
          <cell r="E68">
            <v>1553</v>
          </cell>
          <cell r="F68">
            <v>1198</v>
          </cell>
          <cell r="G68">
            <v>0</v>
          </cell>
          <cell r="H68">
            <v>0.45</v>
          </cell>
          <cell r="I68">
            <v>50</v>
          </cell>
          <cell r="J68">
            <v>1539</v>
          </cell>
          <cell r="K68">
            <v>14</v>
          </cell>
          <cell r="L68">
            <v>0</v>
          </cell>
          <cell r="M68">
            <v>350</v>
          </cell>
          <cell r="U68">
            <v>300</v>
          </cell>
          <cell r="V68">
            <v>300</v>
          </cell>
          <cell r="W68">
            <v>310.60000000000002</v>
          </cell>
          <cell r="X68">
            <v>330</v>
          </cell>
          <cell r="Y68">
            <v>7.9781068898905341</v>
          </cell>
          <cell r="Z68">
            <v>3.8570508692852541</v>
          </cell>
          <cell r="AD68">
            <v>0</v>
          </cell>
          <cell r="AE68">
            <v>332.8</v>
          </cell>
          <cell r="AF68">
            <v>302.39999999999998</v>
          </cell>
          <cell r="AG68">
            <v>321.8</v>
          </cell>
          <cell r="AH68">
            <v>307</v>
          </cell>
          <cell r="AI68" t="str">
            <v>оконч</v>
          </cell>
        </row>
        <row r="69">
          <cell r="A69" t="str">
            <v xml:space="preserve"> 328  Сардельки Сочинки Стародворье ТМ  0,4 кг ПОКОМ</v>
          </cell>
          <cell r="B69" t="str">
            <v>шт</v>
          </cell>
          <cell r="C69">
            <v>360</v>
          </cell>
          <cell r="D69">
            <v>672</v>
          </cell>
          <cell r="E69">
            <v>641</v>
          </cell>
          <cell r="F69">
            <v>365</v>
          </cell>
          <cell r="G69">
            <v>0</v>
          </cell>
          <cell r="H69">
            <v>0.4</v>
          </cell>
          <cell r="I69">
            <v>40</v>
          </cell>
          <cell r="J69">
            <v>670</v>
          </cell>
          <cell r="K69">
            <v>-29</v>
          </cell>
          <cell r="L69">
            <v>70</v>
          </cell>
          <cell r="M69">
            <v>200</v>
          </cell>
          <cell r="U69">
            <v>120</v>
          </cell>
          <cell r="V69">
            <v>140</v>
          </cell>
          <cell r="W69">
            <v>128.19999999999999</v>
          </cell>
          <cell r="X69">
            <v>130</v>
          </cell>
          <cell r="Y69">
            <v>7.9953198127925127</v>
          </cell>
          <cell r="Z69">
            <v>2.8471138845553825</v>
          </cell>
          <cell r="AD69">
            <v>0</v>
          </cell>
          <cell r="AE69">
            <v>122.4</v>
          </cell>
          <cell r="AF69">
            <v>121.8</v>
          </cell>
          <cell r="AG69">
            <v>116.8</v>
          </cell>
          <cell r="AH69">
            <v>106</v>
          </cell>
          <cell r="AI69" t="e">
            <v>#N/A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224</v>
          </cell>
          <cell r="D70">
            <v>758</v>
          </cell>
          <cell r="E70">
            <v>627</v>
          </cell>
          <cell r="F70">
            <v>336</v>
          </cell>
          <cell r="G70">
            <v>0</v>
          </cell>
          <cell r="H70">
            <v>0.4</v>
          </cell>
          <cell r="I70">
            <v>40</v>
          </cell>
          <cell r="J70">
            <v>626</v>
          </cell>
          <cell r="K70">
            <v>1</v>
          </cell>
          <cell r="L70">
            <v>70</v>
          </cell>
          <cell r="M70">
            <v>220</v>
          </cell>
          <cell r="U70">
            <v>110</v>
          </cell>
          <cell r="V70">
            <v>140</v>
          </cell>
          <cell r="W70">
            <v>125.4</v>
          </cell>
          <cell r="X70">
            <v>120</v>
          </cell>
          <cell r="Y70">
            <v>7.9425837320574155</v>
          </cell>
          <cell r="Z70">
            <v>2.6794258373205739</v>
          </cell>
          <cell r="AD70">
            <v>0</v>
          </cell>
          <cell r="AE70">
            <v>104.2</v>
          </cell>
          <cell r="AF70">
            <v>99.6</v>
          </cell>
          <cell r="AG70">
            <v>112.8</v>
          </cell>
          <cell r="AH70">
            <v>89</v>
          </cell>
          <cell r="AI70" t="e">
            <v>#N/A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1724.355</v>
          </cell>
          <cell r="D71">
            <v>2255.145</v>
          </cell>
          <cell r="E71">
            <v>1933</v>
          </cell>
          <cell r="F71">
            <v>1394</v>
          </cell>
          <cell r="G71" t="str">
            <v>ак апр</v>
          </cell>
          <cell r="H71">
            <v>1</v>
          </cell>
          <cell r="I71">
            <v>50</v>
          </cell>
          <cell r="J71">
            <v>1391.748</v>
          </cell>
          <cell r="K71">
            <v>541.25199999999995</v>
          </cell>
          <cell r="L71">
            <v>400</v>
          </cell>
          <cell r="M71">
            <v>300</v>
          </cell>
          <cell r="U71">
            <v>300</v>
          </cell>
          <cell r="V71">
            <v>300</v>
          </cell>
          <cell r="W71">
            <v>386.6</v>
          </cell>
          <cell r="X71">
            <v>400</v>
          </cell>
          <cell r="Y71">
            <v>8.0031039834454205</v>
          </cell>
          <cell r="Z71">
            <v>3.6057941024314535</v>
          </cell>
          <cell r="AD71">
            <v>0</v>
          </cell>
          <cell r="AE71">
            <v>309</v>
          </cell>
          <cell r="AF71">
            <v>357.8</v>
          </cell>
          <cell r="AG71">
            <v>385.8</v>
          </cell>
          <cell r="AH71">
            <v>312.57400000000001</v>
          </cell>
          <cell r="AI71" t="str">
            <v>акиюльяб</v>
          </cell>
        </row>
        <row r="72">
          <cell r="A72" t="str">
            <v xml:space="preserve"> 335  Колбаса Сливушка ТМ Вязанка. ВЕС.  ПОКОМ </v>
          </cell>
          <cell r="B72" t="str">
            <v>кг</v>
          </cell>
          <cell r="C72">
            <v>246.08500000000001</v>
          </cell>
          <cell r="D72">
            <v>771.70100000000002</v>
          </cell>
          <cell r="E72">
            <v>308.18900000000002</v>
          </cell>
          <cell r="F72">
            <v>197.61699999999999</v>
          </cell>
          <cell r="G72">
            <v>0</v>
          </cell>
          <cell r="H72">
            <v>1</v>
          </cell>
          <cell r="I72">
            <v>50</v>
          </cell>
          <cell r="J72">
            <v>302.56900000000002</v>
          </cell>
          <cell r="K72">
            <v>5.6200000000000045</v>
          </cell>
          <cell r="L72">
            <v>70</v>
          </cell>
          <cell r="M72">
            <v>60</v>
          </cell>
          <cell r="U72">
            <v>40</v>
          </cell>
          <cell r="V72">
            <v>60</v>
          </cell>
          <cell r="W72">
            <v>61.637800000000006</v>
          </cell>
          <cell r="X72">
            <v>60</v>
          </cell>
          <cell r="Y72">
            <v>7.9110059087118607</v>
          </cell>
          <cell r="Z72">
            <v>3.2061008017807251</v>
          </cell>
          <cell r="AD72">
            <v>0</v>
          </cell>
          <cell r="AE72">
            <v>58.898600000000002</v>
          </cell>
          <cell r="AF72">
            <v>64.114200000000011</v>
          </cell>
          <cell r="AG72">
            <v>63.758200000000002</v>
          </cell>
          <cell r="AH72">
            <v>62.792999999999999</v>
          </cell>
          <cell r="AI72" t="e">
            <v>#N/A</v>
          </cell>
        </row>
        <row r="73">
          <cell r="A73" t="str">
            <v xml:space="preserve"> 342 Сосиски Сочинки Молочные ТМ Стародворье 0,4 кг ПОКОМ</v>
          </cell>
          <cell r="B73" t="str">
            <v>шт</v>
          </cell>
          <cell r="C73">
            <v>1917</v>
          </cell>
          <cell r="D73">
            <v>5822</v>
          </cell>
          <cell r="E73">
            <v>5283</v>
          </cell>
          <cell r="F73">
            <v>2402</v>
          </cell>
          <cell r="G73">
            <v>0</v>
          </cell>
          <cell r="H73">
            <v>0.4</v>
          </cell>
          <cell r="I73">
            <v>40</v>
          </cell>
          <cell r="J73">
            <v>5245</v>
          </cell>
          <cell r="K73">
            <v>38</v>
          </cell>
          <cell r="L73">
            <v>200</v>
          </cell>
          <cell r="M73">
            <v>1000</v>
          </cell>
          <cell r="U73">
            <v>600</v>
          </cell>
          <cell r="V73">
            <v>800</v>
          </cell>
          <cell r="W73">
            <v>714.6</v>
          </cell>
          <cell r="X73">
            <v>700</v>
          </cell>
          <cell r="Y73">
            <v>7.9792891127903722</v>
          </cell>
          <cell r="Z73">
            <v>3.3613210187517493</v>
          </cell>
          <cell r="AD73">
            <v>1710</v>
          </cell>
          <cell r="AE73">
            <v>657.6</v>
          </cell>
          <cell r="AF73">
            <v>689.4</v>
          </cell>
          <cell r="AG73">
            <v>702.2</v>
          </cell>
          <cell r="AH73">
            <v>623</v>
          </cell>
          <cell r="AI73">
            <v>0</v>
          </cell>
        </row>
        <row r="74">
          <cell r="A74" t="str">
            <v xml:space="preserve"> 343 Сосиски Сочинки Сливочные ТМ Стародворье  0,4 кг</v>
          </cell>
          <cell r="B74" t="str">
            <v>шт</v>
          </cell>
          <cell r="C74">
            <v>1439</v>
          </cell>
          <cell r="D74">
            <v>3998</v>
          </cell>
          <cell r="E74">
            <v>3123</v>
          </cell>
          <cell r="F74">
            <v>2260</v>
          </cell>
          <cell r="G74">
            <v>0</v>
          </cell>
          <cell r="H74">
            <v>0.4</v>
          </cell>
          <cell r="I74">
            <v>40</v>
          </cell>
          <cell r="J74">
            <v>3109</v>
          </cell>
          <cell r="K74">
            <v>14</v>
          </cell>
          <cell r="L74">
            <v>0</v>
          </cell>
          <cell r="M74">
            <v>900</v>
          </cell>
          <cell r="U74">
            <v>500</v>
          </cell>
          <cell r="V74">
            <v>700</v>
          </cell>
          <cell r="W74">
            <v>624.6</v>
          </cell>
          <cell r="X74">
            <v>600</v>
          </cell>
          <cell r="Y74">
            <v>7.941082292667307</v>
          </cell>
          <cell r="Z74">
            <v>3.6183157220621198</v>
          </cell>
          <cell r="AD74">
            <v>0</v>
          </cell>
          <cell r="AE74">
            <v>608.20000000000005</v>
          </cell>
          <cell r="AF74">
            <v>588.6</v>
          </cell>
          <cell r="AG74">
            <v>640.20000000000005</v>
          </cell>
          <cell r="AH74">
            <v>626</v>
          </cell>
          <cell r="AI74">
            <v>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B75" t="str">
            <v>кг</v>
          </cell>
          <cell r="C75">
            <v>294.88799999999998</v>
          </cell>
          <cell r="D75">
            <v>1716.104</v>
          </cell>
          <cell r="E75">
            <v>537.41800000000001</v>
          </cell>
          <cell r="F75">
            <v>467.70299999999997</v>
          </cell>
          <cell r="G75" t="str">
            <v>ябл</v>
          </cell>
          <cell r="H75">
            <v>1</v>
          </cell>
          <cell r="I75">
            <v>40</v>
          </cell>
          <cell r="J75">
            <v>536.35400000000004</v>
          </cell>
          <cell r="K75">
            <v>1.0639999999999645</v>
          </cell>
          <cell r="L75">
            <v>0</v>
          </cell>
          <cell r="M75">
            <v>60</v>
          </cell>
          <cell r="U75">
            <v>100</v>
          </cell>
          <cell r="V75">
            <v>120</v>
          </cell>
          <cell r="W75">
            <v>107.4836</v>
          </cell>
          <cell r="X75">
            <v>110</v>
          </cell>
          <cell r="Y75">
            <v>7.9798499492015527</v>
          </cell>
          <cell r="Z75">
            <v>4.3513894212698494</v>
          </cell>
          <cell r="AD75">
            <v>0</v>
          </cell>
          <cell r="AE75">
            <v>112.553</v>
          </cell>
          <cell r="AF75">
            <v>105.10760000000001</v>
          </cell>
          <cell r="AG75">
            <v>114.36120000000001</v>
          </cell>
          <cell r="AH75">
            <v>101.348</v>
          </cell>
          <cell r="AI75" t="e">
            <v>#N/A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B76" t="str">
            <v>кг</v>
          </cell>
          <cell r="C76">
            <v>247.261</v>
          </cell>
          <cell r="D76">
            <v>950.18299999999999</v>
          </cell>
          <cell r="E76">
            <v>368.154</v>
          </cell>
          <cell r="F76">
            <v>292.03800000000001</v>
          </cell>
          <cell r="G76">
            <v>0</v>
          </cell>
          <cell r="H76">
            <v>1</v>
          </cell>
          <cell r="I76">
            <v>40</v>
          </cell>
          <cell r="J76">
            <v>371.43599999999998</v>
          </cell>
          <cell r="K76">
            <v>-3.2819999999999823</v>
          </cell>
          <cell r="L76">
            <v>0</v>
          </cell>
          <cell r="M76">
            <v>80</v>
          </cell>
          <cell r="U76">
            <v>70</v>
          </cell>
          <cell r="V76">
            <v>70</v>
          </cell>
          <cell r="W76">
            <v>73.630799999999994</v>
          </cell>
          <cell r="X76">
            <v>70</v>
          </cell>
          <cell r="Y76">
            <v>7.9048170059268683</v>
          </cell>
          <cell r="Z76">
            <v>3.9662478202056755</v>
          </cell>
          <cell r="AD76">
            <v>0</v>
          </cell>
          <cell r="AE76">
            <v>75.886200000000002</v>
          </cell>
          <cell r="AF76">
            <v>78.162999999999997</v>
          </cell>
          <cell r="AG76">
            <v>75.010199999999998</v>
          </cell>
          <cell r="AH76">
            <v>67.677000000000007</v>
          </cell>
          <cell r="AI76" t="e">
            <v>#N/A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B77" t="str">
            <v>кг</v>
          </cell>
          <cell r="C77">
            <v>416.74799999999999</v>
          </cell>
          <cell r="D77">
            <v>1083.2139999999999</v>
          </cell>
          <cell r="E77">
            <v>707.798</v>
          </cell>
          <cell r="F77">
            <v>785.63800000000003</v>
          </cell>
          <cell r="G77" t="str">
            <v>ябл</v>
          </cell>
          <cell r="H77">
            <v>1</v>
          </cell>
          <cell r="I77">
            <v>40</v>
          </cell>
          <cell r="J77">
            <v>700.25099999999998</v>
          </cell>
          <cell r="K77">
            <v>7.5470000000000255</v>
          </cell>
          <cell r="L77">
            <v>0</v>
          </cell>
          <cell r="M77">
            <v>0</v>
          </cell>
          <cell r="U77">
            <v>60</v>
          </cell>
          <cell r="V77">
            <v>140</v>
          </cell>
          <cell r="W77">
            <v>141.55959999999999</v>
          </cell>
          <cell r="X77">
            <v>140</v>
          </cell>
          <cell r="Y77">
            <v>7.9516896063566156</v>
          </cell>
          <cell r="Z77">
            <v>5.5498743991929906</v>
          </cell>
          <cell r="AD77">
            <v>0</v>
          </cell>
          <cell r="AE77">
            <v>165.24700000000001</v>
          </cell>
          <cell r="AF77">
            <v>160.32159999999999</v>
          </cell>
          <cell r="AG77">
            <v>170.71520000000001</v>
          </cell>
          <cell r="AH77">
            <v>129.696</v>
          </cell>
          <cell r="AI77" t="e">
            <v>#N/A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B78" t="str">
            <v>кг</v>
          </cell>
          <cell r="C78">
            <v>351.46899999999999</v>
          </cell>
          <cell r="D78">
            <v>1262.511</v>
          </cell>
          <cell r="E78">
            <v>488.858</v>
          </cell>
          <cell r="F78">
            <v>369.28800000000001</v>
          </cell>
          <cell r="G78">
            <v>0</v>
          </cell>
          <cell r="H78">
            <v>1</v>
          </cell>
          <cell r="I78">
            <v>40</v>
          </cell>
          <cell r="J78">
            <v>485.33699999999999</v>
          </cell>
          <cell r="K78">
            <v>3.521000000000015</v>
          </cell>
          <cell r="L78">
            <v>0</v>
          </cell>
          <cell r="M78">
            <v>120</v>
          </cell>
          <cell r="U78">
            <v>90</v>
          </cell>
          <cell r="V78">
            <v>100</v>
          </cell>
          <cell r="W78">
            <v>97.771600000000007</v>
          </cell>
          <cell r="X78">
            <v>100</v>
          </cell>
          <cell r="Y78">
            <v>7.9704944994251905</v>
          </cell>
          <cell r="Z78">
            <v>3.7770477316521363</v>
          </cell>
          <cell r="AD78">
            <v>0</v>
          </cell>
          <cell r="AE78">
            <v>104.792</v>
          </cell>
          <cell r="AF78">
            <v>103.3184</v>
          </cell>
          <cell r="AG78">
            <v>97.382599999999996</v>
          </cell>
          <cell r="AH78">
            <v>90.028000000000006</v>
          </cell>
          <cell r="AI78" t="e">
            <v>#N/A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B79" t="str">
            <v>шт</v>
          </cell>
          <cell r="C79">
            <v>80</v>
          </cell>
          <cell r="D79">
            <v>183</v>
          </cell>
          <cell r="E79">
            <v>130</v>
          </cell>
          <cell r="F79">
            <v>131</v>
          </cell>
          <cell r="G79" t="str">
            <v>дк</v>
          </cell>
          <cell r="H79">
            <v>0.6</v>
          </cell>
          <cell r="I79">
            <v>60</v>
          </cell>
          <cell r="J79">
            <v>142</v>
          </cell>
          <cell r="K79">
            <v>-12</v>
          </cell>
          <cell r="L79">
            <v>0</v>
          </cell>
          <cell r="M79">
            <v>0</v>
          </cell>
          <cell r="U79">
            <v>20</v>
          </cell>
          <cell r="V79">
            <v>30</v>
          </cell>
          <cell r="W79">
            <v>26</v>
          </cell>
          <cell r="X79">
            <v>30</v>
          </cell>
          <cell r="Y79">
            <v>8.115384615384615</v>
          </cell>
          <cell r="Z79">
            <v>5.0384615384615383</v>
          </cell>
          <cell r="AD79">
            <v>0</v>
          </cell>
          <cell r="AE79">
            <v>22.6</v>
          </cell>
          <cell r="AF79">
            <v>21.6</v>
          </cell>
          <cell r="AG79">
            <v>19.8</v>
          </cell>
          <cell r="AH79">
            <v>20</v>
          </cell>
          <cell r="AI79" t="str">
            <v>???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B80" t="str">
            <v>шт</v>
          </cell>
          <cell r="C80">
            <v>107</v>
          </cell>
          <cell r="D80">
            <v>430</v>
          </cell>
          <cell r="E80">
            <v>294</v>
          </cell>
          <cell r="F80">
            <v>243</v>
          </cell>
          <cell r="G80" t="str">
            <v>ябл</v>
          </cell>
          <cell r="H80">
            <v>0.6</v>
          </cell>
          <cell r="I80">
            <v>60</v>
          </cell>
          <cell r="J80">
            <v>287</v>
          </cell>
          <cell r="K80">
            <v>7</v>
          </cell>
          <cell r="L80">
            <v>0</v>
          </cell>
          <cell r="M80">
            <v>20</v>
          </cell>
          <cell r="U80">
            <v>90</v>
          </cell>
          <cell r="V80">
            <v>50</v>
          </cell>
          <cell r="W80">
            <v>58.8</v>
          </cell>
          <cell r="X80">
            <v>60</v>
          </cell>
          <cell r="Y80">
            <v>7.8741496598639458</v>
          </cell>
          <cell r="Z80">
            <v>4.1326530612244898</v>
          </cell>
          <cell r="AD80">
            <v>0</v>
          </cell>
          <cell r="AE80">
            <v>42.6</v>
          </cell>
          <cell r="AF80">
            <v>44</v>
          </cell>
          <cell r="AG80">
            <v>62.6</v>
          </cell>
          <cell r="AH80">
            <v>83</v>
          </cell>
          <cell r="AI80" t="str">
            <v>акиюльяб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B81" t="str">
            <v>шт</v>
          </cell>
          <cell r="C81">
            <v>225</v>
          </cell>
          <cell r="D81">
            <v>619</v>
          </cell>
          <cell r="E81">
            <v>502</v>
          </cell>
          <cell r="F81">
            <v>337</v>
          </cell>
          <cell r="G81" t="str">
            <v>ябл</v>
          </cell>
          <cell r="H81">
            <v>0.6</v>
          </cell>
          <cell r="I81">
            <v>60</v>
          </cell>
          <cell r="J81">
            <v>497</v>
          </cell>
          <cell r="K81">
            <v>5</v>
          </cell>
          <cell r="L81">
            <v>30</v>
          </cell>
          <cell r="M81">
            <v>40</v>
          </cell>
          <cell r="U81">
            <v>190</v>
          </cell>
          <cell r="V81">
            <v>100</v>
          </cell>
          <cell r="W81">
            <v>100.4</v>
          </cell>
          <cell r="X81">
            <v>100</v>
          </cell>
          <cell r="Y81">
            <v>7.9382470119521908</v>
          </cell>
          <cell r="Z81">
            <v>3.3565737051792826</v>
          </cell>
          <cell r="AD81">
            <v>0</v>
          </cell>
          <cell r="AE81">
            <v>87.8</v>
          </cell>
          <cell r="AF81">
            <v>102</v>
          </cell>
          <cell r="AG81">
            <v>105.6</v>
          </cell>
          <cell r="AH81">
            <v>146</v>
          </cell>
          <cell r="AI81" t="str">
            <v>июльпер</v>
          </cell>
        </row>
        <row r="82">
          <cell r="A82" t="str">
            <v xml:space="preserve"> 364  Сардельки Филейские Вязанка ВЕС NDX ТМ Вязанка  ПОКОМ</v>
          </cell>
          <cell r="B82" t="str">
            <v>кг</v>
          </cell>
          <cell r="C82">
            <v>159.41</v>
          </cell>
          <cell r="D82">
            <v>316.09300000000002</v>
          </cell>
          <cell r="E82">
            <v>298.28899999999999</v>
          </cell>
          <cell r="F82">
            <v>167.70099999999999</v>
          </cell>
          <cell r="G82">
            <v>0</v>
          </cell>
          <cell r="H82">
            <v>1</v>
          </cell>
          <cell r="I82">
            <v>30</v>
          </cell>
          <cell r="J82">
            <v>298.51799999999997</v>
          </cell>
          <cell r="K82">
            <v>-0.22899999999998499</v>
          </cell>
          <cell r="L82">
            <v>100</v>
          </cell>
          <cell r="M82">
            <v>30</v>
          </cell>
          <cell r="U82">
            <v>60</v>
          </cell>
          <cell r="V82">
            <v>60</v>
          </cell>
          <cell r="W82">
            <v>59.657799999999995</v>
          </cell>
          <cell r="X82">
            <v>60</v>
          </cell>
          <cell r="Y82">
            <v>8.0073519305103442</v>
          </cell>
          <cell r="Z82">
            <v>2.8110490162225226</v>
          </cell>
          <cell r="AD82">
            <v>0</v>
          </cell>
          <cell r="AE82">
            <v>59.906399999999998</v>
          </cell>
          <cell r="AF82">
            <v>51.412400000000005</v>
          </cell>
          <cell r="AG82">
            <v>54.360199999999999</v>
          </cell>
          <cell r="AH82">
            <v>46.497</v>
          </cell>
          <cell r="AI82">
            <v>0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B83" t="str">
            <v>шт</v>
          </cell>
          <cell r="C83">
            <v>344</v>
          </cell>
          <cell r="D83">
            <v>886</v>
          </cell>
          <cell r="E83">
            <v>807</v>
          </cell>
          <cell r="F83">
            <v>403</v>
          </cell>
          <cell r="G83" t="str">
            <v>ябл,дк</v>
          </cell>
          <cell r="H83">
            <v>0.6</v>
          </cell>
          <cell r="I83">
            <v>60</v>
          </cell>
          <cell r="J83">
            <v>797</v>
          </cell>
          <cell r="K83">
            <v>10</v>
          </cell>
          <cell r="L83">
            <v>50</v>
          </cell>
          <cell r="M83">
            <v>260</v>
          </cell>
          <cell r="U83">
            <v>240</v>
          </cell>
          <cell r="V83">
            <v>170</v>
          </cell>
          <cell r="W83">
            <v>161.4</v>
          </cell>
          <cell r="X83">
            <v>160</v>
          </cell>
          <cell r="Y83">
            <v>7.9491945477075587</v>
          </cell>
          <cell r="Z83">
            <v>2.4969021065675339</v>
          </cell>
          <cell r="AD83">
            <v>0</v>
          </cell>
          <cell r="AE83">
            <v>132.6</v>
          </cell>
          <cell r="AF83">
            <v>133.80000000000001</v>
          </cell>
          <cell r="AG83">
            <v>140.80000000000001</v>
          </cell>
          <cell r="AH83">
            <v>209</v>
          </cell>
          <cell r="AI83" t="str">
            <v>оконч</v>
          </cell>
        </row>
        <row r="84">
          <cell r="A84" t="str">
            <v xml:space="preserve"> 377  Колбаса Молочная Дугушка 0,6кг ТМ Стародворье  ПОКОМ</v>
          </cell>
          <cell r="B84" t="str">
            <v>шт</v>
          </cell>
          <cell r="C84">
            <v>526</v>
          </cell>
          <cell r="D84">
            <v>1004</v>
          </cell>
          <cell r="E84">
            <v>903</v>
          </cell>
          <cell r="F84">
            <v>611</v>
          </cell>
          <cell r="G84" t="str">
            <v>ябл,дк</v>
          </cell>
          <cell r="H84">
            <v>0.6</v>
          </cell>
          <cell r="I84">
            <v>60</v>
          </cell>
          <cell r="J84">
            <v>907</v>
          </cell>
          <cell r="K84">
            <v>-4</v>
          </cell>
          <cell r="L84">
            <v>50</v>
          </cell>
          <cell r="M84">
            <v>240</v>
          </cell>
          <cell r="U84">
            <v>170</v>
          </cell>
          <cell r="V84">
            <v>180</v>
          </cell>
          <cell r="W84">
            <v>180.6</v>
          </cell>
          <cell r="X84">
            <v>190</v>
          </cell>
          <cell r="Y84">
            <v>7.9789590254706537</v>
          </cell>
          <cell r="Z84">
            <v>3.3831672203765226</v>
          </cell>
          <cell r="AD84">
            <v>0</v>
          </cell>
          <cell r="AE84">
            <v>146.4</v>
          </cell>
          <cell r="AF84">
            <v>180.2</v>
          </cell>
          <cell r="AG84">
            <v>175.8</v>
          </cell>
          <cell r="AH84">
            <v>179</v>
          </cell>
          <cell r="AI84">
            <v>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B85" t="str">
            <v>шт</v>
          </cell>
          <cell r="C85">
            <v>1363</v>
          </cell>
          <cell r="D85">
            <v>1976</v>
          </cell>
          <cell r="E85">
            <v>1973</v>
          </cell>
          <cell r="F85">
            <v>1300</v>
          </cell>
          <cell r="G85">
            <v>0</v>
          </cell>
          <cell r="H85">
            <v>0.28000000000000003</v>
          </cell>
          <cell r="I85">
            <v>35</v>
          </cell>
          <cell r="J85">
            <v>2007</v>
          </cell>
          <cell r="K85">
            <v>-34</v>
          </cell>
          <cell r="L85">
            <v>500</v>
          </cell>
          <cell r="M85">
            <v>300</v>
          </cell>
          <cell r="U85">
            <v>250</v>
          </cell>
          <cell r="V85">
            <v>400</v>
          </cell>
          <cell r="W85">
            <v>394.6</v>
          </cell>
          <cell r="X85">
            <v>400</v>
          </cell>
          <cell r="Y85">
            <v>7.9827673593512412</v>
          </cell>
          <cell r="Z85">
            <v>3.2944754181449567</v>
          </cell>
          <cell r="AD85">
            <v>0</v>
          </cell>
          <cell r="AE85">
            <v>392.2</v>
          </cell>
          <cell r="AF85">
            <v>411.2</v>
          </cell>
          <cell r="AG85">
            <v>388.8</v>
          </cell>
          <cell r="AH85">
            <v>399</v>
          </cell>
          <cell r="AI85" t="str">
            <v>акиюльяб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B86" t="str">
            <v>шт</v>
          </cell>
          <cell r="C86">
            <v>269</v>
          </cell>
          <cell r="D86">
            <v>250</v>
          </cell>
          <cell r="E86">
            <v>422</v>
          </cell>
          <cell r="F86">
            <v>75</v>
          </cell>
          <cell r="G86">
            <v>0</v>
          </cell>
          <cell r="H86">
            <v>0.4</v>
          </cell>
          <cell r="I86" t="e">
            <v>#N/A</v>
          </cell>
          <cell r="J86">
            <v>797</v>
          </cell>
          <cell r="K86">
            <v>-375</v>
          </cell>
          <cell r="L86">
            <v>250</v>
          </cell>
          <cell r="M86">
            <v>200</v>
          </cell>
          <cell r="U86">
            <v>220</v>
          </cell>
          <cell r="V86">
            <v>220</v>
          </cell>
          <cell r="W86">
            <v>84.4</v>
          </cell>
          <cell r="X86">
            <v>220</v>
          </cell>
          <cell r="Y86">
            <v>14.040284360189572</v>
          </cell>
          <cell r="Z86">
            <v>0.88862559241706152</v>
          </cell>
          <cell r="AD86">
            <v>0</v>
          </cell>
          <cell r="AE86">
            <v>79.599999999999994</v>
          </cell>
          <cell r="AF86">
            <v>123</v>
          </cell>
          <cell r="AG86">
            <v>144.4</v>
          </cell>
          <cell r="AH86">
            <v>11</v>
          </cell>
          <cell r="AI86" t="str">
            <v>Паша</v>
          </cell>
        </row>
        <row r="87">
          <cell r="A87" t="str">
            <v xml:space="preserve"> 388  Сосиски Восточные Халяль ТМ Вязанка 0,33 кг АК. ПОКОМ</v>
          </cell>
          <cell r="B87" t="str">
            <v>шт</v>
          </cell>
          <cell r="C87">
            <v>347</v>
          </cell>
          <cell r="D87">
            <v>1487</v>
          </cell>
          <cell r="E87">
            <v>1094</v>
          </cell>
          <cell r="F87">
            <v>699</v>
          </cell>
          <cell r="G87">
            <v>0</v>
          </cell>
          <cell r="H87">
            <v>0.33</v>
          </cell>
          <cell r="I87">
            <v>60</v>
          </cell>
          <cell r="J87">
            <v>1133</v>
          </cell>
          <cell r="K87">
            <v>-39</v>
          </cell>
          <cell r="L87">
            <v>100</v>
          </cell>
          <cell r="M87">
            <v>250</v>
          </cell>
          <cell r="U87">
            <v>250</v>
          </cell>
          <cell r="V87">
            <v>200</v>
          </cell>
          <cell r="W87">
            <v>218.8</v>
          </cell>
          <cell r="X87">
            <v>250</v>
          </cell>
          <cell r="Y87">
            <v>7.9936014625228511</v>
          </cell>
          <cell r="Z87">
            <v>3.1946983546617913</v>
          </cell>
          <cell r="AD87">
            <v>0</v>
          </cell>
          <cell r="AE87">
            <v>192.4</v>
          </cell>
          <cell r="AF87">
            <v>186</v>
          </cell>
          <cell r="AG87">
            <v>213.4</v>
          </cell>
          <cell r="AH87">
            <v>195</v>
          </cell>
          <cell r="AI87" t="str">
            <v>Паша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B88" t="str">
            <v>шт</v>
          </cell>
          <cell r="C88">
            <v>210</v>
          </cell>
          <cell r="D88">
            <v>563</v>
          </cell>
          <cell r="E88">
            <v>536</v>
          </cell>
          <cell r="F88">
            <v>228</v>
          </cell>
          <cell r="G88">
            <v>0</v>
          </cell>
          <cell r="H88">
            <v>0.35</v>
          </cell>
          <cell r="I88" t="e">
            <v>#N/A</v>
          </cell>
          <cell r="J88">
            <v>559</v>
          </cell>
          <cell r="K88">
            <v>-23</v>
          </cell>
          <cell r="L88">
            <v>100</v>
          </cell>
          <cell r="M88">
            <v>150</v>
          </cell>
          <cell r="U88">
            <v>150</v>
          </cell>
          <cell r="V88">
            <v>120</v>
          </cell>
          <cell r="W88">
            <v>107.2</v>
          </cell>
          <cell r="X88">
            <v>110</v>
          </cell>
          <cell r="Y88">
            <v>8.0037313432835813</v>
          </cell>
          <cell r="Z88">
            <v>2.1268656716417911</v>
          </cell>
          <cell r="AD88">
            <v>0</v>
          </cell>
          <cell r="AE88">
            <v>99</v>
          </cell>
          <cell r="AF88">
            <v>95</v>
          </cell>
          <cell r="AG88">
            <v>102.2</v>
          </cell>
          <cell r="AH88">
            <v>82</v>
          </cell>
          <cell r="AI88" t="str">
            <v>Паша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B89" t="str">
            <v>шт</v>
          </cell>
          <cell r="C89">
            <v>203</v>
          </cell>
          <cell r="D89">
            <v>1058</v>
          </cell>
          <cell r="E89">
            <v>618</v>
          </cell>
          <cell r="F89">
            <v>640</v>
          </cell>
          <cell r="G89" t="str">
            <v>ябл</v>
          </cell>
          <cell r="H89">
            <v>0.33</v>
          </cell>
          <cell r="I89" t="e">
            <v>#N/A</v>
          </cell>
          <cell r="J89">
            <v>638</v>
          </cell>
          <cell r="K89">
            <v>-20</v>
          </cell>
          <cell r="L89">
            <v>0</v>
          </cell>
          <cell r="M89">
            <v>0</v>
          </cell>
          <cell r="U89">
            <v>100</v>
          </cell>
          <cell r="V89">
            <v>120</v>
          </cell>
          <cell r="W89">
            <v>123.6</v>
          </cell>
          <cell r="X89">
            <v>120</v>
          </cell>
          <cell r="Y89">
            <v>7.9288025889967644</v>
          </cell>
          <cell r="Z89">
            <v>5.1779935275080913</v>
          </cell>
          <cell r="AD89">
            <v>0</v>
          </cell>
          <cell r="AE89">
            <v>84.8</v>
          </cell>
          <cell r="AF89">
            <v>118.6</v>
          </cell>
          <cell r="AG89">
            <v>145.19999999999999</v>
          </cell>
          <cell r="AH89">
            <v>227</v>
          </cell>
          <cell r="AI89" t="str">
            <v>акиюльяб</v>
          </cell>
        </row>
        <row r="90">
          <cell r="A90" t="str">
            <v xml:space="preserve"> 410  Сосиски Баварские с сыром ТМ Стародворье 0,35 кг. ПОКОМ</v>
          </cell>
          <cell r="B90" t="str">
            <v>шт</v>
          </cell>
          <cell r="C90">
            <v>2012</v>
          </cell>
          <cell r="D90">
            <v>9204</v>
          </cell>
          <cell r="E90">
            <v>7386</v>
          </cell>
          <cell r="F90">
            <v>3737</v>
          </cell>
          <cell r="G90">
            <v>0</v>
          </cell>
          <cell r="H90">
            <v>0.35</v>
          </cell>
          <cell r="I90">
            <v>40</v>
          </cell>
          <cell r="J90">
            <v>7374</v>
          </cell>
          <cell r="K90">
            <v>12</v>
          </cell>
          <cell r="L90">
            <v>400</v>
          </cell>
          <cell r="M90">
            <v>1200</v>
          </cell>
          <cell r="U90">
            <v>1000</v>
          </cell>
          <cell r="V90">
            <v>1200</v>
          </cell>
          <cell r="W90">
            <v>1117.2</v>
          </cell>
          <cell r="X90">
            <v>1200</v>
          </cell>
          <cell r="Y90">
            <v>7.8204439670605082</v>
          </cell>
          <cell r="Z90">
            <v>3.3449695667740778</v>
          </cell>
          <cell r="AD90">
            <v>1800</v>
          </cell>
          <cell r="AE90">
            <v>1002.6</v>
          </cell>
          <cell r="AF90">
            <v>952.4</v>
          </cell>
          <cell r="AG90">
            <v>1096.4000000000001</v>
          </cell>
          <cell r="AH90">
            <v>1160</v>
          </cell>
          <cell r="AI90" t="str">
            <v>акиюльяб</v>
          </cell>
        </row>
        <row r="91">
          <cell r="A91" t="str">
            <v xml:space="preserve"> 411  Колбаса Муромская ТМ Зареченские в оболочке полиамид ВЕС ПОКОМ</v>
          </cell>
          <cell r="B91" t="str">
            <v>кг</v>
          </cell>
          <cell r="D91">
            <v>133.49</v>
          </cell>
          <cell r="E91">
            <v>0</v>
          </cell>
          <cell r="F91">
            <v>133.49</v>
          </cell>
          <cell r="G91" t="str">
            <v>нов</v>
          </cell>
          <cell r="H91">
            <v>1</v>
          </cell>
          <cell r="I91" t="e">
            <v>#N/A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3857</v>
          </cell>
          <cell r="D92">
            <v>9770</v>
          </cell>
          <cell r="E92">
            <v>9215</v>
          </cell>
          <cell r="F92">
            <v>4264</v>
          </cell>
          <cell r="G92">
            <v>0</v>
          </cell>
          <cell r="H92">
            <v>0.35</v>
          </cell>
          <cell r="I92">
            <v>45</v>
          </cell>
          <cell r="J92">
            <v>9214</v>
          </cell>
          <cell r="K92">
            <v>1</v>
          </cell>
          <cell r="L92">
            <v>700</v>
          </cell>
          <cell r="M92">
            <v>2200</v>
          </cell>
          <cell r="U92">
            <v>1500</v>
          </cell>
          <cell r="V92">
            <v>1400</v>
          </cell>
          <cell r="W92">
            <v>1423</v>
          </cell>
          <cell r="X92">
            <v>1500</v>
          </cell>
          <cell r="Y92">
            <v>8.1264933239634569</v>
          </cell>
          <cell r="Z92">
            <v>2.9964862965565708</v>
          </cell>
          <cell r="AD92">
            <v>2100</v>
          </cell>
          <cell r="AE92">
            <v>1520.8</v>
          </cell>
          <cell r="AF92">
            <v>1332</v>
          </cell>
          <cell r="AG92">
            <v>1330</v>
          </cell>
          <cell r="AH92">
            <v>1222</v>
          </cell>
          <cell r="AI92" t="str">
            <v>оконч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112</v>
          </cell>
          <cell r="D93">
            <v>114</v>
          </cell>
          <cell r="E93">
            <v>130</v>
          </cell>
          <cell r="F93">
            <v>95</v>
          </cell>
          <cell r="G93" t="str">
            <v>лидер</v>
          </cell>
          <cell r="H93">
            <v>0.11</v>
          </cell>
          <cell r="I93">
            <v>120</v>
          </cell>
          <cell r="J93">
            <v>135</v>
          </cell>
          <cell r="K93">
            <v>-5</v>
          </cell>
          <cell r="L93">
            <v>0</v>
          </cell>
          <cell r="M93">
            <v>70</v>
          </cell>
          <cell r="V93">
            <v>50</v>
          </cell>
          <cell r="W93">
            <v>26</v>
          </cell>
          <cell r="X93">
            <v>50</v>
          </cell>
          <cell r="Y93">
            <v>10.192307692307692</v>
          </cell>
          <cell r="Z93">
            <v>3.6538461538461537</v>
          </cell>
          <cell r="AD93">
            <v>0</v>
          </cell>
          <cell r="AE93">
            <v>18.600000000000001</v>
          </cell>
          <cell r="AF93">
            <v>19.600000000000001</v>
          </cell>
          <cell r="AG93">
            <v>18.8</v>
          </cell>
          <cell r="AH93">
            <v>32</v>
          </cell>
          <cell r="AI93">
            <v>0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161</v>
          </cell>
          <cell r="D94">
            <v>105</v>
          </cell>
          <cell r="E94">
            <v>145</v>
          </cell>
          <cell r="F94">
            <v>110</v>
          </cell>
          <cell r="G94" t="str">
            <v>лидер</v>
          </cell>
          <cell r="H94">
            <v>0.11</v>
          </cell>
          <cell r="I94">
            <v>120</v>
          </cell>
          <cell r="J94">
            <v>157</v>
          </cell>
          <cell r="K94">
            <v>-12</v>
          </cell>
          <cell r="L94">
            <v>0</v>
          </cell>
          <cell r="M94">
            <v>50</v>
          </cell>
          <cell r="U94">
            <v>50</v>
          </cell>
          <cell r="W94">
            <v>29</v>
          </cell>
          <cell r="X94">
            <v>50</v>
          </cell>
          <cell r="Y94">
            <v>8.9655172413793096</v>
          </cell>
          <cell r="Z94">
            <v>3.7931034482758621</v>
          </cell>
          <cell r="AD94">
            <v>0</v>
          </cell>
          <cell r="AE94">
            <v>20.8</v>
          </cell>
          <cell r="AF94">
            <v>27.8</v>
          </cell>
          <cell r="AG94">
            <v>21.8</v>
          </cell>
          <cell r="AH94">
            <v>29</v>
          </cell>
          <cell r="AI94">
            <v>0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460</v>
          </cell>
          <cell r="D95">
            <v>776</v>
          </cell>
          <cell r="E95">
            <v>529</v>
          </cell>
          <cell r="F95">
            <v>696</v>
          </cell>
          <cell r="G95" t="str">
            <v>лидер</v>
          </cell>
          <cell r="H95">
            <v>0.06</v>
          </cell>
          <cell r="I95">
            <v>60</v>
          </cell>
          <cell r="J95">
            <v>544</v>
          </cell>
          <cell r="K95">
            <v>-15</v>
          </cell>
          <cell r="L95">
            <v>0</v>
          </cell>
          <cell r="M95">
            <v>0</v>
          </cell>
          <cell r="V95">
            <v>40</v>
          </cell>
          <cell r="W95">
            <v>105.8</v>
          </cell>
          <cell r="X95">
            <v>120</v>
          </cell>
          <cell r="Y95">
            <v>8.0907372400756152</v>
          </cell>
          <cell r="Z95">
            <v>6.5784499054820413</v>
          </cell>
          <cell r="AD95">
            <v>0</v>
          </cell>
          <cell r="AE95">
            <v>94.4</v>
          </cell>
          <cell r="AF95">
            <v>117.6</v>
          </cell>
          <cell r="AG95">
            <v>107.2</v>
          </cell>
          <cell r="AH95">
            <v>86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56</v>
          </cell>
          <cell r="D96">
            <v>19</v>
          </cell>
          <cell r="E96">
            <v>10</v>
          </cell>
          <cell r="F96">
            <v>59</v>
          </cell>
          <cell r="G96">
            <v>0</v>
          </cell>
          <cell r="H96">
            <v>0.06</v>
          </cell>
          <cell r="I96">
            <v>0</v>
          </cell>
          <cell r="J96">
            <v>478</v>
          </cell>
          <cell r="K96">
            <v>-468</v>
          </cell>
          <cell r="L96">
            <v>100</v>
          </cell>
          <cell r="M96">
            <v>100</v>
          </cell>
          <cell r="U96">
            <v>50</v>
          </cell>
          <cell r="V96">
            <v>50</v>
          </cell>
          <cell r="W96">
            <v>2</v>
          </cell>
          <cell r="X96">
            <v>50</v>
          </cell>
          <cell r="Y96">
            <v>204.5</v>
          </cell>
          <cell r="Z96">
            <v>29.5</v>
          </cell>
          <cell r="AD96">
            <v>0</v>
          </cell>
          <cell r="AE96">
            <v>83.8</v>
          </cell>
          <cell r="AF96">
            <v>65.2</v>
          </cell>
          <cell r="AG96">
            <v>40.4</v>
          </cell>
          <cell r="AH96">
            <v>0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356</v>
          </cell>
          <cell r="D97">
            <v>1217</v>
          </cell>
          <cell r="E97">
            <v>759</v>
          </cell>
          <cell r="F97">
            <v>800</v>
          </cell>
          <cell r="G97" t="str">
            <v>лидер</v>
          </cell>
          <cell r="H97">
            <v>0.06</v>
          </cell>
          <cell r="I97">
            <v>60</v>
          </cell>
          <cell r="J97">
            <v>764</v>
          </cell>
          <cell r="K97">
            <v>-5</v>
          </cell>
          <cell r="L97">
            <v>0</v>
          </cell>
          <cell r="M97">
            <v>50</v>
          </cell>
          <cell r="U97">
            <v>60</v>
          </cell>
          <cell r="V97">
            <v>150</v>
          </cell>
          <cell r="W97">
            <v>151.80000000000001</v>
          </cell>
          <cell r="X97">
            <v>150</v>
          </cell>
          <cell r="Y97">
            <v>7.9710144927536222</v>
          </cell>
          <cell r="Z97">
            <v>5.2700922266139649</v>
          </cell>
          <cell r="AD97">
            <v>0</v>
          </cell>
          <cell r="AE97">
            <v>127.8</v>
          </cell>
          <cell r="AF97">
            <v>147</v>
          </cell>
          <cell r="AG97">
            <v>172.2</v>
          </cell>
          <cell r="AH97">
            <v>120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5</v>
          </cell>
          <cell r="D98">
            <v>6</v>
          </cell>
          <cell r="E98">
            <v>3</v>
          </cell>
          <cell r="F98">
            <v>2</v>
          </cell>
          <cell r="G98" t="str">
            <v>лид, я</v>
          </cell>
          <cell r="H98">
            <v>0.33</v>
          </cell>
          <cell r="I98">
            <v>40</v>
          </cell>
          <cell r="J98">
            <v>505</v>
          </cell>
          <cell r="K98">
            <v>-502</v>
          </cell>
          <cell r="L98">
            <v>50</v>
          </cell>
          <cell r="M98">
            <v>30</v>
          </cell>
          <cell r="U98">
            <v>30</v>
          </cell>
          <cell r="W98">
            <v>0.6</v>
          </cell>
          <cell r="X98">
            <v>30</v>
          </cell>
          <cell r="Y98">
            <v>236.66666666666669</v>
          </cell>
          <cell r="Z98">
            <v>3.3333333333333335</v>
          </cell>
          <cell r="AD98">
            <v>0</v>
          </cell>
          <cell r="AE98">
            <v>129.19999999999999</v>
          </cell>
          <cell r="AF98">
            <v>94.2</v>
          </cell>
          <cell r="AG98">
            <v>2.6</v>
          </cell>
          <cell r="AH98">
            <v>-1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192</v>
          </cell>
          <cell r="D99">
            <v>438</v>
          </cell>
          <cell r="E99">
            <v>259</v>
          </cell>
          <cell r="F99">
            <v>351</v>
          </cell>
          <cell r="G99">
            <v>0</v>
          </cell>
          <cell r="H99">
            <v>0.15</v>
          </cell>
          <cell r="I99" t="e">
            <v>#N/A</v>
          </cell>
          <cell r="J99">
            <v>286</v>
          </cell>
          <cell r="K99">
            <v>-27</v>
          </cell>
          <cell r="L99">
            <v>0</v>
          </cell>
          <cell r="M99">
            <v>50</v>
          </cell>
          <cell r="V99">
            <v>50</v>
          </cell>
          <cell r="W99">
            <v>51.8</v>
          </cell>
          <cell r="X99">
            <v>50</v>
          </cell>
          <cell r="Y99">
            <v>9.6718146718146727</v>
          </cell>
          <cell r="Z99">
            <v>6.7760617760617761</v>
          </cell>
          <cell r="AD99">
            <v>0</v>
          </cell>
          <cell r="AE99">
            <v>39</v>
          </cell>
          <cell r="AF99">
            <v>48</v>
          </cell>
          <cell r="AG99">
            <v>52.2</v>
          </cell>
          <cell r="AH99">
            <v>43</v>
          </cell>
          <cell r="AI99" t="e">
            <v>#N/A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B100" t="str">
            <v>шт</v>
          </cell>
          <cell r="D100">
            <v>204</v>
          </cell>
          <cell r="E100">
            <v>5</v>
          </cell>
          <cell r="F100">
            <v>199</v>
          </cell>
          <cell r="G100" t="str">
            <v>нов</v>
          </cell>
          <cell r="H100">
            <v>0.28000000000000003</v>
          </cell>
          <cell r="I100" t="e">
            <v>#N/A</v>
          </cell>
          <cell r="J100">
            <v>8</v>
          </cell>
          <cell r="K100">
            <v>-3</v>
          </cell>
          <cell r="L100">
            <v>0</v>
          </cell>
          <cell r="M100">
            <v>0</v>
          </cell>
          <cell r="W100">
            <v>1</v>
          </cell>
          <cell r="Y100">
            <v>199</v>
          </cell>
          <cell r="Z100">
            <v>199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2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171</v>
          </cell>
          <cell r="D101">
            <v>24</v>
          </cell>
          <cell r="E101">
            <v>151</v>
          </cell>
          <cell r="F101">
            <v>39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347</v>
          </cell>
          <cell r="K101">
            <v>-196</v>
          </cell>
          <cell r="L101">
            <v>100</v>
          </cell>
          <cell r="M101">
            <v>30</v>
          </cell>
          <cell r="U101">
            <v>30</v>
          </cell>
          <cell r="V101">
            <v>20</v>
          </cell>
          <cell r="W101">
            <v>30.2</v>
          </cell>
          <cell r="X101">
            <v>30</v>
          </cell>
          <cell r="Y101">
            <v>8.2450331125827816</v>
          </cell>
          <cell r="Z101">
            <v>1.2913907284768211</v>
          </cell>
          <cell r="AD101">
            <v>0</v>
          </cell>
          <cell r="AE101">
            <v>90.8</v>
          </cell>
          <cell r="AF101">
            <v>57.8</v>
          </cell>
          <cell r="AG101">
            <v>56.4</v>
          </cell>
          <cell r="AH101">
            <v>-11</v>
          </cell>
          <cell r="AI101" t="str">
            <v>оконч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284.55799999999999</v>
          </cell>
          <cell r="D102">
            <v>692.35400000000004</v>
          </cell>
          <cell r="E102">
            <v>547.24699999999996</v>
          </cell>
          <cell r="F102">
            <v>422.28100000000001</v>
          </cell>
          <cell r="G102" t="str">
            <v>н</v>
          </cell>
          <cell r="H102">
            <v>1</v>
          </cell>
          <cell r="I102" t="e">
            <v>#N/A</v>
          </cell>
          <cell r="J102">
            <v>554.25699999999995</v>
          </cell>
          <cell r="K102">
            <v>-7.0099999999999909</v>
          </cell>
          <cell r="L102">
            <v>180</v>
          </cell>
          <cell r="M102">
            <v>40</v>
          </cell>
          <cell r="U102">
            <v>20</v>
          </cell>
          <cell r="V102">
            <v>100</v>
          </cell>
          <cell r="W102">
            <v>109.4494</v>
          </cell>
          <cell r="X102">
            <v>110</v>
          </cell>
          <cell r="Y102">
            <v>7.9697193406268099</v>
          </cell>
          <cell r="Z102">
            <v>3.8582303786041772</v>
          </cell>
          <cell r="AD102">
            <v>0</v>
          </cell>
          <cell r="AE102">
            <v>65.459800000000001</v>
          </cell>
          <cell r="AF102">
            <v>95.430999999999997</v>
          </cell>
          <cell r="AG102">
            <v>108.7568</v>
          </cell>
          <cell r="AH102">
            <v>75.486999999999995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21</v>
          </cell>
          <cell r="D103">
            <v>27</v>
          </cell>
          <cell r="E103">
            <v>2</v>
          </cell>
          <cell r="F103">
            <v>29</v>
          </cell>
          <cell r="G103">
            <v>0</v>
          </cell>
          <cell r="H103">
            <v>0.33</v>
          </cell>
          <cell r="I103" t="e">
            <v>#N/A</v>
          </cell>
          <cell r="J103">
            <v>522</v>
          </cell>
          <cell r="K103">
            <v>-520</v>
          </cell>
          <cell r="L103">
            <v>30</v>
          </cell>
          <cell r="M103">
            <v>0</v>
          </cell>
          <cell r="U103">
            <v>30</v>
          </cell>
          <cell r="W103">
            <v>0.4</v>
          </cell>
          <cell r="X103">
            <v>30</v>
          </cell>
          <cell r="Y103">
            <v>297.5</v>
          </cell>
          <cell r="Z103">
            <v>72.5</v>
          </cell>
          <cell r="AD103">
            <v>0</v>
          </cell>
          <cell r="AE103">
            <v>105.8</v>
          </cell>
          <cell r="AF103">
            <v>94.4</v>
          </cell>
          <cell r="AG103">
            <v>6.2</v>
          </cell>
          <cell r="AH103">
            <v>2</v>
          </cell>
          <cell r="AI103" t="e">
            <v>#N/A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 t="str">
            <v>кг</v>
          </cell>
          <cell r="D104">
            <v>140.42500000000001</v>
          </cell>
          <cell r="E104">
            <v>2.7040000000000002</v>
          </cell>
          <cell r="F104">
            <v>137.721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2.6</v>
          </cell>
          <cell r="K104">
            <v>0.10400000000000009</v>
          </cell>
          <cell r="L104">
            <v>0</v>
          </cell>
          <cell r="M104">
            <v>0</v>
          </cell>
          <cell r="W104">
            <v>0.54080000000000006</v>
          </cell>
          <cell r="Y104">
            <v>254.66161242603548</v>
          </cell>
          <cell r="Z104">
            <v>254.66161242603548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2.7040000000000002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370</v>
          </cell>
          <cell r="D105">
            <v>357</v>
          </cell>
          <cell r="E105">
            <v>490</v>
          </cell>
          <cell r="F105">
            <v>228</v>
          </cell>
          <cell r="G105">
            <v>0</v>
          </cell>
          <cell r="H105">
            <v>0.4</v>
          </cell>
          <cell r="I105" t="e">
            <v>#N/A</v>
          </cell>
          <cell r="J105">
            <v>497</v>
          </cell>
          <cell r="K105">
            <v>-7</v>
          </cell>
          <cell r="L105">
            <v>30</v>
          </cell>
          <cell r="M105">
            <v>160</v>
          </cell>
          <cell r="U105">
            <v>170</v>
          </cell>
          <cell r="V105">
            <v>100</v>
          </cell>
          <cell r="W105">
            <v>98</v>
          </cell>
          <cell r="X105">
            <v>100</v>
          </cell>
          <cell r="Y105">
            <v>8.0408163265306118</v>
          </cell>
          <cell r="Z105">
            <v>2.3265306122448979</v>
          </cell>
          <cell r="AD105">
            <v>0</v>
          </cell>
          <cell r="AE105">
            <v>114.4</v>
          </cell>
          <cell r="AF105">
            <v>99.8</v>
          </cell>
          <cell r="AG105">
            <v>84.4</v>
          </cell>
          <cell r="AH105">
            <v>112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261.89100000000002</v>
          </cell>
          <cell r="D106">
            <v>425.90199999999999</v>
          </cell>
          <cell r="E106">
            <v>340.64800000000002</v>
          </cell>
          <cell r="F106">
            <v>342.79500000000002</v>
          </cell>
          <cell r="G106" t="str">
            <v>н</v>
          </cell>
          <cell r="H106">
            <v>1</v>
          </cell>
          <cell r="I106" t="e">
            <v>#N/A</v>
          </cell>
          <cell r="J106">
            <v>327.21899999999999</v>
          </cell>
          <cell r="K106">
            <v>13.42900000000003</v>
          </cell>
          <cell r="L106">
            <v>0</v>
          </cell>
          <cell r="M106">
            <v>60</v>
          </cell>
          <cell r="V106">
            <v>80</v>
          </cell>
          <cell r="W106">
            <v>68.129600000000011</v>
          </cell>
          <cell r="X106">
            <v>80</v>
          </cell>
          <cell r="Y106">
            <v>8.2606532256170588</v>
          </cell>
          <cell r="Z106">
            <v>5.0315134684483684</v>
          </cell>
          <cell r="AD106">
            <v>0</v>
          </cell>
          <cell r="AE106">
            <v>104.9752</v>
          </cell>
          <cell r="AF106">
            <v>75.69</v>
          </cell>
          <cell r="AG106">
            <v>76.122199999999992</v>
          </cell>
          <cell r="AH106">
            <v>43.5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70</v>
          </cell>
          <cell r="D107">
            <v>390</v>
          </cell>
          <cell r="E107">
            <v>274</v>
          </cell>
          <cell r="F107">
            <v>180</v>
          </cell>
          <cell r="G107">
            <v>0</v>
          </cell>
          <cell r="H107">
            <v>0.4</v>
          </cell>
          <cell r="I107" t="e">
            <v>#N/A</v>
          </cell>
          <cell r="J107">
            <v>294</v>
          </cell>
          <cell r="K107">
            <v>-20</v>
          </cell>
          <cell r="L107">
            <v>50</v>
          </cell>
          <cell r="M107">
            <v>60</v>
          </cell>
          <cell r="U107">
            <v>30</v>
          </cell>
          <cell r="V107">
            <v>70</v>
          </cell>
          <cell r="W107">
            <v>54.8</v>
          </cell>
          <cell r="X107">
            <v>60</v>
          </cell>
          <cell r="Y107">
            <v>8.2116788321167888</v>
          </cell>
          <cell r="Z107">
            <v>3.2846715328467155</v>
          </cell>
          <cell r="AD107">
            <v>0</v>
          </cell>
          <cell r="AE107">
            <v>47.8</v>
          </cell>
          <cell r="AF107">
            <v>42</v>
          </cell>
          <cell r="AG107">
            <v>53.8</v>
          </cell>
          <cell r="AH107">
            <v>56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151.06100000000001</v>
          </cell>
          <cell r="D108">
            <v>627.96</v>
          </cell>
          <cell r="E108">
            <v>291.21499999999997</v>
          </cell>
          <cell r="F108">
            <v>479.40600000000001</v>
          </cell>
          <cell r="G108">
            <v>0</v>
          </cell>
          <cell r="H108">
            <v>1</v>
          </cell>
          <cell r="I108" t="e">
            <v>#N/A</v>
          </cell>
          <cell r="J108">
            <v>287.00700000000001</v>
          </cell>
          <cell r="K108">
            <v>4.20799999999997</v>
          </cell>
          <cell r="L108">
            <v>0</v>
          </cell>
          <cell r="M108">
            <v>0</v>
          </cell>
          <cell r="W108">
            <v>58.242999999999995</v>
          </cell>
          <cell r="Y108">
            <v>8.2311350720258236</v>
          </cell>
          <cell r="Z108">
            <v>8.2311350720258236</v>
          </cell>
          <cell r="AD108">
            <v>0</v>
          </cell>
          <cell r="AE108">
            <v>67.28</v>
          </cell>
          <cell r="AF108">
            <v>61.77</v>
          </cell>
          <cell r="AG108">
            <v>80.193600000000004</v>
          </cell>
          <cell r="AH108">
            <v>42.05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119</v>
          </cell>
          <cell r="D109">
            <v>76</v>
          </cell>
          <cell r="E109">
            <v>112</v>
          </cell>
          <cell r="F109">
            <v>81</v>
          </cell>
          <cell r="G109" t="str">
            <v>н</v>
          </cell>
          <cell r="H109">
            <v>0.4</v>
          </cell>
          <cell r="I109" t="e">
            <v>#N/A</v>
          </cell>
          <cell r="J109">
            <v>136</v>
          </cell>
          <cell r="K109">
            <v>-24</v>
          </cell>
          <cell r="L109">
            <v>30</v>
          </cell>
          <cell r="M109">
            <v>20</v>
          </cell>
          <cell r="U109">
            <v>20</v>
          </cell>
          <cell r="V109">
            <v>20</v>
          </cell>
          <cell r="W109">
            <v>22.4</v>
          </cell>
          <cell r="X109">
            <v>20</v>
          </cell>
          <cell r="Y109">
            <v>8.5267857142857153</v>
          </cell>
          <cell r="Z109">
            <v>3.6160714285714288</v>
          </cell>
          <cell r="AD109">
            <v>0</v>
          </cell>
          <cell r="AE109">
            <v>27</v>
          </cell>
          <cell r="AF109">
            <v>28</v>
          </cell>
          <cell r="AG109">
            <v>22.2</v>
          </cell>
          <cell r="AH109">
            <v>15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144</v>
          </cell>
          <cell r="D110">
            <v>142</v>
          </cell>
          <cell r="E110">
            <v>191</v>
          </cell>
          <cell r="F110">
            <v>92</v>
          </cell>
          <cell r="G110">
            <v>0</v>
          </cell>
          <cell r="H110">
            <v>0.2</v>
          </cell>
          <cell r="I110" t="e">
            <v>#N/A</v>
          </cell>
          <cell r="J110">
            <v>212</v>
          </cell>
          <cell r="K110">
            <v>-21</v>
          </cell>
          <cell r="L110">
            <v>30</v>
          </cell>
          <cell r="M110">
            <v>70</v>
          </cell>
          <cell r="U110">
            <v>40</v>
          </cell>
          <cell r="V110">
            <v>40</v>
          </cell>
          <cell r="W110">
            <v>38.200000000000003</v>
          </cell>
          <cell r="X110">
            <v>40</v>
          </cell>
          <cell r="Y110">
            <v>8.167539267015707</v>
          </cell>
          <cell r="Z110">
            <v>2.408376963350785</v>
          </cell>
          <cell r="AD110">
            <v>0</v>
          </cell>
          <cell r="AE110">
            <v>37.799999999999997</v>
          </cell>
          <cell r="AF110">
            <v>36.4</v>
          </cell>
          <cell r="AG110">
            <v>32.6</v>
          </cell>
          <cell r="AH110">
            <v>31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198</v>
          </cell>
          <cell r="D111">
            <v>68</v>
          </cell>
          <cell r="E111">
            <v>154</v>
          </cell>
          <cell r="F111">
            <v>110</v>
          </cell>
          <cell r="G111">
            <v>0</v>
          </cell>
          <cell r="H111">
            <v>0.2</v>
          </cell>
          <cell r="I111" t="e">
            <v>#N/A</v>
          </cell>
          <cell r="J111">
            <v>178</v>
          </cell>
          <cell r="K111">
            <v>-24</v>
          </cell>
          <cell r="L111">
            <v>0</v>
          </cell>
          <cell r="M111">
            <v>40</v>
          </cell>
          <cell r="U111">
            <v>40</v>
          </cell>
          <cell r="V111">
            <v>30</v>
          </cell>
          <cell r="W111">
            <v>30.8</v>
          </cell>
          <cell r="X111">
            <v>30</v>
          </cell>
          <cell r="Y111">
            <v>8.1168831168831161</v>
          </cell>
          <cell r="Z111">
            <v>3.5714285714285712</v>
          </cell>
          <cell r="AD111">
            <v>0</v>
          </cell>
          <cell r="AE111">
            <v>46</v>
          </cell>
          <cell r="AF111">
            <v>41.6</v>
          </cell>
          <cell r="AG111">
            <v>30</v>
          </cell>
          <cell r="AH111">
            <v>30</v>
          </cell>
          <cell r="AI111" t="str">
            <v>увел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361</v>
          </cell>
          <cell r="D112">
            <v>394</v>
          </cell>
          <cell r="E112">
            <v>422</v>
          </cell>
          <cell r="F112">
            <v>316</v>
          </cell>
          <cell r="G112">
            <v>0</v>
          </cell>
          <cell r="H112">
            <v>0.2</v>
          </cell>
          <cell r="I112" t="e">
            <v>#N/A</v>
          </cell>
          <cell r="J112">
            <v>470</v>
          </cell>
          <cell r="K112">
            <v>-48</v>
          </cell>
          <cell r="L112">
            <v>0</v>
          </cell>
          <cell r="M112">
            <v>120</v>
          </cell>
          <cell r="U112">
            <v>80</v>
          </cell>
          <cell r="V112">
            <v>80</v>
          </cell>
          <cell r="W112">
            <v>84.4</v>
          </cell>
          <cell r="X112">
            <v>90</v>
          </cell>
          <cell r="Y112">
            <v>8.1279620853080559</v>
          </cell>
          <cell r="Z112">
            <v>3.7440758293838861</v>
          </cell>
          <cell r="AD112">
            <v>0</v>
          </cell>
          <cell r="AE112">
            <v>111.2</v>
          </cell>
          <cell r="AF112">
            <v>99.6</v>
          </cell>
          <cell r="AG112">
            <v>86.2</v>
          </cell>
          <cell r="AH112">
            <v>76</v>
          </cell>
          <cell r="AI112" t="str">
            <v>увел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102</v>
          </cell>
          <cell r="D113">
            <v>114</v>
          </cell>
          <cell r="E113">
            <v>142</v>
          </cell>
          <cell r="F113">
            <v>73</v>
          </cell>
          <cell r="G113">
            <v>0</v>
          </cell>
          <cell r="H113">
            <v>0.3</v>
          </cell>
          <cell r="I113" t="e">
            <v>#N/A</v>
          </cell>
          <cell r="J113">
            <v>167</v>
          </cell>
          <cell r="K113">
            <v>-25</v>
          </cell>
          <cell r="L113">
            <v>0</v>
          </cell>
          <cell r="M113">
            <v>20</v>
          </cell>
          <cell r="U113">
            <v>80</v>
          </cell>
          <cell r="V113">
            <v>30</v>
          </cell>
          <cell r="W113">
            <v>28.4</v>
          </cell>
          <cell r="X113">
            <v>30</v>
          </cell>
          <cell r="Y113">
            <v>8.204225352112676</v>
          </cell>
          <cell r="Z113">
            <v>2.570422535211268</v>
          </cell>
          <cell r="AD113">
            <v>0</v>
          </cell>
          <cell r="AE113">
            <v>21</v>
          </cell>
          <cell r="AF113">
            <v>25</v>
          </cell>
          <cell r="AG113">
            <v>23</v>
          </cell>
          <cell r="AH113">
            <v>54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C114">
            <v>357.74200000000002</v>
          </cell>
          <cell r="D114">
            <v>1040.481</v>
          </cell>
          <cell r="E114">
            <v>538</v>
          </cell>
          <cell r="F114">
            <v>1005</v>
          </cell>
          <cell r="G114" t="str">
            <v>рот</v>
          </cell>
          <cell r="H114">
            <v>1</v>
          </cell>
          <cell r="I114" t="e">
            <v>#N/A</v>
          </cell>
          <cell r="J114">
            <v>353.98200000000003</v>
          </cell>
          <cell r="K114">
            <v>184.01799999999997</v>
          </cell>
          <cell r="L114">
            <v>0</v>
          </cell>
          <cell r="M114">
            <v>0</v>
          </cell>
          <cell r="W114">
            <v>107.6</v>
          </cell>
          <cell r="X114">
            <v>100</v>
          </cell>
          <cell r="Y114">
            <v>10.269516728624536</v>
          </cell>
          <cell r="Z114">
            <v>9.3401486988847591</v>
          </cell>
          <cell r="AD114">
            <v>0</v>
          </cell>
          <cell r="AE114">
            <v>138.71700000000001</v>
          </cell>
          <cell r="AF114">
            <v>119.2</v>
          </cell>
          <cell r="AG114">
            <v>178.6</v>
          </cell>
          <cell r="AH114">
            <v>59.331000000000003</v>
          </cell>
          <cell r="AI114" t="e">
            <v>#N/A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 t="str">
            <v>кг</v>
          </cell>
          <cell r="C115">
            <v>2806.36</v>
          </cell>
          <cell r="D115">
            <v>7828.018</v>
          </cell>
          <cell r="E115">
            <v>4049.1060000000002</v>
          </cell>
          <cell r="F115">
            <v>3245.8339999999998</v>
          </cell>
          <cell r="G115">
            <v>0</v>
          </cell>
          <cell r="H115">
            <v>1</v>
          </cell>
          <cell r="I115" t="e">
            <v>#N/A</v>
          </cell>
          <cell r="J115">
            <v>3934.1509999999998</v>
          </cell>
          <cell r="K115">
            <v>114.95500000000038</v>
          </cell>
          <cell r="L115">
            <v>300</v>
          </cell>
          <cell r="M115">
            <v>500</v>
          </cell>
          <cell r="U115">
            <v>800</v>
          </cell>
          <cell r="V115">
            <v>900</v>
          </cell>
          <cell r="W115">
            <v>809.82120000000009</v>
          </cell>
          <cell r="X115">
            <v>900</v>
          </cell>
          <cell r="Y115">
            <v>8.2065448521229118</v>
          </cell>
          <cell r="Z115">
            <v>4.0080872172770974</v>
          </cell>
          <cell r="AD115">
            <v>0</v>
          </cell>
          <cell r="AE115">
            <v>911.99559999999997</v>
          </cell>
          <cell r="AF115">
            <v>824.7962</v>
          </cell>
          <cell r="AG115">
            <v>822.09240000000011</v>
          </cell>
          <cell r="AH115">
            <v>874.851</v>
          </cell>
          <cell r="AI115" t="str">
            <v>оконч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 t="str">
            <v>кг</v>
          </cell>
          <cell r="C116">
            <v>6000.3320000000003</v>
          </cell>
          <cell r="D116">
            <v>18768.699000000001</v>
          </cell>
          <cell r="E116">
            <v>10389.697</v>
          </cell>
          <cell r="F116">
            <v>7172.3950000000004</v>
          </cell>
          <cell r="G116">
            <v>0</v>
          </cell>
          <cell r="H116">
            <v>1</v>
          </cell>
          <cell r="I116" t="e">
            <v>#N/A</v>
          </cell>
          <cell r="J116">
            <v>10083.939</v>
          </cell>
          <cell r="K116">
            <v>305.75799999999981</v>
          </cell>
          <cell r="L116">
            <v>500</v>
          </cell>
          <cell r="M116">
            <v>2300</v>
          </cell>
          <cell r="U116">
            <v>2500</v>
          </cell>
          <cell r="V116">
            <v>2450</v>
          </cell>
          <cell r="W116">
            <v>2077.9394000000002</v>
          </cell>
          <cell r="X116">
            <v>1800</v>
          </cell>
          <cell r="Y116">
            <v>8.0475855070653157</v>
          </cell>
          <cell r="Z116">
            <v>3.4516863196299177</v>
          </cell>
          <cell r="AD116">
            <v>0</v>
          </cell>
          <cell r="AE116">
            <v>1857.6</v>
          </cell>
          <cell r="AF116">
            <v>2028.0223999999998</v>
          </cell>
          <cell r="AG116">
            <v>2050.8072000000002</v>
          </cell>
          <cell r="AH116">
            <v>2210.4839999999999</v>
          </cell>
          <cell r="AI116" t="str">
            <v>акиюльяб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 t="str">
            <v>кг</v>
          </cell>
          <cell r="C117">
            <v>3427.011</v>
          </cell>
          <cell r="D117">
            <v>9777.8870000000006</v>
          </cell>
          <cell r="E117">
            <v>4465.2139999999999</v>
          </cell>
          <cell r="F117">
            <v>3039.8870000000002</v>
          </cell>
          <cell r="G117">
            <v>0</v>
          </cell>
          <cell r="H117">
            <v>1</v>
          </cell>
          <cell r="I117" t="e">
            <v>#N/A</v>
          </cell>
          <cell r="J117">
            <v>4310.9110000000001</v>
          </cell>
          <cell r="K117">
            <v>154.30299999999988</v>
          </cell>
          <cell r="L117">
            <v>600</v>
          </cell>
          <cell r="M117">
            <v>800</v>
          </cell>
          <cell r="U117">
            <v>900</v>
          </cell>
          <cell r="V117">
            <v>1000</v>
          </cell>
          <cell r="W117">
            <v>893.04279999999994</v>
          </cell>
          <cell r="X117">
            <v>900</v>
          </cell>
          <cell r="Y117">
            <v>8.1069877054044905</v>
          </cell>
          <cell r="Z117">
            <v>3.4039656330021364</v>
          </cell>
          <cell r="AD117">
            <v>0</v>
          </cell>
          <cell r="AE117">
            <v>1088.8</v>
          </cell>
          <cell r="AF117">
            <v>989</v>
          </cell>
          <cell r="AG117">
            <v>882.37299999999993</v>
          </cell>
          <cell r="AH117">
            <v>1010.3</v>
          </cell>
          <cell r="AI117" t="str">
            <v>оконч</v>
          </cell>
        </row>
        <row r="118">
          <cell r="A118" t="str">
            <v xml:space="preserve"> 459  Колбаса Докторская Филейная 0,5кг ТМ Особый рецепт  ПОКОМ</v>
          </cell>
          <cell r="B118" t="str">
            <v>шт</v>
          </cell>
          <cell r="C118">
            <v>-9</v>
          </cell>
          <cell r="D118">
            <v>28</v>
          </cell>
          <cell r="E118">
            <v>21</v>
          </cell>
          <cell r="F118">
            <v>-2</v>
          </cell>
          <cell r="G118">
            <v>0</v>
          </cell>
          <cell r="H118">
            <v>0</v>
          </cell>
          <cell r="I118" t="e">
            <v>#N/A</v>
          </cell>
          <cell r="J118">
            <v>21</v>
          </cell>
          <cell r="K118">
            <v>0</v>
          </cell>
          <cell r="L118">
            <v>0</v>
          </cell>
          <cell r="M118">
            <v>0</v>
          </cell>
          <cell r="W118">
            <v>4.2</v>
          </cell>
          <cell r="Y118">
            <v>-0.47619047619047616</v>
          </cell>
          <cell r="Z118">
            <v>-0.47619047619047616</v>
          </cell>
          <cell r="AD118">
            <v>0</v>
          </cell>
          <cell r="AE118">
            <v>44.2</v>
          </cell>
          <cell r="AF118">
            <v>47.8</v>
          </cell>
          <cell r="AG118">
            <v>38.200000000000003</v>
          </cell>
          <cell r="AH118">
            <v>0</v>
          </cell>
          <cell r="AI118" t="e">
            <v>#N/A</v>
          </cell>
        </row>
        <row r="119">
          <cell r="A119" t="str">
            <v xml:space="preserve"> 465  Колбаса Филейная оригинальная ВЕС ~0,8кг ТМ Особый рецепт в оболочке полиамид  ПОКОМ</v>
          </cell>
          <cell r="B119" t="str">
            <v>кг</v>
          </cell>
          <cell r="C119">
            <v>60.116999999999997</v>
          </cell>
          <cell r="D119">
            <v>200.23</v>
          </cell>
          <cell r="E119">
            <v>0</v>
          </cell>
          <cell r="F119">
            <v>245.64099999999999</v>
          </cell>
          <cell r="G119" t="e">
            <v>#N/A</v>
          </cell>
          <cell r="H119">
            <v>1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467  Колбаса Филейная 0,5кг ТМ Особый рецепт  ПОКОМ</v>
          </cell>
          <cell r="B120" t="str">
            <v>шт</v>
          </cell>
          <cell r="C120">
            <v>167</v>
          </cell>
          <cell r="D120">
            <v>311</v>
          </cell>
          <cell r="E120">
            <v>190</v>
          </cell>
          <cell r="F120">
            <v>146</v>
          </cell>
          <cell r="G120">
            <v>0</v>
          </cell>
          <cell r="H120">
            <v>0.5</v>
          </cell>
          <cell r="I120" t="e">
            <v>#N/A</v>
          </cell>
          <cell r="J120">
            <v>235</v>
          </cell>
          <cell r="K120">
            <v>-45</v>
          </cell>
          <cell r="L120">
            <v>0</v>
          </cell>
          <cell r="M120">
            <v>100</v>
          </cell>
          <cell r="U120">
            <v>30</v>
          </cell>
          <cell r="V120">
            <v>40</v>
          </cell>
          <cell r="W120">
            <v>38</v>
          </cell>
          <cell r="X120">
            <v>40</v>
          </cell>
          <cell r="Y120">
            <v>9.3684210526315788</v>
          </cell>
          <cell r="Z120">
            <v>3.8421052631578947</v>
          </cell>
          <cell r="AD120">
            <v>0</v>
          </cell>
          <cell r="AE120">
            <v>44.2</v>
          </cell>
          <cell r="AF120">
            <v>47.8</v>
          </cell>
          <cell r="AG120">
            <v>38.200000000000003</v>
          </cell>
          <cell r="AH120">
            <v>18</v>
          </cell>
          <cell r="AI120" t="e">
            <v>#N/A</v>
          </cell>
        </row>
        <row r="121">
          <cell r="A121" t="str">
            <v xml:space="preserve"> 472  Колбаса Молочная ВЕС ТМ Зареченские  ПОКОМ</v>
          </cell>
          <cell r="B121" t="str">
            <v>кг</v>
          </cell>
          <cell r="D121">
            <v>209.57</v>
          </cell>
          <cell r="E121">
            <v>0</v>
          </cell>
          <cell r="F121">
            <v>209.57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e">
            <v>#N/A</v>
          </cell>
        </row>
        <row r="122">
          <cell r="A122" t="str">
            <v xml:space="preserve"> 473  Ветчина Рубленая ВЕС ТМ Зареченские  ПОКОМ</v>
          </cell>
          <cell r="B122" t="str">
            <v>кг</v>
          </cell>
          <cell r="D122">
            <v>151.63499999999999</v>
          </cell>
          <cell r="E122">
            <v>1.3480000000000001</v>
          </cell>
          <cell r="F122">
            <v>150.28700000000001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1.3</v>
          </cell>
          <cell r="K122">
            <v>4.8000000000000043E-2</v>
          </cell>
          <cell r="L122">
            <v>0</v>
          </cell>
          <cell r="M122">
            <v>0</v>
          </cell>
          <cell r="W122">
            <v>0.26960000000000001</v>
          </cell>
          <cell r="Y122">
            <v>557.44436201780411</v>
          </cell>
          <cell r="Z122">
            <v>557.44436201780411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1.3480000000000001</v>
          </cell>
          <cell r="AI122" t="e">
            <v>#N/A</v>
          </cell>
        </row>
        <row r="123">
          <cell r="A123" t="str">
            <v xml:space="preserve"> 474  Колбаса Молочная 0,4кг ТМ Зареченские  ПОКОМ</v>
          </cell>
          <cell r="B123" t="str">
            <v>шт</v>
          </cell>
          <cell r="D123">
            <v>200</v>
          </cell>
          <cell r="E123">
            <v>5</v>
          </cell>
          <cell r="F123">
            <v>195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8</v>
          </cell>
          <cell r="K123">
            <v>-3</v>
          </cell>
          <cell r="L123">
            <v>0</v>
          </cell>
          <cell r="M123">
            <v>0</v>
          </cell>
          <cell r="W123">
            <v>1</v>
          </cell>
          <cell r="Y123">
            <v>195</v>
          </cell>
          <cell r="Z123">
            <v>195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2</v>
          </cell>
          <cell r="AI123" t="e">
            <v>#N/A</v>
          </cell>
        </row>
        <row r="124">
          <cell r="A124" t="str">
            <v xml:space="preserve"> 475  Колбаса Нежная 0,4кг ТМ Зареченские  ПОКОМ</v>
          </cell>
          <cell r="B124" t="str">
            <v>шт</v>
          </cell>
          <cell r="D124">
            <v>200</v>
          </cell>
          <cell r="E124">
            <v>9</v>
          </cell>
          <cell r="F124">
            <v>191</v>
          </cell>
          <cell r="G124" t="str">
            <v>нов</v>
          </cell>
          <cell r="H124">
            <v>0.4</v>
          </cell>
          <cell r="I124" t="e">
            <v>#N/A</v>
          </cell>
          <cell r="J124">
            <v>9</v>
          </cell>
          <cell r="K124">
            <v>0</v>
          </cell>
          <cell r="L124">
            <v>0</v>
          </cell>
          <cell r="M124">
            <v>0</v>
          </cell>
          <cell r="W124">
            <v>1.8</v>
          </cell>
          <cell r="Y124">
            <v>106.11111111111111</v>
          </cell>
          <cell r="Z124">
            <v>106.11111111111111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</v>
          </cell>
          <cell r="AI124" t="e">
            <v>#N/A</v>
          </cell>
        </row>
        <row r="125">
          <cell r="A125" t="str">
            <v xml:space="preserve"> 476  Колбаса Нежная со шпиком 0,4кг ТМ Зареченские  ПОКОМ</v>
          </cell>
          <cell r="B125" t="str">
            <v>шт</v>
          </cell>
          <cell r="D125">
            <v>120</v>
          </cell>
          <cell r="E125">
            <v>4</v>
          </cell>
          <cell r="F125">
            <v>116</v>
          </cell>
          <cell r="G125" t="str">
            <v>нов</v>
          </cell>
          <cell r="H125">
            <v>0.4</v>
          </cell>
          <cell r="I125" t="e">
            <v>#N/A</v>
          </cell>
          <cell r="J125">
            <v>4</v>
          </cell>
          <cell r="K125">
            <v>0</v>
          </cell>
          <cell r="L125">
            <v>0</v>
          </cell>
          <cell r="M125">
            <v>0</v>
          </cell>
          <cell r="W125">
            <v>0.8</v>
          </cell>
          <cell r="Y125">
            <v>145</v>
          </cell>
          <cell r="Z125">
            <v>145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3</v>
          </cell>
          <cell r="AI125" t="e">
            <v>#N/A</v>
          </cell>
        </row>
        <row r="126">
          <cell r="A126" t="str">
            <v xml:space="preserve"> 477  Ветчина Рубленая 0,4кг ТМ Зареченские  ПОКОМ</v>
          </cell>
          <cell r="B126" t="str">
            <v>шт</v>
          </cell>
          <cell r="D126">
            <v>150</v>
          </cell>
          <cell r="E126">
            <v>1</v>
          </cell>
          <cell r="F126">
            <v>149</v>
          </cell>
          <cell r="G126" t="str">
            <v>нов</v>
          </cell>
          <cell r="H126">
            <v>0.4</v>
          </cell>
          <cell r="I126" t="e">
            <v>#N/A</v>
          </cell>
          <cell r="J126">
            <v>1</v>
          </cell>
          <cell r="K126">
            <v>0</v>
          </cell>
          <cell r="L126">
            <v>0</v>
          </cell>
          <cell r="M126">
            <v>0</v>
          </cell>
          <cell r="W126">
            <v>0.2</v>
          </cell>
          <cell r="Y126">
            <v>745</v>
          </cell>
          <cell r="Z126">
            <v>745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1</v>
          </cell>
          <cell r="AI126" t="e">
            <v>#N/A</v>
          </cell>
        </row>
        <row r="127">
          <cell r="A127" t="str">
            <v xml:space="preserve"> 478  Сардельки Зареченские ВЕС ТМ Зареченские  ПОКОМ</v>
          </cell>
          <cell r="B127" t="str">
            <v>кг</v>
          </cell>
          <cell r="D127">
            <v>133.97900000000001</v>
          </cell>
          <cell r="E127">
            <v>2.621</v>
          </cell>
          <cell r="F127">
            <v>131.358</v>
          </cell>
          <cell r="G127" t="str">
            <v>нов</v>
          </cell>
          <cell r="H127">
            <v>1</v>
          </cell>
          <cell r="I127" t="e">
            <v>#N/A</v>
          </cell>
          <cell r="J127">
            <v>2.601</v>
          </cell>
          <cell r="K127">
            <v>2.0000000000000018E-2</v>
          </cell>
          <cell r="L127">
            <v>0</v>
          </cell>
          <cell r="M127">
            <v>0</v>
          </cell>
          <cell r="W127">
            <v>0.5242</v>
          </cell>
          <cell r="Y127">
            <v>250.58756199923695</v>
          </cell>
          <cell r="Z127">
            <v>250.58756199923695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1.306</v>
          </cell>
          <cell r="AI127" t="e">
            <v>#N/A</v>
          </cell>
        </row>
        <row r="128">
          <cell r="A128" t="str">
            <v xml:space="preserve"> 479  Шпикачки Зареченские ВЕС ТМ Зареченские  ПОКОМ</v>
          </cell>
          <cell r="B128" t="str">
            <v>кг</v>
          </cell>
          <cell r="D128">
            <v>135.91</v>
          </cell>
          <cell r="E128">
            <v>4.03</v>
          </cell>
          <cell r="F128">
            <v>131.88</v>
          </cell>
          <cell r="G128" t="str">
            <v>нов</v>
          </cell>
          <cell r="H128">
            <v>1</v>
          </cell>
          <cell r="I128" t="e">
            <v>#N/A</v>
          </cell>
          <cell r="J128">
            <v>3.9020000000000001</v>
          </cell>
          <cell r="K128">
            <v>0.12800000000000011</v>
          </cell>
          <cell r="L128">
            <v>0</v>
          </cell>
          <cell r="M128">
            <v>0</v>
          </cell>
          <cell r="W128">
            <v>0.80600000000000005</v>
          </cell>
          <cell r="Y128">
            <v>163.62282878411909</v>
          </cell>
          <cell r="Z128">
            <v>163.62282878411909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1.3480000000000001</v>
          </cell>
          <cell r="AI128" t="e">
            <v>#N/A</v>
          </cell>
        </row>
        <row r="129">
          <cell r="A129" t="str">
            <v xml:space="preserve"> 481  Колбаса Филейная оригинальная ВЕС ~1,87кг ТМ Особый рецепт большой батон  ПОКОМ</v>
          </cell>
          <cell r="B129" t="str">
            <v>кг</v>
          </cell>
          <cell r="D129">
            <v>43.424999999999997</v>
          </cell>
          <cell r="E129">
            <v>0</v>
          </cell>
          <cell r="F129">
            <v>43.424999999999997</v>
          </cell>
          <cell r="G129" t="e">
            <v>#N/A</v>
          </cell>
          <cell r="H129">
            <v>1</v>
          </cell>
          <cell r="I129" t="e">
            <v>#N/A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W129">
            <v>0</v>
          </cell>
          <cell r="Y129" t="e">
            <v>#DIV/0!</v>
          </cell>
          <cell r="Z129" t="e">
            <v>#DIV/0!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-1895</v>
          </cell>
          <cell r="D130">
            <v>46</v>
          </cell>
          <cell r="E130">
            <v>1822</v>
          </cell>
          <cell r="F130">
            <v>-3701</v>
          </cell>
          <cell r="G130" t="str">
            <v>ак</v>
          </cell>
          <cell r="H130">
            <v>0</v>
          </cell>
          <cell r="I130">
            <v>0</v>
          </cell>
          <cell r="J130">
            <v>1855</v>
          </cell>
          <cell r="K130">
            <v>-33</v>
          </cell>
          <cell r="L130">
            <v>0</v>
          </cell>
          <cell r="M130">
            <v>0</v>
          </cell>
          <cell r="W130">
            <v>364.4</v>
          </cell>
          <cell r="Y130">
            <v>-10.156421514818881</v>
          </cell>
          <cell r="Z130">
            <v>-10.156421514818881</v>
          </cell>
          <cell r="AD130">
            <v>0</v>
          </cell>
          <cell r="AE130">
            <v>309.8</v>
          </cell>
          <cell r="AF130">
            <v>315.39999999999998</v>
          </cell>
          <cell r="AG130">
            <v>331.2</v>
          </cell>
          <cell r="AH130">
            <v>283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-611.53899999999999</v>
          </cell>
          <cell r="D131">
            <v>10.84</v>
          </cell>
          <cell r="E131">
            <v>533.95699999999999</v>
          </cell>
          <cell r="F131">
            <v>-1137.318</v>
          </cell>
          <cell r="G131" t="str">
            <v>ак</v>
          </cell>
          <cell r="H131">
            <v>0</v>
          </cell>
          <cell r="I131" t="e">
            <v>#N/A</v>
          </cell>
          <cell r="J131">
            <v>523.42499999999995</v>
          </cell>
          <cell r="K131">
            <v>10.532000000000039</v>
          </cell>
          <cell r="L131">
            <v>0</v>
          </cell>
          <cell r="M131">
            <v>0</v>
          </cell>
          <cell r="W131">
            <v>106.7914</v>
          </cell>
          <cell r="Y131">
            <v>-10.649902520240394</v>
          </cell>
          <cell r="Z131">
            <v>-10.649902520240394</v>
          </cell>
          <cell r="AD131">
            <v>0</v>
          </cell>
          <cell r="AE131">
            <v>95.12</v>
          </cell>
          <cell r="AF131">
            <v>91.56280000000001</v>
          </cell>
          <cell r="AG131">
            <v>103.33699999999999</v>
          </cell>
          <cell r="AH131">
            <v>101.852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-638</v>
          </cell>
          <cell r="D132">
            <v>1127</v>
          </cell>
          <cell r="E132">
            <v>572</v>
          </cell>
          <cell r="F132">
            <v>-92</v>
          </cell>
          <cell r="G132" t="str">
            <v>ак</v>
          </cell>
          <cell r="H132">
            <v>0</v>
          </cell>
          <cell r="I132">
            <v>0</v>
          </cell>
          <cell r="J132">
            <v>585</v>
          </cell>
          <cell r="K132">
            <v>-13</v>
          </cell>
          <cell r="L132">
            <v>0</v>
          </cell>
          <cell r="M132">
            <v>0</v>
          </cell>
          <cell r="W132">
            <v>114.4</v>
          </cell>
          <cell r="Y132">
            <v>-0.80419580419580416</v>
          </cell>
          <cell r="Z132">
            <v>-0.80419580419580416</v>
          </cell>
          <cell r="AD132">
            <v>0</v>
          </cell>
          <cell r="AE132">
            <v>98.2</v>
          </cell>
          <cell r="AF132">
            <v>99.6</v>
          </cell>
          <cell r="AG132">
            <v>114.4</v>
          </cell>
          <cell r="AH132">
            <v>93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25.07.2024 - 31.07.2024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667.06200000000001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579.303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1939.3130000000001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1.2889999999999999</v>
          </cell>
          <cell r="F11">
            <v>171.79400000000001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405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1716</v>
          </cell>
          <cell r="F13">
            <v>4088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1820</v>
          </cell>
          <cell r="F14">
            <v>6673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2618</v>
          </cell>
          <cell r="F15">
            <v>7418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363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322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145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</v>
          </cell>
          <cell r="F22">
            <v>456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1458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321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4</v>
          </cell>
          <cell r="F27">
            <v>4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973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488</v>
          </cell>
          <cell r="F29">
            <v>728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35</v>
          </cell>
          <cell r="F30">
            <v>467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11</v>
          </cell>
          <cell r="F31">
            <v>845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2.552</v>
          </cell>
          <cell r="F32">
            <v>530.48599999999999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12.502000000000001</v>
          </cell>
          <cell r="F33">
            <v>5904.375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2.5529999999999999</v>
          </cell>
          <cell r="F34">
            <v>318.553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252.821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1.8</v>
          </cell>
          <cell r="F36">
            <v>24.8</v>
          </cell>
        </row>
        <row r="37">
          <cell r="A37" t="str">
            <v xml:space="preserve"> 219  Колбаса Докторская Особая ТМ Особый рецепт, ВЕС  ПОКОМ</v>
          </cell>
          <cell r="F37">
            <v>5.0010000000000003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4.1539999999999999</v>
          </cell>
          <cell r="F38">
            <v>609.63699999999994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  <cell r="F39">
            <v>7.5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0.80100000000000005</v>
          </cell>
          <cell r="F40">
            <v>312.80399999999997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0.80100000000000005</v>
          </cell>
          <cell r="F41">
            <v>242.65600000000001</v>
          </cell>
        </row>
        <row r="42">
          <cell r="A42" t="str">
            <v xml:space="preserve"> 240  Колбаса Салями охотничья, ВЕС. ПОКОМ</v>
          </cell>
          <cell r="F42">
            <v>34.664999999999999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4.1509999999999998</v>
          </cell>
          <cell r="F43">
            <v>577.78499999999997</v>
          </cell>
        </row>
        <row r="44">
          <cell r="A44" t="str">
            <v xml:space="preserve"> 247  Сардельки Нежные, ВЕС.  ПОКОМ</v>
          </cell>
          <cell r="D44">
            <v>2.6</v>
          </cell>
          <cell r="F44">
            <v>149.81</v>
          </cell>
        </row>
        <row r="45">
          <cell r="A45" t="str">
            <v xml:space="preserve"> 248  Сардельки Сочные ТМ Особый рецепт,   ПОКОМ</v>
          </cell>
          <cell r="D45">
            <v>1.3</v>
          </cell>
          <cell r="F45">
            <v>286.93299999999999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5.2009999999999996</v>
          </cell>
          <cell r="F46">
            <v>1229.556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1.3</v>
          </cell>
          <cell r="F47">
            <v>146.10499999999999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F48">
            <v>360.928</v>
          </cell>
        </row>
        <row r="49">
          <cell r="A49" t="str">
            <v xml:space="preserve"> 263  Шпикачки Стародворские, ВЕС.  ПОКОМ</v>
          </cell>
          <cell r="F49">
            <v>159.40700000000001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1.4139999999999999</v>
          </cell>
          <cell r="F50">
            <v>297.89600000000002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F51">
            <v>248.93299999999999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F52">
            <v>243.666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10</v>
          </cell>
          <cell r="F53">
            <v>1850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1567</v>
          </cell>
          <cell r="F54">
            <v>5142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3344</v>
          </cell>
          <cell r="F55">
            <v>9295</v>
          </cell>
        </row>
        <row r="56">
          <cell r="A56" t="str">
            <v xml:space="preserve"> 277  Колбаса Мясорубская ТМ Стародворье с сочной грудинкой , 0,35 кг срез  ПОКОМ</v>
          </cell>
          <cell r="F56">
            <v>2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3.9</v>
          </cell>
          <cell r="F58">
            <v>730.34900000000005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15</v>
          </cell>
          <cell r="F59">
            <v>806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</v>
          </cell>
          <cell r="F60">
            <v>1478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226.50299999999999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11</v>
          </cell>
          <cell r="F62">
            <v>2615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25</v>
          </cell>
          <cell r="F63">
            <v>3937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D64">
            <v>1</v>
          </cell>
          <cell r="F64">
            <v>3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108.027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180.94300000000001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15</v>
          </cell>
          <cell r="F67">
            <v>1584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14</v>
          </cell>
          <cell r="F68">
            <v>2139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28</v>
          </cell>
          <cell r="F69">
            <v>1580</v>
          </cell>
        </row>
        <row r="70">
          <cell r="A70" t="str">
            <v xml:space="preserve"> 312  Ветчина Филейская ВЕС ТМ  Вязанка ТС Столичная  ПОКОМ</v>
          </cell>
          <cell r="F70">
            <v>431.26299999999998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2.6150000000000002</v>
          </cell>
          <cell r="F71">
            <v>948.05</v>
          </cell>
        </row>
        <row r="72">
          <cell r="A72" t="str">
            <v xml:space="preserve"> 316  Колбаса Нежная ТМ Зареченские ВЕС  ПОКОМ</v>
          </cell>
          <cell r="D72">
            <v>7.8</v>
          </cell>
          <cell r="F72">
            <v>99.703000000000003</v>
          </cell>
        </row>
        <row r="73">
          <cell r="A73" t="str">
            <v xml:space="preserve"> 318  Сосиски Датские ТМ Зареченские, ВЕС  ПОКОМ</v>
          </cell>
          <cell r="D73">
            <v>5.2</v>
          </cell>
          <cell r="F73">
            <v>3125.2040000000002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2426</v>
          </cell>
          <cell r="F74">
            <v>6801</v>
          </cell>
        </row>
        <row r="75">
          <cell r="A75" t="str">
            <v xml:space="preserve"> 320  Ветчина Нежная ТМ Зареченские,большой батон, ВЕС ПОКОМ</v>
          </cell>
          <cell r="F75">
            <v>5</v>
          </cell>
        </row>
        <row r="76">
          <cell r="A76" t="str">
            <v xml:space="preserve"> 321  Колбаса Сервелат Пражский ТМ Зареченские, ВЕС ПОКОМ</v>
          </cell>
          <cell r="F76">
            <v>0.70099999999999996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2025</v>
          </cell>
          <cell r="F77">
            <v>5345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8</v>
          </cell>
          <cell r="F78">
            <v>1308</v>
          </cell>
        </row>
        <row r="79">
          <cell r="A79" t="str">
            <v xml:space="preserve"> 328  Сардельки Сочинки Стародворье ТМ  0,4 кг ПОКОМ</v>
          </cell>
          <cell r="D79">
            <v>3</v>
          </cell>
          <cell r="F79">
            <v>601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5.2</v>
          </cell>
          <cell r="F81">
            <v>1120.259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10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271.86700000000002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1883</v>
          </cell>
          <cell r="F84">
            <v>5159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24</v>
          </cell>
          <cell r="F85">
            <v>3130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1.6</v>
          </cell>
          <cell r="F86">
            <v>543.41499999999996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366.60399999999998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0.8</v>
          </cell>
          <cell r="F88">
            <v>666.69299999999998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489.03300000000002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122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</v>
          </cell>
          <cell r="F91">
            <v>278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431</v>
          </cell>
        </row>
        <row r="93">
          <cell r="A93" t="str">
            <v xml:space="preserve"> 358  Колбаса Молочная стародворская, амифлекс, 0,5кг, ТМ Стародворье  ПОКОМ</v>
          </cell>
          <cell r="D93">
            <v>1</v>
          </cell>
          <cell r="F93">
            <v>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213.59700000000001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7</v>
          </cell>
          <cell r="F95">
            <v>691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7</v>
          </cell>
          <cell r="F96">
            <v>825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</v>
          </cell>
          <cell r="F97">
            <v>1816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12</v>
          </cell>
          <cell r="F98">
            <v>771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26</v>
          </cell>
          <cell r="F99">
            <v>1060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12</v>
          </cell>
          <cell r="F100">
            <v>490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</v>
          </cell>
          <cell r="F101">
            <v>563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1800</v>
          </cell>
          <cell r="F102">
            <v>6791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3053</v>
          </cell>
          <cell r="F103">
            <v>9902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112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2</v>
          </cell>
          <cell r="F105">
            <v>131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15</v>
          </cell>
          <cell r="F106">
            <v>529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14</v>
          </cell>
          <cell r="F107">
            <v>520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15</v>
          </cell>
          <cell r="F108">
            <v>733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374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225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9</v>
          </cell>
          <cell r="F111">
            <v>20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339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459.91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371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2.6</v>
          </cell>
          <cell r="F115">
            <v>2.6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12</v>
          </cell>
          <cell r="F116">
            <v>702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334.21899999999999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2</v>
          </cell>
          <cell r="F118">
            <v>410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2.6</v>
          </cell>
          <cell r="F119">
            <v>241.108</v>
          </cell>
        </row>
        <row r="120">
          <cell r="A120" t="str">
            <v xml:space="preserve"> 438  Колбаса Филедворская 0,4 кг. ТМ Стародворье  ПОКОМ</v>
          </cell>
          <cell r="F120">
            <v>110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F121">
            <v>216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F122">
            <v>197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D123">
            <v>3</v>
          </cell>
          <cell r="F123">
            <v>540</v>
          </cell>
        </row>
        <row r="124">
          <cell r="A124" t="str">
            <v xml:space="preserve"> 448  Сосиски Сливушки по-венски ТМ Вязанка. 0,3 кг ПОКОМ</v>
          </cell>
          <cell r="F124">
            <v>183</v>
          </cell>
        </row>
        <row r="125">
          <cell r="A125" t="str">
            <v xml:space="preserve"> 449  Колбаса Дугушка Стародворская ВЕС ТС Дугушка ПОКОМ</v>
          </cell>
          <cell r="D125">
            <v>3.3</v>
          </cell>
          <cell r="F125">
            <v>422.67099999999999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12.500999999999999</v>
          </cell>
          <cell r="F126">
            <v>3552.97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F127">
            <v>2.5</v>
          </cell>
        </row>
        <row r="128">
          <cell r="A128" t="str">
            <v xml:space="preserve"> 456  Колбаса Филейная ТМ Особый рецепт ВЕС большой батон  ПОКОМ</v>
          </cell>
          <cell r="D128">
            <v>25.004999999999999</v>
          </cell>
          <cell r="F128">
            <v>9065.2559999999994</v>
          </cell>
        </row>
        <row r="129">
          <cell r="A129" t="str">
            <v xml:space="preserve"> 457  Колбаса Молочная ТМ Особый рецепт ВЕС большой батон  ПОКОМ</v>
          </cell>
          <cell r="D129">
            <v>12.502000000000001</v>
          </cell>
          <cell r="F129">
            <v>3751.4059999999999</v>
          </cell>
        </row>
        <row r="130">
          <cell r="A130" t="str">
            <v xml:space="preserve"> 459  Колбаса Докторская Филейная 0,5кг ТМ Особый рецепт  ПОКОМ</v>
          </cell>
          <cell r="F130">
            <v>2</v>
          </cell>
        </row>
        <row r="131">
          <cell r="A131" t="str">
            <v xml:space="preserve"> 465  Колбаса Филейная оригинальная ВЕС ~0,8кг ТМ Особый рецепт в оболочке полиамид  ПОКОМ</v>
          </cell>
          <cell r="F131">
            <v>151.22200000000001</v>
          </cell>
        </row>
        <row r="132">
          <cell r="A132" t="str">
            <v xml:space="preserve"> 467  Колбаса Филейная 0,5кг ТМ Особый рецепт  ПОКОМ</v>
          </cell>
          <cell r="D132">
            <v>3</v>
          </cell>
          <cell r="F132">
            <v>231</v>
          </cell>
        </row>
        <row r="133">
          <cell r="A133" t="str">
            <v xml:space="preserve"> 473  Ветчина Рубленая ВЕС ТМ Зареченские  ПОКОМ</v>
          </cell>
          <cell r="D133">
            <v>2.6</v>
          </cell>
          <cell r="F133">
            <v>2.6</v>
          </cell>
        </row>
        <row r="134">
          <cell r="A134" t="str">
            <v xml:space="preserve"> 474  Колбаса Молочная 0,4кг ТМ Зареченские  ПОКОМ</v>
          </cell>
          <cell r="D134">
            <v>5</v>
          </cell>
          <cell r="F134">
            <v>14</v>
          </cell>
        </row>
        <row r="135">
          <cell r="A135" t="str">
            <v xml:space="preserve"> 475  Колбаса Нежная 0,4кг ТМ Зареченские  ПОКОМ</v>
          </cell>
          <cell r="D135">
            <v>5</v>
          </cell>
          <cell r="F135">
            <v>17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2</v>
          </cell>
          <cell r="F136">
            <v>8</v>
          </cell>
        </row>
        <row r="137">
          <cell r="A137" t="str">
            <v xml:space="preserve"> 477  Ветчина Рубленая 0,4кг ТМ Зареченские  ПОКОМ</v>
          </cell>
          <cell r="D137">
            <v>4</v>
          </cell>
          <cell r="F137">
            <v>6</v>
          </cell>
        </row>
        <row r="138">
          <cell r="A138" t="str">
            <v xml:space="preserve"> 478  Сардельки Зареченские ВЕС ТМ Зареченские  ПОКОМ</v>
          </cell>
          <cell r="F138">
            <v>20.603000000000002</v>
          </cell>
        </row>
        <row r="139">
          <cell r="A139" t="str">
            <v xml:space="preserve"> 479  Шпикачки Зареченские ВЕС ТМ Зареченские  ПОКОМ</v>
          </cell>
          <cell r="F139">
            <v>28.004999999999999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3.6</v>
          </cell>
        </row>
        <row r="141">
          <cell r="A141" t="str">
            <v>3215 ВЕТЧ.МЯСНАЯ Папа может п/о 0.4кг 8шт.    ОСТАНКИНО</v>
          </cell>
          <cell r="D141">
            <v>469</v>
          </cell>
          <cell r="F141">
            <v>469</v>
          </cell>
        </row>
        <row r="142">
          <cell r="A142" t="str">
            <v>3812 СОЧНЫЕ сос п/о мгс 2*2  ОСТАНКИНО</v>
          </cell>
          <cell r="D142">
            <v>2810.8</v>
          </cell>
          <cell r="F142">
            <v>2810.8</v>
          </cell>
        </row>
        <row r="143">
          <cell r="A143" t="str">
            <v>4063 МЯСНАЯ Папа может вар п/о_Л   ОСТАНКИНО</v>
          </cell>
          <cell r="D143">
            <v>2450.35</v>
          </cell>
          <cell r="F143">
            <v>2450.35</v>
          </cell>
        </row>
        <row r="144">
          <cell r="A144" t="str">
            <v>4117 ЭКСТРА Папа может с/к в/у_Л   ОСТАНКИНО</v>
          </cell>
          <cell r="D144">
            <v>49.7</v>
          </cell>
          <cell r="F144">
            <v>49.7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174.65</v>
          </cell>
          <cell r="F145">
            <v>174.65</v>
          </cell>
        </row>
        <row r="146">
          <cell r="A146" t="str">
            <v>4813 ФИЛЕЙНАЯ Папа может вар п/о_Л   ОСТАНКИНО</v>
          </cell>
          <cell r="D146">
            <v>665.85</v>
          </cell>
          <cell r="F146">
            <v>665.85</v>
          </cell>
        </row>
        <row r="147">
          <cell r="A147" t="str">
            <v>4993 САЛЯМИ ИТАЛЬЯНСКАЯ с/к в/у 1/250*8_120c ОСТАНКИНО</v>
          </cell>
          <cell r="D147">
            <v>568</v>
          </cell>
          <cell r="F147">
            <v>568</v>
          </cell>
        </row>
        <row r="148">
          <cell r="A148" t="str">
            <v>5246 ДОКТОРСКАЯ ПРЕМИУМ вар б/о мгс_30с ОСТАНКИНО</v>
          </cell>
          <cell r="D148">
            <v>91.5</v>
          </cell>
          <cell r="F148">
            <v>91.5</v>
          </cell>
        </row>
        <row r="149">
          <cell r="A149" t="str">
            <v>5341 СЕРВЕЛАТ ОХОТНИЧИЙ в/к в/у  ОСТАНКИНО</v>
          </cell>
          <cell r="D149">
            <v>513.1</v>
          </cell>
          <cell r="F149">
            <v>513.1</v>
          </cell>
        </row>
        <row r="150">
          <cell r="A150" t="str">
            <v>5483 ЭКСТРА Папа может с/к в/у 1/250 8шт.   ОСТАНКИНО</v>
          </cell>
          <cell r="D150">
            <v>1161</v>
          </cell>
          <cell r="F150">
            <v>1161</v>
          </cell>
        </row>
        <row r="151">
          <cell r="A151" t="str">
            <v>5544 Сервелат Финский в/к в/у_45с НОВАЯ ОСТАНКИНО</v>
          </cell>
          <cell r="D151">
            <v>1193.8</v>
          </cell>
          <cell r="F151">
            <v>1193.8</v>
          </cell>
        </row>
        <row r="152">
          <cell r="A152" t="str">
            <v>5682 САЛЯМИ МЕЛКОЗЕРНЕНАЯ с/к в/у 1/120_60с   ОСТАНКИНО</v>
          </cell>
          <cell r="D152">
            <v>3905</v>
          </cell>
          <cell r="F152">
            <v>3905</v>
          </cell>
        </row>
        <row r="153">
          <cell r="A153" t="str">
            <v>5698 СЫТНЫЕ Папа может сар б/о мгс 1*3_Маяк  ОСТАНКИНО</v>
          </cell>
          <cell r="D153">
            <v>235.4</v>
          </cell>
          <cell r="F153">
            <v>235.4</v>
          </cell>
        </row>
        <row r="154">
          <cell r="A154" t="str">
            <v>5706 АРОМАТНАЯ Папа может с/к в/у 1/250 8шт.  ОСТАНКИНО</v>
          </cell>
          <cell r="D154">
            <v>1132</v>
          </cell>
          <cell r="F154">
            <v>1132</v>
          </cell>
        </row>
        <row r="155">
          <cell r="A155" t="str">
            <v>5708 ПОСОЛЬСКАЯ Папа может с/к в/у ОСТАНКИНО</v>
          </cell>
          <cell r="D155">
            <v>68.2</v>
          </cell>
          <cell r="F155">
            <v>68.2</v>
          </cell>
        </row>
        <row r="156">
          <cell r="A156" t="str">
            <v>5820 СЛИВОЧНЫЕ Папа может сос п/о мгс 2*2_45с   ОСТАНКИНО</v>
          </cell>
          <cell r="D156">
            <v>198</v>
          </cell>
          <cell r="F156">
            <v>198</v>
          </cell>
        </row>
        <row r="157">
          <cell r="A157" t="str">
            <v>5851 ЭКСТРА Папа может вар п/о   ОСТАНКИНО</v>
          </cell>
          <cell r="D157">
            <v>417.35</v>
          </cell>
          <cell r="F157">
            <v>417.35</v>
          </cell>
        </row>
        <row r="158">
          <cell r="A158" t="str">
            <v>5931 ОХОТНИЧЬЯ Папа может с/к в/у 1/220 8шт.   ОСТАНКИНО</v>
          </cell>
          <cell r="D158">
            <v>1158</v>
          </cell>
          <cell r="F158">
            <v>1158</v>
          </cell>
        </row>
        <row r="159">
          <cell r="A159" t="str">
            <v>5992 ВРЕМЯ ОКРОШКИ Папа может вар п/о 0.4кг   ОСТАНКИНО</v>
          </cell>
          <cell r="D159">
            <v>1268</v>
          </cell>
          <cell r="F159">
            <v>1268</v>
          </cell>
        </row>
        <row r="160">
          <cell r="A160" t="str">
            <v>6004 РАГУ СВИНОЕ 1кг 8шт.зам_120с ОСТАНКИНО</v>
          </cell>
          <cell r="D160">
            <v>5</v>
          </cell>
          <cell r="F160">
            <v>5</v>
          </cell>
        </row>
        <row r="161">
          <cell r="A161" t="str">
            <v>6069 ФИЛЕЙНЫЕ Папа может сос ц/о мгс 0.33кг  ОСТАНКИНО</v>
          </cell>
          <cell r="D161">
            <v>22</v>
          </cell>
          <cell r="F161">
            <v>22</v>
          </cell>
        </row>
        <row r="162">
          <cell r="A162" t="str">
            <v>6113 СОЧНЫЕ сос п/о мгс 1*6_Ашан  ОСТАНКИНО</v>
          </cell>
          <cell r="D162">
            <v>3181.88</v>
          </cell>
          <cell r="F162">
            <v>3181.88</v>
          </cell>
        </row>
        <row r="163">
          <cell r="A163" t="str">
            <v>6206 СВИНИНА ПО-ДОМАШНЕМУ к/в мл/к в/у 0.3кг  ОСТАНКИНО</v>
          </cell>
          <cell r="D163">
            <v>630</v>
          </cell>
          <cell r="F163">
            <v>630</v>
          </cell>
        </row>
        <row r="164">
          <cell r="A164" t="str">
            <v>6228 МЯСНОЕ АССОРТИ к/з с/н мгс 1/90 10шт.  ОСТАНКИНО</v>
          </cell>
          <cell r="D164">
            <v>581</v>
          </cell>
          <cell r="F164">
            <v>581</v>
          </cell>
        </row>
        <row r="165">
          <cell r="A165" t="str">
            <v>6247 ДОМАШНЯЯ Папа может вар п/о 0,4кг 8шт.  ОСТАНКИНО</v>
          </cell>
          <cell r="D165">
            <v>270</v>
          </cell>
          <cell r="F165">
            <v>270</v>
          </cell>
        </row>
        <row r="166">
          <cell r="A166" t="str">
            <v>6268 ГОВЯЖЬЯ Папа может вар п/о 0,4кг 8 шт.  ОСТАНКИНО</v>
          </cell>
          <cell r="D166">
            <v>506</v>
          </cell>
          <cell r="F166">
            <v>506</v>
          </cell>
        </row>
        <row r="167">
          <cell r="A167" t="str">
            <v>6297 ФИЛЕЙНЫЕ сос ц/о в/у 1/270 12шт_45с  ОСТАНКИНО</v>
          </cell>
          <cell r="D167">
            <v>36</v>
          </cell>
          <cell r="F167">
            <v>36</v>
          </cell>
        </row>
        <row r="168">
          <cell r="A168" t="str">
            <v>6303 МЯСНЫЕ Папа может сос п/о мгс 1.5*3  ОСТАНКИНО</v>
          </cell>
          <cell r="D168">
            <v>618.6</v>
          </cell>
          <cell r="F168">
            <v>618.6</v>
          </cell>
        </row>
        <row r="169">
          <cell r="A169" t="str">
            <v>6325 ДОКТОРСКАЯ ПРЕМИУМ вар п/о 0.4кг 8шт.  ОСТАНКИНО</v>
          </cell>
          <cell r="D169">
            <v>1096</v>
          </cell>
          <cell r="F169">
            <v>1096</v>
          </cell>
        </row>
        <row r="170">
          <cell r="A170" t="str">
            <v>6332 МЯСНАЯ Папа может вар п/о 0.5кг 8шт.  ОСТАНКИНО</v>
          </cell>
          <cell r="D170">
            <v>1</v>
          </cell>
          <cell r="F170">
            <v>1</v>
          </cell>
        </row>
        <row r="171">
          <cell r="A171" t="str">
            <v>6333 МЯСНАЯ Папа может вар п/о 0.4кг 8шт.  ОСТАНКИНО</v>
          </cell>
          <cell r="D171">
            <v>7369</v>
          </cell>
          <cell r="F171">
            <v>7370</v>
          </cell>
        </row>
        <row r="172">
          <cell r="A172" t="str">
            <v>6340 ДОМАШНИЙ РЕЦЕПТ Коровино 0.5кг 8шт.  ОСТАНКИНО</v>
          </cell>
          <cell r="D172">
            <v>1007</v>
          </cell>
          <cell r="F172">
            <v>1007</v>
          </cell>
        </row>
        <row r="173">
          <cell r="A173" t="str">
            <v>6341 ДОМАШНИЙ РЕЦЕПТ СО ШПИКОМ Коровино 0.5кг  ОСТАНКИНО</v>
          </cell>
          <cell r="D173">
            <v>117</v>
          </cell>
          <cell r="F173">
            <v>117</v>
          </cell>
        </row>
        <row r="174">
          <cell r="A174" t="str">
            <v>6345 ФИЛЕЙНАЯ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6353 ЭКСТРА Папа может вар п/о 0.4кг 8шт.  ОСТАНКИНО</v>
          </cell>
          <cell r="D175">
            <v>2931</v>
          </cell>
          <cell r="F175">
            <v>2931</v>
          </cell>
        </row>
        <row r="176">
          <cell r="A176" t="str">
            <v>6392 ФИЛЕЙНАЯ Папа может вар п/о 0.4кг. ОСТАНКИНО</v>
          </cell>
          <cell r="D176">
            <v>6065</v>
          </cell>
          <cell r="F176">
            <v>6065</v>
          </cell>
        </row>
        <row r="177">
          <cell r="A177" t="str">
            <v>6426 КЛАССИЧЕСКАЯ ПМ вар п/о 0.3кг 8шт.  ОСТАНКИНО</v>
          </cell>
          <cell r="D177">
            <v>1843</v>
          </cell>
          <cell r="F177">
            <v>1843</v>
          </cell>
        </row>
        <row r="178">
          <cell r="A178" t="str">
            <v>6453 ЭКСТРА Папа может с/к с/н в/у 1/100 14шт.   ОСТАНКИНО</v>
          </cell>
          <cell r="D178">
            <v>2051</v>
          </cell>
          <cell r="F178">
            <v>2051</v>
          </cell>
        </row>
        <row r="179">
          <cell r="A179" t="str">
            <v>6454 АРОМАТНАЯ с/к с/н в/у 1/100 14шт.  ОСТАНКИНО</v>
          </cell>
          <cell r="D179">
            <v>2037</v>
          </cell>
          <cell r="F179">
            <v>2037</v>
          </cell>
        </row>
        <row r="180">
          <cell r="A180" t="str">
            <v>6470 ВЕТЧ.МРАМОРНАЯ в/у_45с  ОСТАНКИНО</v>
          </cell>
          <cell r="D180">
            <v>45.7</v>
          </cell>
          <cell r="F180">
            <v>45.7</v>
          </cell>
        </row>
        <row r="181">
          <cell r="A181" t="str">
            <v>6527 ШПИКАЧКИ СОЧНЫЕ ПМ сар б/о мгс 1*3 45с ОСТАНКИНО</v>
          </cell>
          <cell r="D181">
            <v>569.9</v>
          </cell>
          <cell r="F181">
            <v>569.9</v>
          </cell>
        </row>
        <row r="182">
          <cell r="A182" t="str">
            <v>6528 ШПИКАЧКИ СОЧНЫЕ ПМ сар б/о мгс 0.4кг 45с  ОСТАНКИНО</v>
          </cell>
          <cell r="D182">
            <v>276</v>
          </cell>
          <cell r="F182">
            <v>276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6586 МРАМОРНАЯ И БАЛЫКОВАЯ в/к с/н мгс 1/90 ОСТАНКИНО</v>
          </cell>
          <cell r="D184">
            <v>445</v>
          </cell>
          <cell r="F184">
            <v>445</v>
          </cell>
        </row>
        <row r="185">
          <cell r="A185" t="str">
            <v>6602 БАВАРСКИЕ ПМ сос ц/о мгс 0,35кг 8шт.  ОСТАНКИНО</v>
          </cell>
          <cell r="D185">
            <v>410</v>
          </cell>
          <cell r="F185">
            <v>410</v>
          </cell>
        </row>
        <row r="186">
          <cell r="A186" t="str">
            <v>6661 СОЧНЫЙ ГРИЛЬ ПМ сос п/о мгс 1.5*4_Маяк  ОСТАНКИНО</v>
          </cell>
          <cell r="D186">
            <v>50.6</v>
          </cell>
          <cell r="F186">
            <v>50.6</v>
          </cell>
        </row>
        <row r="187">
          <cell r="A187" t="str">
            <v>6666 БОЯНСКАЯ Папа может п/к в/у 0,28кг 8 шт. ОСТАНКИНО</v>
          </cell>
          <cell r="D187">
            <v>1676</v>
          </cell>
          <cell r="F187">
            <v>1676</v>
          </cell>
        </row>
        <row r="188">
          <cell r="A188" t="str">
            <v>6683 СЕРВЕЛАТ ЗЕРНИСТЫЙ ПМ в/к в/у 0,35кг  ОСТАНКИНО</v>
          </cell>
          <cell r="D188">
            <v>3710</v>
          </cell>
          <cell r="F188">
            <v>3710</v>
          </cell>
        </row>
        <row r="189">
          <cell r="A189" t="str">
            <v>6684 СЕРВЕЛАТ КАРЕЛЬСКИЙ ПМ в/к в/у 0.28кг  ОСТАНКИНО</v>
          </cell>
          <cell r="D189">
            <v>3379</v>
          </cell>
          <cell r="F189">
            <v>3379</v>
          </cell>
        </row>
        <row r="190">
          <cell r="A190" t="str">
            <v>6689 СЕРВЕЛАТ ОХОТНИЧИЙ ПМ в/к в/у 0,35кг 8шт  ОСТАНКИНО</v>
          </cell>
          <cell r="D190">
            <v>5174</v>
          </cell>
          <cell r="F190">
            <v>5178</v>
          </cell>
        </row>
        <row r="191">
          <cell r="A191" t="str">
            <v>6697 СЕРВЕЛАТ ФИНСКИЙ ПМ в/к в/у 0,35кг 8шт.  ОСТАНКИНО</v>
          </cell>
          <cell r="D191">
            <v>7210</v>
          </cell>
          <cell r="F191">
            <v>7210</v>
          </cell>
        </row>
        <row r="192">
          <cell r="A192" t="str">
            <v>6713 СОЧНЫЙ ГРИЛЬ ПМ сос п/о мгс 0.41кг 8шт.  ОСТАНКИНО</v>
          </cell>
          <cell r="D192">
            <v>2067</v>
          </cell>
          <cell r="F192">
            <v>2067</v>
          </cell>
        </row>
        <row r="193">
          <cell r="A193" t="str">
            <v>6722 СОЧНЫЕ ПМ сос п/о мгс 0,41кг 10шт.  ОСТАНКИНО</v>
          </cell>
          <cell r="D193">
            <v>6251</v>
          </cell>
          <cell r="F193">
            <v>6251</v>
          </cell>
        </row>
        <row r="194">
          <cell r="A194" t="str">
            <v>6726 СЛИВОЧНЫЕ ПМ сос п/о мгс 0.41кг 10шт.  ОСТАНКИНО</v>
          </cell>
          <cell r="D194">
            <v>4421</v>
          </cell>
          <cell r="F194">
            <v>4421</v>
          </cell>
        </row>
        <row r="195">
          <cell r="A195" t="str">
            <v>6747 РУССКАЯ ПРЕМИУМ ПМ вар ф/о в/у  ОСТАНКИНО</v>
          </cell>
          <cell r="D195">
            <v>54</v>
          </cell>
          <cell r="F195">
            <v>54</v>
          </cell>
        </row>
        <row r="196">
          <cell r="A196" t="str">
            <v>6759 МОЛОЧНЫЕ ГОСТ сос ц/о мгс 0.4кг 7шт.  ОСТАНКИНО</v>
          </cell>
          <cell r="D196">
            <v>81</v>
          </cell>
          <cell r="F196">
            <v>81</v>
          </cell>
        </row>
        <row r="197">
          <cell r="A197" t="str">
            <v>6761 МОЛОЧНЫЕ ГОСТ сос ц/о мгс 1*4  ОСТАНКИНО</v>
          </cell>
          <cell r="D197">
            <v>20</v>
          </cell>
          <cell r="F197">
            <v>20</v>
          </cell>
        </row>
        <row r="198">
          <cell r="A198" t="str">
            <v>6762 СЛИВОЧНЫЕ сос ц/о мгс 0.41кг 8шт.  ОСТАНКИНО</v>
          </cell>
          <cell r="D198">
            <v>232</v>
          </cell>
          <cell r="F198">
            <v>232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808</v>
          </cell>
          <cell r="F200">
            <v>808</v>
          </cell>
        </row>
        <row r="201">
          <cell r="A201" t="str">
            <v>6767 РУБЛЕНЫЕ сос ц/о мгс 1*4  ОСТАНКИНО</v>
          </cell>
          <cell r="D201">
            <v>75.099999999999994</v>
          </cell>
          <cell r="F201">
            <v>75.099999999999994</v>
          </cell>
        </row>
        <row r="202">
          <cell r="A202" t="str">
            <v>6768 С СЫРОМ сос ц/о мгс 0.41кг 6шт.  ОСТАНКИНО</v>
          </cell>
          <cell r="D202">
            <v>240</v>
          </cell>
          <cell r="F202">
            <v>240</v>
          </cell>
        </row>
        <row r="203">
          <cell r="A203" t="str">
            <v>6770 ИСПАНСКИЕ сос ц/о мгс 0.41кг 6шт.  ОСТАНКИНО</v>
          </cell>
          <cell r="D203">
            <v>208</v>
          </cell>
          <cell r="F203">
            <v>208</v>
          </cell>
        </row>
        <row r="204">
          <cell r="A204" t="str">
            <v>6773 САЛЯМИ Папа может п/к в/у 0,28кг 8шт.  ОСТАНКИНО</v>
          </cell>
          <cell r="D204">
            <v>741</v>
          </cell>
          <cell r="F204">
            <v>741</v>
          </cell>
        </row>
        <row r="205">
          <cell r="A205" t="str">
            <v>6777 МЯСНЫЕ С ГОВЯДИНОЙ ПМ сос п/о мгс 0.4кг  ОСТАНКИНО</v>
          </cell>
          <cell r="D205">
            <v>1940</v>
          </cell>
          <cell r="F205">
            <v>1940</v>
          </cell>
        </row>
        <row r="206">
          <cell r="A206" t="str">
            <v>6785 ВЕНСКАЯ САЛЯМИ п/к в/у 0.33кг 8шт.  ОСТАНКИНО</v>
          </cell>
          <cell r="D206">
            <v>482</v>
          </cell>
          <cell r="F206">
            <v>482</v>
          </cell>
        </row>
        <row r="207">
          <cell r="A207" t="str">
            <v>6786 ВЕНСКАЯ САЛЯМИ п/к в/у  ОСТАНКИНО</v>
          </cell>
          <cell r="D207">
            <v>13.66</v>
          </cell>
          <cell r="F207">
            <v>13.66</v>
          </cell>
        </row>
        <row r="208">
          <cell r="A208" t="str">
            <v>6787 СЕРВЕЛАТ КРЕМЛЕВСКИЙ в/к в/у 0,33кг 8шт.  ОСТАНКИНО</v>
          </cell>
          <cell r="D208">
            <v>317</v>
          </cell>
          <cell r="F208">
            <v>317</v>
          </cell>
        </row>
        <row r="209">
          <cell r="A209" t="str">
            <v>6788 СЕРВЕЛАТ КРЕМЛЕВСКИЙ в/к в/у  ОСТАНКИНО</v>
          </cell>
          <cell r="D209">
            <v>18.100000000000001</v>
          </cell>
          <cell r="F209">
            <v>18.100000000000001</v>
          </cell>
        </row>
        <row r="210">
          <cell r="A210" t="str">
            <v>6790 СЕРВЕЛАТ ЕВРОПЕЙСКИЙ в/к в/у  ОСТАНКИНО</v>
          </cell>
          <cell r="D210">
            <v>7</v>
          </cell>
          <cell r="F210">
            <v>7</v>
          </cell>
        </row>
        <row r="211">
          <cell r="A211" t="str">
            <v>6791 СЕРВЕЛАТ ПРЕМИУМ в/к в/у 0,33кг 8шт.  ОСТАНКИНО</v>
          </cell>
          <cell r="D211">
            <v>24</v>
          </cell>
          <cell r="F211">
            <v>24</v>
          </cell>
        </row>
        <row r="212">
          <cell r="A212" t="str">
            <v>6793 БАЛЫКОВАЯ в/к в/у 0,33кг 8шт.  ОСТАНКИНО</v>
          </cell>
          <cell r="D212">
            <v>551</v>
          </cell>
          <cell r="F212">
            <v>551</v>
          </cell>
        </row>
        <row r="213">
          <cell r="A213" t="str">
            <v>6795 ОСТАНКИНСКАЯ в/к в/у 0,33кг 8шт.  ОСТАНКИНО</v>
          </cell>
          <cell r="D213">
            <v>78</v>
          </cell>
          <cell r="F213">
            <v>78</v>
          </cell>
        </row>
        <row r="214">
          <cell r="A214" t="str">
            <v>6807 СЕРВЕЛАТ ЕВРОПЕЙСКИЙ в/к в/у 0,33кг 8шт.  ОСТАНКИНО</v>
          </cell>
          <cell r="D214">
            <v>176</v>
          </cell>
          <cell r="F214">
            <v>176</v>
          </cell>
        </row>
        <row r="215">
          <cell r="A215" t="str">
            <v>6822 ИЗ ОТБОРНОГО МЯСА ПМ сос п/о мгс 0,36кг  ОСТАНКИНО</v>
          </cell>
          <cell r="D215">
            <v>1</v>
          </cell>
          <cell r="F215">
            <v>1</v>
          </cell>
        </row>
        <row r="216">
          <cell r="A216" t="str">
            <v>6829 МОЛОЧНЫЕ КЛАССИЧЕСКИЕ сос п/о мгс 2*4_С  ОСТАНКИНО</v>
          </cell>
          <cell r="D216">
            <v>1015.4</v>
          </cell>
          <cell r="F216">
            <v>1015.4</v>
          </cell>
        </row>
        <row r="217">
          <cell r="A217" t="str">
            <v>6834 ПОСОЛЬСКАЯ ПМ с/к с/н в/у 1/100 10шт.  ОСТАНКИНО</v>
          </cell>
          <cell r="D217">
            <v>771</v>
          </cell>
          <cell r="F217">
            <v>771</v>
          </cell>
        </row>
        <row r="218">
          <cell r="A218" t="str">
            <v>6837 ФИЛЕЙНЫЕ Папа Может сос ц/о мгс 0.4кг  ОСТАНКИНО</v>
          </cell>
          <cell r="D218">
            <v>1393</v>
          </cell>
          <cell r="F218">
            <v>1393</v>
          </cell>
        </row>
        <row r="219">
          <cell r="A219" t="str">
            <v>6841 ДОМАШНЯЯ Папа может вар н/о мгс 1*3  ОСТАНКИНО</v>
          </cell>
          <cell r="D219">
            <v>1</v>
          </cell>
          <cell r="F219">
            <v>1</v>
          </cell>
        </row>
        <row r="220">
          <cell r="A220" t="str">
            <v>6852 МОЛОЧНЫЕ ПРЕМИУМ ПМ сос п/о в/ у 1/350  ОСТАНКИНО</v>
          </cell>
          <cell r="D220">
            <v>3840</v>
          </cell>
          <cell r="F220">
            <v>3840</v>
          </cell>
        </row>
        <row r="221">
          <cell r="A221" t="str">
            <v>6853 МОЛОЧНЫЕ ПРЕМИУМ ПМ сос п/о мгс 1*6  ОСТАНКИНО</v>
          </cell>
          <cell r="D221">
            <v>187</v>
          </cell>
          <cell r="F221">
            <v>187</v>
          </cell>
        </row>
        <row r="222">
          <cell r="A222" t="str">
            <v>6854 МОЛОЧНЫЕ ПРЕМИУМ ПМ сос п/о мгс 0.6кг  ОСТАНКИНО</v>
          </cell>
          <cell r="D222">
            <v>448</v>
          </cell>
          <cell r="F222">
            <v>448</v>
          </cell>
        </row>
        <row r="223">
          <cell r="A223" t="str">
            <v>6861 ДОМАШНИЙ РЕЦЕПТ Коровино вар п/о  ОСТАНКИНО</v>
          </cell>
          <cell r="D223">
            <v>792.8</v>
          </cell>
          <cell r="F223">
            <v>792.8</v>
          </cell>
        </row>
        <row r="224">
          <cell r="A224" t="str">
            <v>6862 ДОМАШНИЙ РЕЦЕПТ СО ШПИК. Коровино вар п/о  ОСТАНКИНО</v>
          </cell>
          <cell r="D224">
            <v>80.099999999999994</v>
          </cell>
          <cell r="F224">
            <v>80.099999999999994</v>
          </cell>
        </row>
        <row r="225">
          <cell r="A225" t="str">
            <v>6865 ВЕТЧ.НЕЖНАЯ Коровино п/о  ОСТАНКИНО</v>
          </cell>
          <cell r="D225">
            <v>329.1</v>
          </cell>
          <cell r="F225">
            <v>329.1</v>
          </cell>
        </row>
        <row r="226">
          <cell r="A226" t="str">
            <v>6870 С ГОВЯДИНОЙ СН сос п/о мгс 1*6  ОСТАНКИНО</v>
          </cell>
          <cell r="D226">
            <v>122.4</v>
          </cell>
          <cell r="F226">
            <v>122.4</v>
          </cell>
        </row>
        <row r="227">
          <cell r="A227" t="str">
            <v>6903 СОЧНЫЕ ПМ сос п/о мгс 0.41кг_osu  ОСТАНКИНО</v>
          </cell>
          <cell r="D227">
            <v>2950</v>
          </cell>
          <cell r="F227">
            <v>2954</v>
          </cell>
        </row>
        <row r="228">
          <cell r="A228" t="str">
            <v>6919 БЕКОН с/к с/н в/у 1/180 10шт.  ОСТАНКИНО</v>
          </cell>
          <cell r="D228">
            <v>491</v>
          </cell>
          <cell r="F228">
            <v>491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349</v>
          </cell>
          <cell r="F229">
            <v>350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611</v>
          </cell>
          <cell r="F230">
            <v>611</v>
          </cell>
        </row>
        <row r="231">
          <cell r="A231" t="str">
            <v>БОНУС Z-ОСОБАЯ Коровино вар п/о (5324)  ОСТАНКИНО</v>
          </cell>
          <cell r="D231">
            <v>34</v>
          </cell>
          <cell r="F231">
            <v>34</v>
          </cell>
        </row>
        <row r="232">
          <cell r="A232" t="str">
            <v>БОНУС Z-ОСОБАЯ Коровино вар п/о 0.5кг_СНГ (6305)  ОСТАНКИНО</v>
          </cell>
          <cell r="D232">
            <v>29</v>
          </cell>
          <cell r="F232">
            <v>29</v>
          </cell>
        </row>
        <row r="233">
          <cell r="A233" t="str">
            <v>БОНУС СОЧНЫЕ сос п/о мгс 0.41кг_UZ (6087)  ОСТАНКИНО</v>
          </cell>
          <cell r="D233">
            <v>155</v>
          </cell>
          <cell r="F233">
            <v>155</v>
          </cell>
        </row>
        <row r="234">
          <cell r="A234" t="str">
            <v>БОНУС СОЧНЫЕ сос п/о мгс 1*6_UZ (6088)  ОСТАНКИНО</v>
          </cell>
          <cell r="D234">
            <v>304</v>
          </cell>
          <cell r="F234">
            <v>304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1642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3.5</v>
          </cell>
        </row>
        <row r="237">
          <cell r="A237" t="str">
            <v>БОНУС_Колбаса вареная Филейская ТМ Вязанка. ВЕС  ПОКОМ</v>
          </cell>
          <cell r="F237">
            <v>473.584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510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141.303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454</v>
          </cell>
        </row>
        <row r="241">
          <cell r="A241" t="str">
            <v>Бутербродная вареная 0,47 кг шт.  СПК</v>
          </cell>
          <cell r="D241">
            <v>159</v>
          </cell>
          <cell r="F241">
            <v>159</v>
          </cell>
        </row>
        <row r="242">
          <cell r="A242" t="str">
            <v>Вацлавская п/к (черева) 390 гр.шт. термоус.пак  СПК</v>
          </cell>
          <cell r="D242">
            <v>247</v>
          </cell>
          <cell r="F242">
            <v>247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4</v>
          </cell>
          <cell r="F243">
            <v>554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968</v>
          </cell>
          <cell r="F244">
            <v>3670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1687</v>
          </cell>
          <cell r="F245">
            <v>5072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3</v>
          </cell>
          <cell r="F246">
            <v>378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32</v>
          </cell>
          <cell r="F247">
            <v>32</v>
          </cell>
        </row>
        <row r="248">
          <cell r="A248" t="str">
            <v>Гуцульская с/к "КолбасГрад" 160 гр.шт. термоус. пак  СПК</v>
          </cell>
          <cell r="D248">
            <v>159</v>
          </cell>
          <cell r="F248">
            <v>159</v>
          </cell>
        </row>
        <row r="249">
          <cell r="A249" t="str">
            <v>Дельгаро с/в "Эликатессе" 140 гр.шт.  СПК</v>
          </cell>
          <cell r="D249">
            <v>128</v>
          </cell>
          <cell r="F249">
            <v>130</v>
          </cell>
        </row>
        <row r="250">
          <cell r="A250" t="str">
            <v>Деревенская рубленая вареная 350 гр.шт. термоус. пак.  СПК</v>
          </cell>
          <cell r="D250">
            <v>19</v>
          </cell>
          <cell r="F250">
            <v>19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372</v>
          </cell>
          <cell r="F251">
            <v>372</v>
          </cell>
        </row>
        <row r="252">
          <cell r="A252" t="str">
            <v>Докторская вареная в/с  СПК</v>
          </cell>
          <cell r="D252">
            <v>20</v>
          </cell>
          <cell r="F252">
            <v>20</v>
          </cell>
        </row>
        <row r="253">
          <cell r="A253" t="str">
            <v>Докторская вареная в/с 0,47 кг шт.  СПК</v>
          </cell>
          <cell r="D253">
            <v>195</v>
          </cell>
          <cell r="F253">
            <v>195</v>
          </cell>
        </row>
        <row r="254">
          <cell r="A254" t="str">
            <v>Докторская вареная термоус.пак. "Высокий вкус"  СПК</v>
          </cell>
          <cell r="D254">
            <v>140.506</v>
          </cell>
          <cell r="F254">
            <v>140.506</v>
          </cell>
        </row>
        <row r="255">
          <cell r="A255" t="str">
            <v>Жар-боллы с курочкой и сыром, ВЕС ТМ Зареченские  ПОКОМ</v>
          </cell>
          <cell r="D255">
            <v>6</v>
          </cell>
          <cell r="F255">
            <v>202.00200000000001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203.005</v>
          </cell>
        </row>
        <row r="257">
          <cell r="A257" t="str">
            <v>Жар-ладушки с яблоком и грушей ТМ Зареченские ВЕС ПОКОМ</v>
          </cell>
          <cell r="D257">
            <v>3.7</v>
          </cell>
          <cell r="F257">
            <v>22.2</v>
          </cell>
        </row>
        <row r="258">
          <cell r="A258" t="str">
            <v>ЖАР-мени ВЕС ТМ Зареченские  ПОКОМ</v>
          </cell>
          <cell r="F258">
            <v>125.501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</v>
          </cell>
          <cell r="F259">
            <v>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2</v>
          </cell>
          <cell r="F260">
            <v>2</v>
          </cell>
        </row>
        <row r="261">
          <cell r="A261" t="str">
            <v>Классика с/к 235 гр.шт. "Высокий вкус"  СПК</v>
          </cell>
          <cell r="D261">
            <v>5</v>
          </cell>
          <cell r="F261">
            <v>5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1674</v>
          </cell>
          <cell r="F263">
            <v>1675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1459</v>
          </cell>
          <cell r="F264">
            <v>1460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410</v>
          </cell>
          <cell r="F265">
            <v>410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7</v>
          </cell>
          <cell r="F266">
            <v>7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82</v>
          </cell>
          <cell r="F267">
            <v>82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5</v>
          </cell>
          <cell r="F268">
            <v>615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1203</v>
          </cell>
          <cell r="F269">
            <v>2331</v>
          </cell>
        </row>
        <row r="270">
          <cell r="A270" t="str">
            <v>Ла Фаворте с/в "Эликатессе" 140 гр.шт.  СПК</v>
          </cell>
          <cell r="D270">
            <v>314</v>
          </cell>
          <cell r="F270">
            <v>314</v>
          </cell>
        </row>
        <row r="271">
          <cell r="A271" t="str">
            <v>Ливерная Печеночная "Просто выгодно" 0,3 кг.шт.  СПК</v>
          </cell>
          <cell r="D271">
            <v>263</v>
          </cell>
          <cell r="F271">
            <v>263</v>
          </cell>
        </row>
        <row r="272">
          <cell r="A272" t="str">
            <v>Любительская вареная термоус.пак. "Высокий вкус"  СПК</v>
          </cell>
          <cell r="D272">
            <v>81.5</v>
          </cell>
          <cell r="F272">
            <v>81.5</v>
          </cell>
        </row>
        <row r="273">
          <cell r="A273" t="str">
            <v>Мини-пицца с ветчиной и сыром 0,3кг ТМ Зареченские  ПОКОМ</v>
          </cell>
          <cell r="F273">
            <v>6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290.50200000000001</v>
          </cell>
        </row>
        <row r="275">
          <cell r="A275" t="str">
            <v>Мини-сосиски в тесте 0,3кг ТМ Зареченские  ПОКОМ</v>
          </cell>
          <cell r="D275">
            <v>1</v>
          </cell>
          <cell r="F275">
            <v>5</v>
          </cell>
        </row>
        <row r="276">
          <cell r="A276" t="str">
            <v>Мини-чебуречки с мясом  0,3кг ТМ Зареченские  ПОКОМ</v>
          </cell>
          <cell r="D276">
            <v>1</v>
          </cell>
          <cell r="F276">
            <v>10</v>
          </cell>
        </row>
        <row r="277">
          <cell r="A277" t="str">
            <v>Мини-чебуречки с сыром и ветчиной 0,3кг ТМ Зареченские  ПОКОМ</v>
          </cell>
          <cell r="D277">
            <v>1</v>
          </cell>
          <cell r="F277">
            <v>8</v>
          </cell>
        </row>
        <row r="278">
          <cell r="A278" t="str">
            <v>Мусульманская вареная "Просто выгодно"  СПК</v>
          </cell>
          <cell r="D278">
            <v>18</v>
          </cell>
          <cell r="F278">
            <v>18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 в овощной панировке 0,25кг ТМ Вязанка ТС Наггетсы замор.  ПОКОМ</v>
          </cell>
          <cell r="D280">
            <v>1</v>
          </cell>
          <cell r="F280">
            <v>1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3291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1</v>
          </cell>
          <cell r="F282">
            <v>1</v>
          </cell>
        </row>
        <row r="283">
          <cell r="A283" t="str">
            <v>Наггетсы Нагетосы Сочная курочка со сладкой паприкой  0,25 кг ПОКОМ</v>
          </cell>
          <cell r="D283">
            <v>1</v>
          </cell>
          <cell r="F283">
            <v>1</v>
          </cell>
        </row>
        <row r="284">
          <cell r="A284" t="str">
            <v>Наггетсы Нагетосы Сочная курочка со сметаной и зеленью ТМ Горячая штучка 0,25 ПОКОМ</v>
          </cell>
          <cell r="D284">
            <v>1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12</v>
          </cell>
          <cell r="F285">
            <v>2199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</v>
          </cell>
          <cell r="F286">
            <v>2540</v>
          </cell>
        </row>
        <row r="287">
          <cell r="A287" t="str">
            <v>Наггетсы с куриным филе и сыром ТМ Вязанка 0,25 кг ПОКОМ</v>
          </cell>
          <cell r="D287">
            <v>9</v>
          </cell>
          <cell r="F287">
            <v>873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9</v>
          </cell>
        </row>
        <row r="289">
          <cell r="A289" t="str">
            <v>Наггетсы Хрустящие ТМ Зареченские. ВЕС ПОКОМ</v>
          </cell>
          <cell r="F289">
            <v>623.00099999999998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80</v>
          </cell>
          <cell r="F290">
            <v>80</v>
          </cell>
        </row>
        <row r="291">
          <cell r="A291" t="str">
            <v>Оригинальная с перцем с/к  СПК</v>
          </cell>
          <cell r="D291">
            <v>328.786</v>
          </cell>
          <cell r="F291">
            <v>328.786</v>
          </cell>
        </row>
        <row r="292">
          <cell r="A292" t="str">
            <v>Особая вареная  СПК</v>
          </cell>
          <cell r="D292">
            <v>6.5</v>
          </cell>
          <cell r="F292">
            <v>6.5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4</v>
          </cell>
          <cell r="F293">
            <v>4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361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109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3</v>
          </cell>
          <cell r="F296">
            <v>957</v>
          </cell>
        </row>
        <row r="297">
          <cell r="A297" t="str">
            <v>Пельмени Бигбули с мясом, Горячая штучка 0,43кг  ПОКОМ</v>
          </cell>
          <cell r="D297">
            <v>1</v>
          </cell>
          <cell r="F297">
            <v>234</v>
          </cell>
        </row>
        <row r="298">
          <cell r="A298" t="str">
            <v>Пельмени Бигбули с мясом, Горячая штучка 0,9кг  ПОКОМ</v>
          </cell>
          <cell r="D298">
            <v>1123</v>
          </cell>
          <cell r="F298">
            <v>1562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2</v>
          </cell>
          <cell r="F299">
            <v>1069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3</v>
          </cell>
          <cell r="F300">
            <v>351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650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1308</v>
          </cell>
          <cell r="F302">
            <v>3530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6</v>
          </cell>
          <cell r="F303">
            <v>1682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95.4</v>
          </cell>
        </row>
        <row r="305">
          <cell r="A305" t="str">
            <v>Пельмени Бульмени с говядиной и свининой Наваристые Горячая штучка ВЕС  ПОКОМ</v>
          </cell>
          <cell r="D305">
            <v>13</v>
          </cell>
          <cell r="F305">
            <v>1293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1910</v>
          </cell>
          <cell r="F306">
            <v>4912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1352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3</v>
          </cell>
          <cell r="F308">
            <v>45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144</v>
          </cell>
        </row>
        <row r="310">
          <cell r="A310" t="str">
            <v>Пельмени Жемчужные сфера 1,0кг ТМ Зареченские  ПОКОМ</v>
          </cell>
          <cell r="F310">
            <v>7</v>
          </cell>
        </row>
        <row r="311">
          <cell r="A311" t="str">
            <v>Пельмени Левантские ТМ Особый рецепт 0,8 кг  ПОКОМ</v>
          </cell>
          <cell r="F311">
            <v>3</v>
          </cell>
        </row>
        <row r="312">
          <cell r="A312" t="str">
            <v>Пельмени Медвежьи ушки с фермерскими сливками 0,7кг  ПОКОМ</v>
          </cell>
          <cell r="D312">
            <v>3</v>
          </cell>
          <cell r="F312">
            <v>196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3</v>
          </cell>
          <cell r="F313">
            <v>175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155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2</v>
          </cell>
          <cell r="F315">
            <v>1322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3</v>
          </cell>
          <cell r="F316">
            <v>282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D317">
            <v>5</v>
          </cell>
          <cell r="F317">
            <v>605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6</v>
          </cell>
          <cell r="F318">
            <v>665</v>
          </cell>
        </row>
        <row r="319">
          <cell r="A319" t="str">
            <v>Пельмени Сочные сфера 0,8 кг ТМ Стародворье  ПОКОМ</v>
          </cell>
          <cell r="F319">
            <v>97</v>
          </cell>
        </row>
        <row r="320">
          <cell r="A320" t="str">
            <v>Пипперони с/к "Эликатессе" 0,10 кг.шт.  СПК</v>
          </cell>
          <cell r="D320">
            <v>100</v>
          </cell>
          <cell r="F320">
            <v>100</v>
          </cell>
        </row>
        <row r="321">
          <cell r="A321" t="str">
            <v>Пирожки с мясом 0,3кг ТМ Зареченские  ПОКОМ</v>
          </cell>
          <cell r="F321">
            <v>24</v>
          </cell>
        </row>
        <row r="322">
          <cell r="A322" t="str">
            <v>Пирожки с яблоком и грушей 0,3кг ТМ Зареченские  ПОКОМ</v>
          </cell>
          <cell r="F322">
            <v>3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9</v>
          </cell>
          <cell r="F323">
            <v>9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15</v>
          </cell>
          <cell r="F324">
            <v>15</v>
          </cell>
        </row>
        <row r="325">
          <cell r="A325" t="str">
            <v>Плавленый Сыр 45% "С грибами" СТМ "ПапаМожет 180гр  ОСТАНКИНО</v>
          </cell>
          <cell r="D325">
            <v>12</v>
          </cell>
          <cell r="F325">
            <v>12</v>
          </cell>
        </row>
        <row r="326">
          <cell r="A326" t="str">
            <v>По-Австрийски с/к 260 гр.шт. "Высокий вкус"  СПК</v>
          </cell>
          <cell r="D326">
            <v>2</v>
          </cell>
          <cell r="F326">
            <v>2</v>
          </cell>
        </row>
        <row r="327">
          <cell r="A327" t="str">
            <v>Покровская вареная 0,47 кг шт.  СПК</v>
          </cell>
          <cell r="D327">
            <v>14</v>
          </cell>
          <cell r="F327">
            <v>14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8</v>
          </cell>
          <cell r="F328">
            <v>8</v>
          </cell>
        </row>
        <row r="329">
          <cell r="A329" t="str">
            <v>Ричеза с/к 230 гр.шт.  СПК</v>
          </cell>
          <cell r="D329">
            <v>295</v>
          </cell>
          <cell r="F329">
            <v>295</v>
          </cell>
        </row>
        <row r="330">
          <cell r="A330" t="str">
            <v>Сальчетти с/к 230 гр.шт.  СПК</v>
          </cell>
          <cell r="D330">
            <v>259</v>
          </cell>
          <cell r="F330">
            <v>259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131</v>
          </cell>
          <cell r="F331">
            <v>131</v>
          </cell>
        </row>
        <row r="332">
          <cell r="A332" t="str">
            <v>Салями Трюфель с/в "Эликатессе" 0,16 кг.шт.  СПК</v>
          </cell>
          <cell r="D332">
            <v>229</v>
          </cell>
          <cell r="F332">
            <v>229</v>
          </cell>
        </row>
        <row r="333">
          <cell r="A333" t="str">
            <v>Салями Финская с/к 235 гр.шт. "Высокий вкус"  СПК</v>
          </cell>
          <cell r="D333">
            <v>7</v>
          </cell>
          <cell r="F333">
            <v>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259</v>
          </cell>
          <cell r="F334">
            <v>259</v>
          </cell>
        </row>
        <row r="335">
          <cell r="A335" t="str">
            <v>Сардельки "Необыкновенные" (в ср.защ.атм.)  СПК</v>
          </cell>
          <cell r="D335">
            <v>23</v>
          </cell>
          <cell r="F335">
            <v>23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117.5</v>
          </cell>
          <cell r="F336">
            <v>117.5</v>
          </cell>
        </row>
        <row r="337">
          <cell r="A337" t="str">
            <v>Сардельки из свинины (черева) ( в ср.защ.атм) "Высокий вкус"  СПК</v>
          </cell>
          <cell r="D337">
            <v>1</v>
          </cell>
          <cell r="F337">
            <v>1</v>
          </cell>
        </row>
        <row r="338">
          <cell r="A338" t="str">
            <v>Семейная с чесночком Экстра вареная  СПК</v>
          </cell>
          <cell r="D338">
            <v>64</v>
          </cell>
          <cell r="F338">
            <v>64</v>
          </cell>
        </row>
        <row r="339">
          <cell r="A339" t="str">
            <v>Семейная с чесночком Экстра вареная 0,5 кг.шт.  СПК</v>
          </cell>
          <cell r="D339">
            <v>10</v>
          </cell>
          <cell r="F339">
            <v>10</v>
          </cell>
        </row>
        <row r="340">
          <cell r="A340" t="str">
            <v>Сервелат Европейский в/к, в/с 0,38 кг.шт.термофор.пак  СПК</v>
          </cell>
          <cell r="D340">
            <v>16</v>
          </cell>
          <cell r="F340">
            <v>16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216</v>
          </cell>
          <cell r="F341">
            <v>216</v>
          </cell>
        </row>
        <row r="342">
          <cell r="A342" t="str">
            <v>Сервелат Финский в/к 0,38 кг.шт. термофор.пак.  СПК</v>
          </cell>
          <cell r="D342">
            <v>208</v>
          </cell>
          <cell r="F342">
            <v>208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198</v>
          </cell>
          <cell r="F343">
            <v>198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455</v>
          </cell>
          <cell r="F344">
            <v>455</v>
          </cell>
        </row>
        <row r="345">
          <cell r="A345" t="str">
            <v>Сибирская особая с/к 0,235 кг шт.  СПК</v>
          </cell>
          <cell r="D345">
            <v>451</v>
          </cell>
          <cell r="F345">
            <v>451</v>
          </cell>
        </row>
        <row r="346">
          <cell r="A346" t="str">
            <v>Славянская п/к 0,38 кг шт.термофор.пак.  СПК</v>
          </cell>
          <cell r="D346">
            <v>8</v>
          </cell>
          <cell r="F346">
            <v>8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5</v>
          </cell>
        </row>
        <row r="348">
          <cell r="A348" t="str">
            <v>Смаколадьи с яблоком и грушей ТМ Зареченские,0,9 кг ПОКОМ</v>
          </cell>
          <cell r="F348">
            <v>1</v>
          </cell>
        </row>
        <row r="349">
          <cell r="A349" t="str">
            <v>Сосиски "Баварские" 0,36 кг.шт. вак.упак.  СПК</v>
          </cell>
          <cell r="D349">
            <v>25</v>
          </cell>
          <cell r="F349">
            <v>25</v>
          </cell>
        </row>
        <row r="350">
          <cell r="A350" t="str">
            <v>Сосиски "БОЛЬШАЯ SOSиска" (в ср.защ.атм.) 1,0 кг  СПК</v>
          </cell>
          <cell r="D350">
            <v>5</v>
          </cell>
          <cell r="F350">
            <v>5</v>
          </cell>
        </row>
        <row r="351">
          <cell r="A351" t="str">
            <v>Сосиски "Молочные" 0,36 кг.шт. вак.упак.  СПК</v>
          </cell>
          <cell r="D351">
            <v>35</v>
          </cell>
          <cell r="F351">
            <v>35</v>
          </cell>
        </row>
        <row r="352">
          <cell r="A352" t="str">
            <v>Сосиски Мусульманские "Просто выгодно" (в ср.защ.атм.)  СПК</v>
          </cell>
          <cell r="D352">
            <v>31</v>
          </cell>
          <cell r="F352">
            <v>31</v>
          </cell>
        </row>
        <row r="353">
          <cell r="A353" t="str">
            <v>Сосиски Хот-дог ВЕС (лоток с ср.защ.атм.)   СПК</v>
          </cell>
          <cell r="D353">
            <v>52.756</v>
          </cell>
          <cell r="F353">
            <v>56.482999999999997</v>
          </cell>
        </row>
        <row r="354">
          <cell r="A354" t="str">
            <v>Сосисоны в темпуре ВЕС  ПОКОМ</v>
          </cell>
          <cell r="F354">
            <v>19.809999999999999</v>
          </cell>
        </row>
        <row r="355">
          <cell r="A355" t="str">
            <v>Сочный мегачебурек ТМ Зареченские ВЕС ПОКОМ</v>
          </cell>
          <cell r="D355">
            <v>4.8</v>
          </cell>
          <cell r="F355">
            <v>285.14299999999997</v>
          </cell>
        </row>
        <row r="356">
          <cell r="A356" t="str">
            <v>Сыр "Пармезан" 40% колотый 100 гр  ОСТАНКИНО</v>
          </cell>
          <cell r="D356">
            <v>20</v>
          </cell>
          <cell r="F356">
            <v>20</v>
          </cell>
        </row>
        <row r="357">
          <cell r="A357" t="str">
            <v>Сыр "Пармезан" 40% кусок 180 гр  ОСТАНКИНО</v>
          </cell>
          <cell r="D357">
            <v>192</v>
          </cell>
          <cell r="F357">
            <v>194</v>
          </cell>
        </row>
        <row r="358">
          <cell r="A358" t="str">
            <v>Сыр Боккончини копченый 40% 100 гр.  ОСТАНКИНО</v>
          </cell>
          <cell r="D358">
            <v>127</v>
          </cell>
          <cell r="F358">
            <v>127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42</v>
          </cell>
          <cell r="F359">
            <v>42</v>
          </cell>
        </row>
        <row r="360">
          <cell r="A360" t="str">
            <v>Сыр Останкино "Алтайский Gold" 50% вес  ОСТАНКИНО</v>
          </cell>
          <cell r="D360">
            <v>5.5</v>
          </cell>
          <cell r="F360">
            <v>6.81</v>
          </cell>
        </row>
        <row r="361">
          <cell r="A361" t="str">
            <v>Сыр ПАПА МОЖЕТ "Гауда Голд" 45% 180 г  ОСТАНКИНО</v>
          </cell>
          <cell r="D361">
            <v>563</v>
          </cell>
          <cell r="F361">
            <v>563</v>
          </cell>
        </row>
        <row r="362">
          <cell r="A362" t="str">
            <v>Сыр Папа Может "Гауда Голд", 45% брусок ВЕС ОСТАНКИНО</v>
          </cell>
          <cell r="D362">
            <v>19</v>
          </cell>
          <cell r="F362">
            <v>19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79</v>
          </cell>
          <cell r="F363">
            <v>79</v>
          </cell>
        </row>
        <row r="364">
          <cell r="A364" t="str">
            <v>Сыр Папа Может "Голландский традиционный", 45% брусок ВЕС ОСТАНКИНО</v>
          </cell>
          <cell r="D364">
            <v>40</v>
          </cell>
          <cell r="F364">
            <v>40</v>
          </cell>
        </row>
        <row r="365">
          <cell r="A365" t="str">
            <v>Сыр ПАПА МОЖЕТ "Министерский" 180гр, 45 %  ОСТАНКИНО</v>
          </cell>
          <cell r="D365">
            <v>36</v>
          </cell>
          <cell r="F365">
            <v>36</v>
          </cell>
        </row>
        <row r="366">
          <cell r="A366" t="str">
            <v>Сыр ПАПА МОЖЕТ "Папин завтрак" 180гр, 45 %  ОСТАНКИНО</v>
          </cell>
          <cell r="D366">
            <v>47</v>
          </cell>
          <cell r="F366">
            <v>47</v>
          </cell>
        </row>
        <row r="367">
          <cell r="A367" t="str">
            <v>Сыр Папа Может "Пошехонский" 45% вес (= 3 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"Российский традиционный" 45% 180 г  ОСТАНКИНО</v>
          </cell>
          <cell r="D368">
            <v>1270</v>
          </cell>
          <cell r="F368">
            <v>1270</v>
          </cell>
        </row>
        <row r="369">
          <cell r="A369" t="str">
            <v>Сыр Папа Может "Российский традиционный" ВЕС брусок массовая доля жира 50%  ОСТАНКИНО</v>
          </cell>
          <cell r="D369">
            <v>52</v>
          </cell>
          <cell r="F369">
            <v>52</v>
          </cell>
        </row>
        <row r="370">
          <cell r="A370" t="str">
            <v>Сыр Папа Может "Сметанковый" 50% вес (=3кг)  ОСТАНКИНО</v>
          </cell>
          <cell r="D370">
            <v>9.6</v>
          </cell>
          <cell r="F370">
            <v>9.6</v>
          </cell>
        </row>
        <row r="371">
          <cell r="A371" t="str">
            <v>Сыр ПАПА МОЖЕТ "Тильзитер" 45% 180 г  ОСТАНКИНО</v>
          </cell>
          <cell r="D371">
            <v>516</v>
          </cell>
          <cell r="F371">
            <v>518</v>
          </cell>
        </row>
        <row r="372">
          <cell r="A372" t="str">
            <v>Сыр Папа Может "Тильзитер", 45% брусок ВЕС   ОСТАНКИНО</v>
          </cell>
          <cell r="D372">
            <v>22</v>
          </cell>
          <cell r="F372">
            <v>22</v>
          </cell>
        </row>
        <row r="373">
          <cell r="A373" t="str">
            <v>Сыр Папа Может Голландский 45%, нарез, 125г (9 шт)  Останкино</v>
          </cell>
          <cell r="D373">
            <v>230</v>
          </cell>
          <cell r="F373">
            <v>230</v>
          </cell>
        </row>
        <row r="374">
          <cell r="A374" t="str">
            <v>Сыр Папа Может Сливочный со вкусом.топл.молока 50% вес (=3,5кг)  Останкино</v>
          </cell>
          <cell r="D374">
            <v>120</v>
          </cell>
          <cell r="F374">
            <v>120</v>
          </cell>
        </row>
        <row r="375">
          <cell r="A375" t="str">
            <v>Сыр Папа Может Тильзитер   45% 200гр   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Тильзитер   45% вес      Останкино</v>
          </cell>
          <cell r="D376">
            <v>15.5</v>
          </cell>
          <cell r="F376">
            <v>15.5</v>
          </cell>
        </row>
        <row r="377">
          <cell r="A377" t="str">
            <v>Сыр Папа Может Тильзитер 50%, нарезка 125г  Останкино</v>
          </cell>
          <cell r="D377">
            <v>13</v>
          </cell>
          <cell r="F377">
            <v>13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36</v>
          </cell>
          <cell r="F378">
            <v>36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262</v>
          </cell>
          <cell r="F379">
            <v>262</v>
          </cell>
        </row>
        <row r="380">
          <cell r="A380" t="str">
            <v>Сыр Скаморца свежий 40% 100 гр.  ОСТАНКИНО</v>
          </cell>
          <cell r="D380">
            <v>110</v>
          </cell>
          <cell r="F380">
            <v>110</v>
          </cell>
        </row>
        <row r="381">
          <cell r="A381" t="str">
            <v>Сыр творожный с зеленью 60% Папа может 140 гр.  ОСТАНКИНО</v>
          </cell>
          <cell r="D381">
            <v>31</v>
          </cell>
          <cell r="F381">
            <v>31</v>
          </cell>
        </row>
        <row r="382">
          <cell r="A382" t="str">
            <v>Сыр Чечил копченый 43% 100г/6шт ТМ Папа Может  ОСТАНКИНО</v>
          </cell>
          <cell r="D382">
            <v>61</v>
          </cell>
          <cell r="F382">
            <v>61</v>
          </cell>
        </row>
        <row r="383">
          <cell r="A383" t="str">
            <v>Сыр Чечил свежий 45% 100г/6шт ТМ Папа Может  ОСТАНКИНО</v>
          </cell>
          <cell r="D383">
            <v>221</v>
          </cell>
          <cell r="F383">
            <v>221</v>
          </cell>
        </row>
        <row r="384">
          <cell r="A384" t="str">
            <v>Сыч/Прод Коровино Российский 50% 200г СЗМЖ  ОСТАНКИНО</v>
          </cell>
          <cell r="D384">
            <v>119</v>
          </cell>
          <cell r="F384">
            <v>119</v>
          </cell>
        </row>
        <row r="385">
          <cell r="A385" t="str">
            <v>Сыч/Прод Коровино Российский Ориг 50% ВЕС (7,5 кг круг) ОСТАНКИНО</v>
          </cell>
          <cell r="D385">
            <v>37.5</v>
          </cell>
          <cell r="F385">
            <v>37.5</v>
          </cell>
        </row>
        <row r="386">
          <cell r="A386" t="str">
            <v>Сыч/Прод Коровино Российский Оригин 50% ВЕС (5 кг)  ОСТАНКИНО</v>
          </cell>
          <cell r="D386">
            <v>305.3</v>
          </cell>
          <cell r="F386">
            <v>305.3</v>
          </cell>
        </row>
        <row r="387">
          <cell r="A387" t="str">
            <v>Сыч/Прод Коровино Тильзитер 50% 200г СЗМЖ  ОСТАНКИНО</v>
          </cell>
          <cell r="D387">
            <v>130</v>
          </cell>
          <cell r="F387">
            <v>130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183</v>
          </cell>
          <cell r="F388">
            <v>183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12</v>
          </cell>
          <cell r="F389">
            <v>12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166</v>
          </cell>
          <cell r="F390">
            <v>166</v>
          </cell>
        </row>
        <row r="391">
          <cell r="A391" t="str">
            <v>Торо Неро с/в "Эликатессе" 140 гр.шт.  СПК</v>
          </cell>
          <cell r="D391">
            <v>150</v>
          </cell>
          <cell r="F391">
            <v>150</v>
          </cell>
        </row>
        <row r="392">
          <cell r="A392" t="str">
            <v>Уши свиные копченые к пиву 0,15кг нар. д/ф шт.  СПК</v>
          </cell>
          <cell r="D392">
            <v>32</v>
          </cell>
          <cell r="F392">
            <v>32</v>
          </cell>
        </row>
        <row r="393">
          <cell r="A393" t="str">
            <v>Фестивальная пора с/к 100 гр.шт.нар. (лоток с ср.защ.атм.)  СПК</v>
          </cell>
          <cell r="D393">
            <v>467</v>
          </cell>
          <cell r="F393">
            <v>467</v>
          </cell>
        </row>
        <row r="394">
          <cell r="A394" t="str">
            <v>Фестивальная пора с/к 235 гр.шт.  СПК</v>
          </cell>
          <cell r="D394">
            <v>731</v>
          </cell>
          <cell r="F394">
            <v>731</v>
          </cell>
        </row>
        <row r="395">
          <cell r="A395" t="str">
            <v>Фестивальная пора с/к термоус.пак  СПК</v>
          </cell>
          <cell r="D395">
            <v>10</v>
          </cell>
          <cell r="F395">
            <v>10</v>
          </cell>
        </row>
        <row r="396">
          <cell r="A396" t="str">
            <v>Фестивальная с/к ВЕС   СПК</v>
          </cell>
          <cell r="D396">
            <v>0.61</v>
          </cell>
          <cell r="F396">
            <v>0.61</v>
          </cell>
        </row>
        <row r="397">
          <cell r="A397" t="str">
            <v>Фрай-пицца с ветчиной и грибами 3,0 кг ТМ Зареченские ТС Зареченские продукты. ВЕС ПОКОМ</v>
          </cell>
          <cell r="F397">
            <v>6</v>
          </cell>
        </row>
        <row r="398">
          <cell r="A398" t="str">
            <v>Фуэт с/в "Эликатессе" 160 гр.шт.  СПК</v>
          </cell>
          <cell r="D398">
            <v>256</v>
          </cell>
          <cell r="F398">
            <v>258</v>
          </cell>
        </row>
        <row r="399">
          <cell r="A399" t="str">
            <v>Хинкали Классические ТМ Зареченские ВЕС ПОКОМ</v>
          </cell>
          <cell r="D399">
            <v>5</v>
          </cell>
          <cell r="F399">
            <v>50</v>
          </cell>
        </row>
        <row r="400">
          <cell r="A400" t="str">
            <v>Хотстеры ТМ Горячая штучка ТС Хотстеры 0,25 кг зам  ПОКОМ</v>
          </cell>
          <cell r="D400">
            <v>1999</v>
          </cell>
          <cell r="F400">
            <v>5975</v>
          </cell>
        </row>
        <row r="401">
          <cell r="A401" t="str">
            <v>Хрустящие крылышки острые к пиву ТМ Горячая штучка 0,3кг зам  ПОКОМ</v>
          </cell>
          <cell r="F401">
            <v>504</v>
          </cell>
        </row>
        <row r="402">
          <cell r="A402" t="str">
            <v>Хрустящие крылышки ТМ Горячая штучка 0,3 кг зам  ПОКОМ</v>
          </cell>
          <cell r="F402">
            <v>558</v>
          </cell>
        </row>
        <row r="403">
          <cell r="A403" t="str">
            <v>Хрустящие крылышки ТМ Зареченские ТС Зареченские продукты. ВЕС ПОКОМ</v>
          </cell>
          <cell r="F403">
            <v>12.7</v>
          </cell>
        </row>
        <row r="404">
          <cell r="A404" t="str">
            <v>Чебупай брауни ТМ Горячая штучка 0,2 кг.  ПОКОМ</v>
          </cell>
          <cell r="D404">
            <v>2</v>
          </cell>
          <cell r="F404">
            <v>2</v>
          </cell>
        </row>
        <row r="405">
          <cell r="A405" t="str">
            <v>Чебупай сочное яблоко ТМ Горячая штучка 0,2 кг зам.  ПОКОМ</v>
          </cell>
          <cell r="D405">
            <v>3</v>
          </cell>
          <cell r="F405">
            <v>164</v>
          </cell>
        </row>
        <row r="406">
          <cell r="A406" t="str">
            <v>Чебупай спелая вишня ТМ Горячая штучка 0,2 кг зам.  ПОКОМ</v>
          </cell>
          <cell r="D406">
            <v>5</v>
          </cell>
          <cell r="F406">
            <v>304</v>
          </cell>
        </row>
        <row r="407">
          <cell r="A407" t="str">
            <v>Чебупели Курочка гриль ТМ Горячая штучка, 0,3 кг зам  ПОКОМ</v>
          </cell>
          <cell r="F407">
            <v>297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2410</v>
          </cell>
          <cell r="F408">
            <v>6607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7</v>
          </cell>
          <cell r="F409">
            <v>3097</v>
          </cell>
        </row>
        <row r="410">
          <cell r="A410" t="str">
            <v>Чебуреки Мясные вес 2,7 кг ТМ Зареченские ВЕС ПОКОМ</v>
          </cell>
          <cell r="F410">
            <v>24.3</v>
          </cell>
        </row>
        <row r="411">
          <cell r="A411" t="str">
            <v>Чебуреки сочные ВЕС ТМ Зареченские  ПОКОМ</v>
          </cell>
          <cell r="F411">
            <v>492.21</v>
          </cell>
        </row>
        <row r="412">
          <cell r="A412" t="str">
            <v>Чоризо с/к "Эликатессе" 0,20 кг.шт.  СПК</v>
          </cell>
          <cell r="F412">
            <v>2</v>
          </cell>
        </row>
        <row r="413">
          <cell r="A413" t="str">
            <v>Шпикачки Русские (черева) (в ср.защ.атм.) "Высокий вкус"  СПК</v>
          </cell>
          <cell r="D413">
            <v>145</v>
          </cell>
          <cell r="F413">
            <v>145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230</v>
          </cell>
          <cell r="F414">
            <v>231</v>
          </cell>
        </row>
        <row r="415">
          <cell r="A415" t="str">
            <v>Юбилейная с/к 0,10 кг.шт. нарезка (лоток с ср.защ.атм.)  СПК</v>
          </cell>
          <cell r="D415">
            <v>75</v>
          </cell>
          <cell r="F415">
            <v>75</v>
          </cell>
        </row>
        <row r="416">
          <cell r="A416" t="str">
            <v>Юбилейная с/к 0,235 кг.шт.  СПК</v>
          </cell>
          <cell r="D416">
            <v>1287</v>
          </cell>
          <cell r="F416">
            <v>1287</v>
          </cell>
        </row>
        <row r="417">
          <cell r="A417" t="str">
            <v>Итого</v>
          </cell>
          <cell r="D417">
            <v>158636.14000000001</v>
          </cell>
          <cell r="F417">
            <v>339763.766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31.07.2024 - 31.07.2024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171.262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108.28100000000001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432.32100000000003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45.792999999999999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887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95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255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197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89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110.056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1212.9190000000001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84.286000000000001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0.88500000000000001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-0.72899999999999998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137.74199999999999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96.334999999999994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68.966999999999999</v>
          </cell>
        </row>
        <row r="33">
          <cell r="A33" t="str">
            <v xml:space="preserve"> 240  Колбаса Салями охотничья, ВЕС. ПОКОМ</v>
          </cell>
          <cell r="D33">
            <v>4.4960000000000004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160.24199999999999</v>
          </cell>
        </row>
        <row r="35">
          <cell r="A35" t="str">
            <v xml:space="preserve"> 247  Сардельки Нежные, ВЕС.  ПОКОМ</v>
          </cell>
          <cell r="D35">
            <v>35.75</v>
          </cell>
        </row>
        <row r="36">
          <cell r="A36" t="str">
            <v xml:space="preserve"> 248  Сардельки Сочные ТМ Особый рецепт,   ПОКОМ</v>
          </cell>
          <cell r="D36">
            <v>81.948999999999998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256.86700000000002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16.245999999999999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224.50800000000001</v>
          </cell>
        </row>
        <row r="40">
          <cell r="A40" t="str">
            <v xml:space="preserve"> 263  Шпикачки Стародворские, ВЕС.  ПОКОМ</v>
          </cell>
          <cell r="D40">
            <v>26.21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71.846000000000004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51.634999999999998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35.198999999999998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452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650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1222</v>
          </cell>
        </row>
        <row r="47">
          <cell r="A47" t="str">
            <v xml:space="preserve"> 283  Сосиски Сочинки, ВЕС, ТМ Стародворье ПОКОМ</v>
          </cell>
          <cell r="D47">
            <v>160.506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104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282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35.613999999999997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567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852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9.532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14.488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305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413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352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77.361999999999995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231.36699999999999</v>
          </cell>
        </row>
        <row r="60">
          <cell r="A60" t="str">
            <v xml:space="preserve"> 316  Колбаса Нежная ТМ Зареченские ВЕС  ПОКОМ</v>
          </cell>
          <cell r="D60">
            <v>16.521999999999998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628.03499999999997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716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708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209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118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101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215.45099999999999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10</v>
          </cell>
        </row>
        <row r="69">
          <cell r="A69" t="str">
            <v xml:space="preserve"> 335  Колбаса Сливушка ТМ Вязанка. ВЕС.  ПОКОМ </v>
          </cell>
          <cell r="D69">
            <v>68.635999999999996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715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107.884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62.023000000000003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132.16900000000001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80.254999999999995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34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69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32.073999999999998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141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145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376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148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177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1024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1572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10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22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90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131</v>
          </cell>
        </row>
        <row r="93">
          <cell r="A93" t="str">
            <v xml:space="preserve"> 421  Сосиски Царедворские 0,33 кг ТМ Стародворье  ПОКОМ</v>
          </cell>
          <cell r="D93">
            <v>-3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44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5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D96">
            <v>-14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96.122</v>
          </cell>
        </row>
        <row r="98">
          <cell r="A98" t="str">
            <v xml:space="preserve"> 428  Сосиски Царедворские по-баварски ТМ Стародворье, 0,33 кг ПОКОМ</v>
          </cell>
          <cell r="D98">
            <v>5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109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65.167000000000002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68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44.95</v>
          </cell>
        </row>
        <row r="103">
          <cell r="A103" t="str">
            <v xml:space="preserve"> 438  Колбаса Филедворская 0,4 кг. ТМ Стародворье  ПОКОМ</v>
          </cell>
          <cell r="D103">
            <v>10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25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11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D106">
            <v>95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114.44799999999999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670.56399999999996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1854.19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665.12300000000005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~0,8кг ТМ Особый рецепт в оболочке полиамид  ПОКОМ</v>
          </cell>
          <cell r="D113">
            <v>47.234999999999999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37</v>
          </cell>
        </row>
        <row r="115">
          <cell r="A115" t="str">
            <v xml:space="preserve"> 473  Ветчина Рубленая ВЕС ТМ Зареченские  ПОКОМ</v>
          </cell>
          <cell r="D115">
            <v>1.3480000000000001</v>
          </cell>
        </row>
        <row r="116">
          <cell r="A116" t="str">
            <v xml:space="preserve"> 474  Колбаса Молочная 0,4кг ТМ Зареченские  ПОКОМ</v>
          </cell>
          <cell r="D116">
            <v>1</v>
          </cell>
        </row>
        <row r="117">
          <cell r="A117" t="str">
            <v xml:space="preserve"> 475  Колбаса Нежная 0,4кг ТМ Зареченские  ПОКОМ</v>
          </cell>
          <cell r="D117">
            <v>2</v>
          </cell>
        </row>
        <row r="118">
          <cell r="A118" t="str">
            <v xml:space="preserve"> 476  Колбаса Нежная со шпиком 0,4кг ТМ Зареченские  ПОКОМ</v>
          </cell>
          <cell r="D118">
            <v>1</v>
          </cell>
        </row>
        <row r="119">
          <cell r="A119" t="str">
            <v xml:space="preserve"> 477  Ветчина Рубленая 0,4кг ТМ Зареченские  ПОКОМ</v>
          </cell>
          <cell r="D119">
            <v>1</v>
          </cell>
        </row>
        <row r="120">
          <cell r="A120" t="str">
            <v xml:space="preserve"> 478  Сардельки Зареченские ВЕС ТМ Зареченские  ПОКОМ</v>
          </cell>
          <cell r="D120">
            <v>10.561</v>
          </cell>
        </row>
        <row r="121">
          <cell r="A121" t="str">
            <v>3215 ВЕТЧ.МЯСНАЯ Папа может п/о 0.4кг 8шт.    ОСТАНКИНО</v>
          </cell>
          <cell r="D121">
            <v>81</v>
          </cell>
        </row>
        <row r="122">
          <cell r="A122" t="str">
            <v>3812 СОЧНЫЕ сос п/о мгс 2*2  ОСТАНКИНО</v>
          </cell>
          <cell r="D122">
            <v>567.25400000000002</v>
          </cell>
        </row>
        <row r="123">
          <cell r="A123" t="str">
            <v>4063 МЯСНАЯ Папа может вар п/о_Л   ОСТАНКИНО</v>
          </cell>
          <cell r="D123">
            <v>599.61800000000005</v>
          </cell>
        </row>
        <row r="124">
          <cell r="A124" t="str">
            <v>4117 ЭКСТРА Папа может с/к в/у_Л   ОСТАНКИНО</v>
          </cell>
          <cell r="D124">
            <v>5.43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29.619</v>
          </cell>
        </row>
        <row r="126">
          <cell r="A126" t="str">
            <v>4813 ФИЛЕЙНАЯ Папа может вар п/о_Л   ОСТАНКИНО</v>
          </cell>
          <cell r="D126">
            <v>117.78</v>
          </cell>
        </row>
        <row r="127">
          <cell r="A127" t="str">
            <v>4993 САЛЯМИ ИТАЛЬЯНСКАЯ с/к в/у 1/250*8_120c ОСТАНКИНО</v>
          </cell>
          <cell r="D127">
            <v>117</v>
          </cell>
        </row>
        <row r="128">
          <cell r="A128" t="str">
            <v>5246 ДОКТОРСКАЯ ПРЕМИУМ вар б/о мгс_30с ОСТАНКИНО</v>
          </cell>
          <cell r="D128">
            <v>7.5119999999999996</v>
          </cell>
        </row>
        <row r="129">
          <cell r="A129" t="str">
            <v>5341 СЕРВЕЛАТ ОХОТНИЧИЙ в/к в/у  ОСТАНКИНО</v>
          </cell>
          <cell r="D129">
            <v>138.714</v>
          </cell>
        </row>
        <row r="130">
          <cell r="A130" t="str">
            <v>5483 ЭКСТРА Папа может с/к в/у 1/250 8шт.   ОСТАНКИНО</v>
          </cell>
          <cell r="D130">
            <v>191</v>
          </cell>
        </row>
        <row r="131">
          <cell r="A131" t="str">
            <v>5544 Сервелат Финский в/к в/у_45с НОВАЯ ОСТАНКИНО</v>
          </cell>
          <cell r="D131">
            <v>371.15600000000001</v>
          </cell>
        </row>
        <row r="132">
          <cell r="A132" t="str">
            <v>5682 САЛЯМИ МЕЛКОЗЕРНЕНАЯ с/к в/у 1/120_60с   ОСТАНКИНО</v>
          </cell>
          <cell r="D132">
            <v>691</v>
          </cell>
        </row>
        <row r="133">
          <cell r="A133" t="str">
            <v>5698 СЫТНЫЕ Папа может сар б/о мгс 1*3_Маяк  ОСТАНКИНО</v>
          </cell>
          <cell r="D133">
            <v>48.237000000000002</v>
          </cell>
        </row>
        <row r="134">
          <cell r="A134" t="str">
            <v>5706 АРОМАТНАЯ Папа может с/к в/у 1/250 8шт.  ОСТАНКИНО</v>
          </cell>
          <cell r="D134">
            <v>227</v>
          </cell>
        </row>
        <row r="135">
          <cell r="A135" t="str">
            <v>5708 ПОСОЛЬСКАЯ Папа может с/к в/у ОСТАНКИНО</v>
          </cell>
          <cell r="D135">
            <v>15.02</v>
          </cell>
        </row>
        <row r="136">
          <cell r="A136" t="str">
            <v>5820 СЛИВОЧНЫЕ Папа может сос п/о мгс 2*2_45с   ОСТАНКИНО</v>
          </cell>
          <cell r="D136">
            <v>46.652999999999999</v>
          </cell>
        </row>
        <row r="137">
          <cell r="A137" t="str">
            <v>5851 ЭКСТРА Папа может вар п/о   ОСТАНКИНО</v>
          </cell>
          <cell r="D137">
            <v>112.672</v>
          </cell>
        </row>
        <row r="138">
          <cell r="A138" t="str">
            <v>5931 ОХОТНИЧЬЯ Папа может с/к в/у 1/220 8шт.   ОСТАНКИНО</v>
          </cell>
          <cell r="D138">
            <v>228</v>
          </cell>
        </row>
        <row r="139">
          <cell r="A139" t="str">
            <v>5992 ВРЕМЯ ОКРОШКИ Папа может вар п/о 0.4кг   ОСТАНКИНО</v>
          </cell>
          <cell r="D139">
            <v>280</v>
          </cell>
        </row>
        <row r="140">
          <cell r="A140" t="str">
            <v>6069 ФИЛЕЙНЫЕ Папа может сос ц/о мгс 0.33кг  ОСТАНКИНО</v>
          </cell>
          <cell r="D140">
            <v>1</v>
          </cell>
        </row>
        <row r="141">
          <cell r="A141" t="str">
            <v>6113 СОЧНЫЕ сос п/о мгс 1*6_Ашан  ОСТАНКИНО</v>
          </cell>
          <cell r="D141">
            <v>1019.9640000000001</v>
          </cell>
        </row>
        <row r="142">
          <cell r="A142" t="str">
            <v>6206 СВИНИНА ПО-ДОМАШНЕМУ к/в мл/к в/у 0.3кг  ОСТАНКИНО</v>
          </cell>
          <cell r="D142">
            <v>115</v>
          </cell>
        </row>
        <row r="143">
          <cell r="A143" t="str">
            <v>6228 МЯСНОЕ АССОРТИ к/з с/н мгс 1/90 10шт.  ОСТАНКИНО</v>
          </cell>
          <cell r="D143">
            <v>136</v>
          </cell>
        </row>
        <row r="144">
          <cell r="A144" t="str">
            <v>6247 ДОМАШНЯЯ Папа может вар п/о 0,4кг 8шт.  ОСТАНКИНО</v>
          </cell>
          <cell r="D144">
            <v>52</v>
          </cell>
        </row>
        <row r="145">
          <cell r="A145" t="str">
            <v>6268 ГОВЯЖЬЯ Папа может вар п/о 0,4кг 8 шт.  ОСТАНКИНО</v>
          </cell>
          <cell r="D145">
            <v>86</v>
          </cell>
        </row>
        <row r="146">
          <cell r="A146" t="str">
            <v>6303 МЯСНЫЕ Папа может сос п/о мгс 1.5*3  ОСТАНКИНО</v>
          </cell>
          <cell r="D146">
            <v>173.935</v>
          </cell>
        </row>
        <row r="147">
          <cell r="A147" t="str">
            <v>6325 ДОКТОРСКАЯ ПРЕМИУМ вар п/о 0.4кг 8шт.  ОСТАНКИНО</v>
          </cell>
          <cell r="D147">
            <v>243</v>
          </cell>
        </row>
        <row r="148">
          <cell r="A148" t="str">
            <v>6333 МЯСНАЯ Папа может вар п/о 0.4кг 8шт.  ОСТАНКИНО</v>
          </cell>
          <cell r="D148">
            <v>1468</v>
          </cell>
        </row>
        <row r="149">
          <cell r="A149" t="str">
            <v>6340 ДОМАШНИЙ РЕЦЕПТ Коровино 0.5кг 8шт.  ОСТАНКИНО</v>
          </cell>
          <cell r="D149">
            <v>193</v>
          </cell>
        </row>
        <row r="150">
          <cell r="A150" t="str">
            <v>6341 ДОМАШНИЙ РЕЦЕПТ СО ШПИКОМ Коровино 0.5кг  ОСТАНКИНО</v>
          </cell>
          <cell r="D150">
            <v>23</v>
          </cell>
        </row>
        <row r="151">
          <cell r="A151" t="str">
            <v>6353 ЭКСТРА Папа может вар п/о 0.4кг 8шт.  ОСТАНКИНО</v>
          </cell>
          <cell r="D151">
            <v>545</v>
          </cell>
        </row>
        <row r="152">
          <cell r="A152" t="str">
            <v>6392 ФИЛЕЙНАЯ Папа может вар п/о 0.4кг. ОСТАНКИНО</v>
          </cell>
          <cell r="D152">
            <v>1151</v>
          </cell>
        </row>
        <row r="153">
          <cell r="A153" t="str">
            <v>6426 КЛАССИЧЕСКАЯ ПМ вар п/о 0.3кг 8шт.  ОСТАНКИНО</v>
          </cell>
          <cell r="D153">
            <v>391</v>
          </cell>
        </row>
        <row r="154">
          <cell r="A154" t="str">
            <v>6453 ЭКСТРА Папа может с/к с/н в/у 1/100 14шт.   ОСТАНКИНО</v>
          </cell>
          <cell r="D154">
            <v>2</v>
          </cell>
        </row>
        <row r="155">
          <cell r="A155" t="str">
            <v>6454 АРОМАТНАЯ с/к с/н в/у 1/100 14шт.  ОСТАНКИНО</v>
          </cell>
          <cell r="D155">
            <v>423</v>
          </cell>
        </row>
        <row r="156">
          <cell r="A156" t="str">
            <v>6470 ВЕТЧ.МРАМОРНАЯ в/у_45с  ОСТАНКИНО</v>
          </cell>
          <cell r="D156">
            <v>4.7750000000000004</v>
          </cell>
        </row>
        <row r="157">
          <cell r="A157" t="str">
            <v>6527 ШПИКАЧКИ СОЧНЫЕ ПМ сар б/о мгс 1*3 45с ОСТАНКИНО</v>
          </cell>
          <cell r="D157">
            <v>117.8</v>
          </cell>
        </row>
        <row r="158">
          <cell r="A158" t="str">
            <v>6528 ШПИКАЧКИ СОЧНЫЕ ПМ сар б/о мгс 0.4кг 45с  ОСТАНКИНО</v>
          </cell>
          <cell r="D158">
            <v>75</v>
          </cell>
        </row>
        <row r="159">
          <cell r="A159" t="str">
            <v>6602 БАВАРСКИЕ ПМ сос ц/о мгс 0,35кг 8шт.  ОСТАНКИНО</v>
          </cell>
          <cell r="D159">
            <v>64</v>
          </cell>
        </row>
        <row r="160">
          <cell r="A160" t="str">
            <v>6661 СОЧНЫЙ ГРИЛЬ ПМ сос п/о мгс 1.5*4_Маяк  ОСТАНКИНО</v>
          </cell>
          <cell r="D160">
            <v>12.717000000000001</v>
          </cell>
        </row>
        <row r="161">
          <cell r="A161" t="str">
            <v>6666 БОЯНСКАЯ Папа может п/к в/у 0,28кг 8 шт. ОСТАНКИНО</v>
          </cell>
          <cell r="D161">
            <v>352</v>
          </cell>
        </row>
        <row r="162">
          <cell r="A162" t="str">
            <v>6683 СЕРВЕЛАТ ЗЕРНИСТЫЙ ПМ в/к в/у 0,35кг  ОСТАНКИНО</v>
          </cell>
          <cell r="D162">
            <v>798</v>
          </cell>
        </row>
        <row r="163">
          <cell r="A163" t="str">
            <v>6684 СЕРВЕЛАТ КАРЕЛЬСКИЙ ПМ в/к в/у 0.28кг  ОСТАНКИНО</v>
          </cell>
          <cell r="D163">
            <v>737</v>
          </cell>
        </row>
        <row r="164">
          <cell r="A164" t="str">
            <v>6689 СЕРВЕЛАТ ОХОТНИЧИЙ ПМ в/к в/у 0,35кг 8шт  ОСТАНКИНО</v>
          </cell>
          <cell r="D164">
            <v>891</v>
          </cell>
        </row>
        <row r="165">
          <cell r="A165" t="str">
            <v>6697 СЕРВЕЛАТ ФИНСКИЙ ПМ в/к в/у 0,35кг 8шт.  ОСТАНКИНО</v>
          </cell>
          <cell r="D165">
            <v>1480</v>
          </cell>
        </row>
        <row r="166">
          <cell r="A166" t="str">
            <v>6713 СОЧНЫЙ ГРИЛЬ ПМ сос п/о мгс 0.41кг 8шт.  ОСТАНКИНО</v>
          </cell>
          <cell r="D166">
            <v>461</v>
          </cell>
        </row>
        <row r="167">
          <cell r="A167" t="str">
            <v>6722 СОЧНЫЕ ПМ сос п/о мгс 0,41кг 10шт.  ОСТАНКИНО</v>
          </cell>
          <cell r="D167">
            <v>1807</v>
          </cell>
        </row>
        <row r="168">
          <cell r="A168" t="str">
            <v>6726 СЛИВОЧНЫЕ ПМ сос п/о мгс 0.41кг 10шт.  ОСТАНКИНО</v>
          </cell>
          <cell r="D168">
            <v>731</v>
          </cell>
        </row>
        <row r="169">
          <cell r="A169" t="str">
            <v>6747 РУССКАЯ ПРЕМИУМ ПМ вар ф/о в/у  ОСТАНКИНО</v>
          </cell>
          <cell r="D169">
            <v>19.434999999999999</v>
          </cell>
        </row>
        <row r="170">
          <cell r="A170" t="str">
            <v>6759 МОЛОЧНЫЕ ГОСТ сос ц/о мгс 0.4кг 7шт.  ОСТАНКИНО</v>
          </cell>
          <cell r="D170">
            <v>30</v>
          </cell>
        </row>
        <row r="171">
          <cell r="A171" t="str">
            <v>6761 МОЛОЧНЫЕ ГОСТ сос ц/о мгс 1*4  ОСТАНКИНО</v>
          </cell>
          <cell r="D171">
            <v>7.1859999999999999</v>
          </cell>
        </row>
        <row r="172">
          <cell r="A172" t="str">
            <v>6762 СЛИВОЧНЫЕ сос ц/о мгс 0.41кг 8шт.  ОСТАНКИНО</v>
          </cell>
          <cell r="D172">
            <v>43</v>
          </cell>
        </row>
        <row r="173">
          <cell r="A173" t="str">
            <v>6764 СЛИВОЧНЫЕ сос ц/о мгс 1*4  ОСТАНКИНО</v>
          </cell>
          <cell r="D173">
            <v>7.298</v>
          </cell>
        </row>
        <row r="174">
          <cell r="A174" t="str">
            <v>6765 РУБЛЕНЫЕ сос ц/о мгс 0.36кг 6шт.  ОСТАНКИНО</v>
          </cell>
          <cell r="D174">
            <v>150</v>
          </cell>
        </row>
        <row r="175">
          <cell r="A175" t="str">
            <v>6767 РУБЛЕНЫЕ сос ц/о мгс 1*4  ОСТАНКИНО</v>
          </cell>
          <cell r="D175">
            <v>36.387</v>
          </cell>
        </row>
        <row r="176">
          <cell r="A176" t="str">
            <v>6768 С СЫРОМ сос ц/о мгс 0.41кг 6шт.  ОСТАНКИНО</v>
          </cell>
          <cell r="D176">
            <v>50</v>
          </cell>
        </row>
        <row r="177">
          <cell r="A177" t="str">
            <v>6770 ИСПАНСКИЕ сос ц/о мгс 0.41кг 6шт.  ОСТАНКИНО</v>
          </cell>
          <cell r="D177">
            <v>22</v>
          </cell>
        </row>
        <row r="178">
          <cell r="A178" t="str">
            <v>6773 САЛЯМИ Папа может п/к в/у 0,28кг 8шт.  ОСТАНКИНО</v>
          </cell>
          <cell r="D178">
            <v>143</v>
          </cell>
        </row>
        <row r="179">
          <cell r="A179" t="str">
            <v>6777 МЯСНЫЕ С ГОВЯДИНОЙ ПМ сос п/о мгс 0.4кг  ОСТАНКИНО</v>
          </cell>
          <cell r="D179">
            <v>443</v>
          </cell>
        </row>
        <row r="180">
          <cell r="A180" t="str">
            <v>6785 ВЕНСКАЯ САЛЯМИ п/к в/у 0.33кг 8шт.  ОСТАНКИНО</v>
          </cell>
          <cell r="D180">
            <v>79</v>
          </cell>
        </row>
        <row r="181">
          <cell r="A181" t="str">
            <v>6787 СЕРВЕЛАТ КРЕМЛЕВСКИЙ в/к в/у 0,33кг 8шт.  ОСТАНКИНО</v>
          </cell>
          <cell r="D181">
            <v>49</v>
          </cell>
        </row>
        <row r="182">
          <cell r="A182" t="str">
            <v>6788 СЕРВЕЛАТ КРЕМЛЕВСКИЙ в/к в/у  ОСТАНКИНО</v>
          </cell>
          <cell r="D182">
            <v>4.6710000000000003</v>
          </cell>
        </row>
        <row r="183">
          <cell r="A183" t="str">
            <v>6791 СЕРВЕЛАТ ПРЕМИУМ в/к в/у 0,33кг 8шт.  ОСТАНКИНО</v>
          </cell>
          <cell r="D183">
            <v>4</v>
          </cell>
        </row>
        <row r="184">
          <cell r="A184" t="str">
            <v>6793 БАЛЫКОВАЯ в/к в/у 0,33кг 8шт.  ОСТАНКИНО</v>
          </cell>
          <cell r="D184">
            <v>100</v>
          </cell>
        </row>
        <row r="185">
          <cell r="A185" t="str">
            <v>6795 ОСТАНКИНСКАЯ в/к в/у 0,33кг 8шт.  ОСТАНКИНО</v>
          </cell>
          <cell r="D185">
            <v>11</v>
          </cell>
        </row>
        <row r="186">
          <cell r="A186" t="str">
            <v>6807 СЕРВЕЛАТ ЕВРОПЕЙСКИЙ в/к в/у 0,33кг 8шт.  ОСТАНКИНО</v>
          </cell>
          <cell r="D186">
            <v>31</v>
          </cell>
        </row>
        <row r="187">
          <cell r="A187" t="str">
            <v>6829 МОЛОЧНЫЕ КЛАССИЧЕСКИЕ сос п/о мгс 2*4_С  ОСТАНКИНО</v>
          </cell>
          <cell r="D187">
            <v>134.661</v>
          </cell>
        </row>
        <row r="188">
          <cell r="A188" t="str">
            <v>6834 ПОСОЛЬСКАЯ ПМ с/к с/н в/у 1/100 10шт.  ОСТАНКИНО</v>
          </cell>
          <cell r="D188">
            <v>125</v>
          </cell>
        </row>
        <row r="189">
          <cell r="A189" t="str">
            <v>6837 ФИЛЕЙНЫЕ Папа Может сос ц/о мгс 0.4кг  ОСТАНКИНО</v>
          </cell>
          <cell r="D189">
            <v>290</v>
          </cell>
        </row>
        <row r="190">
          <cell r="A190" t="str">
            <v>6852 МОЛОЧНЫЕ ПРЕМИУМ ПМ сос п/о в/ у 1/350  ОСТАНКИНО</v>
          </cell>
          <cell r="D190">
            <v>820</v>
          </cell>
        </row>
        <row r="191">
          <cell r="A191" t="str">
            <v>6853 МОЛОЧНЫЕ ПРЕМИУМ ПМ сос п/о мгс 1*6  ОСТАНКИНО</v>
          </cell>
          <cell r="D191">
            <v>44.109000000000002</v>
          </cell>
        </row>
        <row r="192">
          <cell r="A192" t="str">
            <v>6854 МОЛОЧНЫЕ ПРЕМИУМ ПМ сос п/о мгс 0.6кг  ОСТАНКИНО</v>
          </cell>
          <cell r="D192">
            <v>93</v>
          </cell>
        </row>
        <row r="193">
          <cell r="A193" t="str">
            <v>6861 ДОМАШНИЙ РЕЦЕПТ Коровино вар п/о  ОСТАНКИНО</v>
          </cell>
          <cell r="D193">
            <v>196.53299999999999</v>
          </cell>
        </row>
        <row r="194">
          <cell r="A194" t="str">
            <v>6862 ДОМАШНИЙ РЕЦЕПТ СО ШПИК. Коровино вар п/о  ОСТАНКИНО</v>
          </cell>
          <cell r="D194">
            <v>11.757</v>
          </cell>
        </row>
        <row r="195">
          <cell r="A195" t="str">
            <v>6865 ВЕТЧ.НЕЖНАЯ Коровино п/о  ОСТАНКИНО</v>
          </cell>
          <cell r="D195">
            <v>52.627000000000002</v>
          </cell>
        </row>
        <row r="196">
          <cell r="A196" t="str">
            <v>6870 С ГОВЯДИНОЙ СН сос п/о мгс 1*6  ОСТАНКИНО</v>
          </cell>
          <cell r="D196">
            <v>30.591000000000001</v>
          </cell>
        </row>
        <row r="197">
          <cell r="A197" t="str">
            <v>6919 БЕКОН с/к с/н в/у 1/180 10шт.  ОСТАНКИНО</v>
          </cell>
          <cell r="D197">
            <v>92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165</v>
          </cell>
        </row>
        <row r="200">
          <cell r="A200" t="str">
            <v>БОНУС Z-ОСОБАЯ Коровино вар п/о (5324)  ОСТАНКИНО</v>
          </cell>
          <cell r="D200">
            <v>9.827</v>
          </cell>
        </row>
        <row r="201">
          <cell r="A201" t="str">
            <v>БОНУС Z-ОСОБАЯ Коровино вар п/о 0.5кг_СНГ (6305)  ОСТАНКИНО</v>
          </cell>
          <cell r="D201">
            <v>2</v>
          </cell>
        </row>
        <row r="202">
          <cell r="A202" t="str">
            <v>БОНУС СОЧНЫЕ сос п/о мгс 0.41кг_UZ (6087)  ОСТАНКИНО</v>
          </cell>
          <cell r="D202">
            <v>31</v>
          </cell>
        </row>
        <row r="203">
          <cell r="A203" t="str">
            <v>БОНУС СОЧНЫЕ сос п/о мгс 1*6_UZ (6088)  ОСТАНКИНО</v>
          </cell>
          <cell r="D203">
            <v>81.802999999999997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354</v>
          </cell>
        </row>
        <row r="205">
          <cell r="A205" t="str">
            <v>БОНУС_Колбаса вареная Филейская ТМ Вязанка. ВЕС  ПОКОМ</v>
          </cell>
          <cell r="D205">
            <v>112.71599999999999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96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35.1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99</v>
          </cell>
        </row>
        <row r="209">
          <cell r="A209" t="str">
            <v>Бутербродная вареная 0,47 кг шт.  СПК</v>
          </cell>
          <cell r="D209">
            <v>45</v>
          </cell>
        </row>
        <row r="210">
          <cell r="A210" t="str">
            <v>Вацлавская п/к (черева) 390 гр.шт. термоус.пак  СПК</v>
          </cell>
          <cell r="D210">
            <v>95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77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389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269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51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6</v>
          </cell>
        </row>
        <row r="216">
          <cell r="A216" t="str">
            <v>Гуцульская с/к "КолбасГрад" 160 гр.шт. термоус. пак  СПК</v>
          </cell>
          <cell r="D216">
            <v>26</v>
          </cell>
        </row>
        <row r="217">
          <cell r="A217" t="str">
            <v>Дельгаро с/в "Эликатессе" 140 гр.шт.  СПК</v>
          </cell>
          <cell r="D217">
            <v>9</v>
          </cell>
        </row>
        <row r="218">
          <cell r="A218" t="str">
            <v>Деревенская рубленая вареная 350 гр.шт. термоус. пак.  СПК</v>
          </cell>
          <cell r="D218">
            <v>2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89</v>
          </cell>
        </row>
        <row r="220">
          <cell r="A220" t="str">
            <v>Докторская вареная в/с  СПК</v>
          </cell>
          <cell r="D220">
            <v>2.3940000000000001</v>
          </cell>
        </row>
        <row r="221">
          <cell r="A221" t="str">
            <v>Докторская вареная в/с 0,47 кг шт.  СПК</v>
          </cell>
          <cell r="D221">
            <v>95</v>
          </cell>
        </row>
        <row r="222">
          <cell r="A222" t="str">
            <v>Докторская вареная термоус.пак. "Высокий вкус"  СПК</v>
          </cell>
          <cell r="D222">
            <v>31.175999999999998</v>
          </cell>
        </row>
        <row r="223">
          <cell r="A223" t="str">
            <v>Жар-боллы с курочкой и сыром, ВЕС ТМ Зареченские  ПОКОМ</v>
          </cell>
          <cell r="D223">
            <v>21</v>
          </cell>
        </row>
        <row r="224">
          <cell r="A224" t="str">
            <v>Жар-ладушки с мясом ТМ Зареченские ВЕС ПОКОМ</v>
          </cell>
          <cell r="D224">
            <v>36.6</v>
          </cell>
        </row>
        <row r="225">
          <cell r="A225" t="str">
            <v>ЖАР-мени ВЕС ТМ Зареченские  ПОКОМ</v>
          </cell>
          <cell r="D225">
            <v>16.5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379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293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78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4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128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133</v>
          </cell>
        </row>
        <row r="233">
          <cell r="A233" t="str">
            <v>Ла Фаворте с/в "Эликатессе" 140 гр.шт.  СПК</v>
          </cell>
          <cell r="D233">
            <v>60</v>
          </cell>
        </row>
        <row r="234">
          <cell r="A234" t="str">
            <v>Ливерная Печеночная "Просто выгодно" 0,3 кг.шт.  СПК</v>
          </cell>
          <cell r="D234">
            <v>97</v>
          </cell>
        </row>
        <row r="235">
          <cell r="A235" t="str">
            <v>Любительская вареная термоус.пак. "Высокий вкус"  СПК</v>
          </cell>
          <cell r="D235">
            <v>24.870999999999999</v>
          </cell>
        </row>
        <row r="236">
          <cell r="A236" t="str">
            <v>Мини-пицца с ветчиной и сыром 0,3кг ТМ Зареченские  ПОКОМ</v>
          </cell>
          <cell r="D236">
            <v>1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66.599999999999994</v>
          </cell>
        </row>
        <row r="238">
          <cell r="A238" t="str">
            <v>Мини-сосиски в тесте 0,3кг ТМ Зареченские  ПОКОМ</v>
          </cell>
          <cell r="D238">
            <v>1</v>
          </cell>
        </row>
        <row r="239">
          <cell r="A239" t="str">
            <v>Мини-чебуречки с мясом  0,3кг ТМ Зареченские  ПОКОМ</v>
          </cell>
          <cell r="D239">
            <v>1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2</v>
          </cell>
        </row>
        <row r="241">
          <cell r="A241" t="str">
            <v>Мусульманская вареная "Просто выгодно"  СПК</v>
          </cell>
          <cell r="D241">
            <v>3.4710000000000001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721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321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619</v>
          </cell>
        </row>
        <row r="245">
          <cell r="A245" t="str">
            <v>Наггетсы с куриным филе и сыром ТМ Вязанка 0,25 кг ПОКОМ</v>
          </cell>
          <cell r="D245">
            <v>195</v>
          </cell>
        </row>
        <row r="246">
          <cell r="A246" t="str">
            <v>Наггетсы Хрустящие 0,3кг ТМ Зареченские  ПОКОМ</v>
          </cell>
          <cell r="D246">
            <v>1</v>
          </cell>
        </row>
        <row r="247">
          <cell r="A247" t="str">
            <v>Наггетсы Хрустящие ТМ Зареченские. ВЕС ПОКОМ</v>
          </cell>
          <cell r="D247">
            <v>126</v>
          </cell>
        </row>
        <row r="248">
          <cell r="A248" t="str">
            <v>Оригинальная с перцем с/к  СПК</v>
          </cell>
          <cell r="D248">
            <v>53.866</v>
          </cell>
        </row>
        <row r="249">
          <cell r="A249" t="str">
            <v>Особая вареная  СПК</v>
          </cell>
          <cell r="D249">
            <v>4.8159999999999998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93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14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191</v>
          </cell>
        </row>
        <row r="253">
          <cell r="A253" t="str">
            <v>Пельмени Бигбули с мясом, Горячая штучка 0,43кг  ПОКОМ</v>
          </cell>
          <cell r="D253">
            <v>44</v>
          </cell>
        </row>
        <row r="254">
          <cell r="A254" t="str">
            <v>Пельмени Бигбули с мясом, Горячая штучка 0,9кг  ПОКОМ</v>
          </cell>
          <cell r="D254">
            <v>91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274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60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125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415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416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13.1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536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274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9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15</v>
          </cell>
        </row>
        <row r="266">
          <cell r="A266" t="str">
            <v>Пельмени Жемчужные сфера 1,0кг ТМ Зареченские  ПОКОМ</v>
          </cell>
          <cell r="D266">
            <v>6</v>
          </cell>
        </row>
        <row r="267">
          <cell r="A267" t="str">
            <v>Пельмени Медвежьи ушки с фермерскими сливками 0,7кг  ПОКОМ</v>
          </cell>
          <cell r="D267">
            <v>8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26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37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285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60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105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132</v>
          </cell>
        </row>
        <row r="274">
          <cell r="A274" t="str">
            <v>Пельмени Сочные сфера 0,8 кг ТМ Стародворье  ПОКОМ</v>
          </cell>
          <cell r="D274">
            <v>27</v>
          </cell>
        </row>
        <row r="275">
          <cell r="A275" t="str">
            <v>Покровская вареная 0,47 кг шт.  СПК</v>
          </cell>
          <cell r="D275">
            <v>1</v>
          </cell>
        </row>
        <row r="276">
          <cell r="A276" t="str">
            <v>Ричеза с/к 230 гр.шт.  СПК</v>
          </cell>
          <cell r="D276">
            <v>44</v>
          </cell>
        </row>
        <row r="277">
          <cell r="A277" t="str">
            <v>Сальчетти с/к 230 гр.шт.  СПК</v>
          </cell>
          <cell r="D277">
            <v>59</v>
          </cell>
        </row>
        <row r="278">
          <cell r="A278" t="str">
            <v>Салями Трюфель с/в "Эликатессе" 0,16 кг.шт.  СПК</v>
          </cell>
          <cell r="D278">
            <v>42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59.787999999999997</v>
          </cell>
        </row>
        <row r="280">
          <cell r="A280" t="str">
            <v>Сардельки "Необыкновенные" (в ср.защ.атм.)  СПК</v>
          </cell>
          <cell r="D280">
            <v>8.0579999999999998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39.204000000000001</v>
          </cell>
        </row>
        <row r="282">
          <cell r="A282" t="str">
            <v>Семейная с чесночком Экстра вареная  СПК</v>
          </cell>
          <cell r="D282">
            <v>19.36</v>
          </cell>
        </row>
        <row r="283">
          <cell r="A283" t="str">
            <v>Семейная с чесночком Экстра вареная 0,5 кг.шт.  СПК</v>
          </cell>
          <cell r="D283">
            <v>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111</v>
          </cell>
        </row>
        <row r="285">
          <cell r="A285" t="str">
            <v>Сервелат Финский в/к 0,38 кг.шт. термофор.пак.  СПК</v>
          </cell>
          <cell r="D285">
            <v>94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98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148</v>
          </cell>
        </row>
        <row r="288">
          <cell r="A288" t="str">
            <v>Сибирская особая с/к 0,235 кг шт.  СПК</v>
          </cell>
          <cell r="D288">
            <v>118</v>
          </cell>
        </row>
        <row r="289">
          <cell r="A289" t="str">
            <v>Славянская п/к 0,38 кг шт.термофор.пак.  СПК</v>
          </cell>
          <cell r="D289">
            <v>2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"Молочные" 0,36 кг.шт. вак.упак.  СПК</v>
          </cell>
          <cell r="D291">
            <v>5</v>
          </cell>
        </row>
        <row r="292">
          <cell r="A292" t="str">
            <v>Сосиски Мусульманские "Просто выгодно" (в ср.защ.атм.)  СПК</v>
          </cell>
          <cell r="D292">
            <v>7.5679999999999996</v>
          </cell>
        </row>
        <row r="293">
          <cell r="A293" t="str">
            <v>Сосиски Хот-дог ВЕС (лоток с ср.защ.атм.)   СПК</v>
          </cell>
          <cell r="D293">
            <v>8.2469999999999999</v>
          </cell>
        </row>
        <row r="294">
          <cell r="A294" t="str">
            <v>Сосисоны в темпуре ВЕС  ПОКОМ</v>
          </cell>
          <cell r="D294">
            <v>9</v>
          </cell>
        </row>
        <row r="295">
          <cell r="A295" t="str">
            <v>Сочный мегачебурек ТМ Зареченские ВЕС ПОКОМ</v>
          </cell>
          <cell r="D295">
            <v>42.56</v>
          </cell>
        </row>
        <row r="296">
          <cell r="A296" t="str">
            <v>Торо Неро с/в "Эликатессе" 140 гр.шт.  СПК</v>
          </cell>
          <cell r="D296">
            <v>-5</v>
          </cell>
        </row>
        <row r="297">
          <cell r="A297" t="str">
            <v>Уши свиные копченые к пиву 0,15кг нар. д/ф шт.  СПК</v>
          </cell>
          <cell r="D297">
            <v>17</v>
          </cell>
        </row>
        <row r="298">
          <cell r="A298" t="str">
            <v>Фестивальная пора с/к 100 гр.шт.нар. (лоток с ср.защ.атм.)  СПК</v>
          </cell>
          <cell r="D298">
            <v>80</v>
          </cell>
        </row>
        <row r="299">
          <cell r="A299" t="str">
            <v>Фестивальная пора с/к 235 гр.шт.  СПК</v>
          </cell>
          <cell r="D299">
            <v>197</v>
          </cell>
        </row>
        <row r="300">
          <cell r="A300" t="str">
            <v>Фуэт с/в "Эликатессе" 160 гр.шт.  СПК</v>
          </cell>
          <cell r="D300">
            <v>44</v>
          </cell>
        </row>
        <row r="301">
          <cell r="A301" t="str">
            <v>Хинкали Классические ТМ Зареченские ВЕС ПОКОМ</v>
          </cell>
          <cell r="D301">
            <v>5</v>
          </cell>
        </row>
        <row r="302">
          <cell r="A302" t="str">
            <v>Хотстеры ТМ Горячая штучка ТС Хотстеры 0,25 кг зам  ПОКОМ</v>
          </cell>
          <cell r="D302">
            <v>473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122</v>
          </cell>
        </row>
        <row r="304">
          <cell r="A304" t="str">
            <v>Хрустящие крылышки ТМ Горячая штучка 0,3 кг зам  ПОКОМ</v>
          </cell>
          <cell r="D304">
            <v>121</v>
          </cell>
        </row>
        <row r="305">
          <cell r="A305" t="str">
            <v>Хрустящие крылышки ТМ Зареченские ТС Зареченские продукты. ВЕС ПОКОМ</v>
          </cell>
          <cell r="D305">
            <v>1.8</v>
          </cell>
        </row>
        <row r="306">
          <cell r="A306" t="str">
            <v>Чебупай сочное яблоко ТМ Горячая штучка 0,2 кг зам.  ПОКОМ</v>
          </cell>
          <cell r="D306">
            <v>23</v>
          </cell>
        </row>
        <row r="307">
          <cell r="A307" t="str">
            <v>Чебупай спелая вишня ТМ Горячая штучка 0,2 кг зам.  ПОКОМ</v>
          </cell>
          <cell r="D307">
            <v>68</v>
          </cell>
        </row>
        <row r="308">
          <cell r="A308" t="str">
            <v>Чебупели Курочка гриль ТМ Горячая штучка, 0,3 кг зам  ПОКОМ</v>
          </cell>
          <cell r="D308">
            <v>20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315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544</v>
          </cell>
        </row>
        <row r="311">
          <cell r="A311" t="str">
            <v>Чебуреки Мясные вес 2,7 кг ТМ Зареченские ВЕС ПОКОМ</v>
          </cell>
          <cell r="D311">
            <v>8.1</v>
          </cell>
        </row>
        <row r="312">
          <cell r="A312" t="str">
            <v>Чебуреки сочные ВЕС ТМ Зареченские  ПОКОМ</v>
          </cell>
          <cell r="D312">
            <v>135.01</v>
          </cell>
        </row>
        <row r="313">
          <cell r="A313" t="str">
            <v>Шпикачки Русские (черева) (в ср.защ.атм.) "Высокий вкус"  СПК</v>
          </cell>
          <cell r="D313">
            <v>41.704999999999998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54</v>
          </cell>
        </row>
        <row r="315">
          <cell r="A315" t="str">
            <v>Юбилейная с/к 0,10 кг.шт. нарезка (лоток с ср.защ.атм.)  СПК</v>
          </cell>
          <cell r="D315">
            <v>17</v>
          </cell>
        </row>
        <row r="316">
          <cell r="A316" t="str">
            <v>Юбилейная с/к 0,235 кг.шт.  СПК</v>
          </cell>
          <cell r="D316">
            <v>283</v>
          </cell>
        </row>
        <row r="317">
          <cell r="A317" t="str">
            <v>Итого</v>
          </cell>
          <cell r="D317">
            <v>58319.042999999998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25.07.2024 - 31.07.2024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2592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480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1512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3330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1854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1782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3024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960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1680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1120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1304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1904</v>
          </cell>
        </row>
        <row r="25">
          <cell r="A25" t="str">
            <v>Хотстеры ТМ Горячая штучка ТС Хотстеры 0,25 кг зам  ПОКОМ</v>
          </cell>
          <cell r="D25">
            <v>1992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Итого</v>
          </cell>
          <cell r="D27">
            <v>35054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32"/>
  <sheetViews>
    <sheetView tabSelected="1" workbookViewId="0">
      <pane xSplit="2" ySplit="6" topLeftCell="C112" activePane="bottomRight" state="frozen"/>
      <selection pane="topRight" activeCell="C1" sqref="C1"/>
      <selection pane="bottomLeft" activeCell="A7" sqref="A7"/>
      <selection pane="bottomRight" activeCell="X118" sqref="X118"/>
    </sheetView>
  </sheetViews>
  <sheetFormatPr defaultColWidth="10.5" defaultRowHeight="11.45" customHeight="1" outlineLevelRow="1" x14ac:dyDescent="0.2"/>
  <cols>
    <col min="1" max="1" width="69.1640625" style="1" customWidth="1"/>
    <col min="2" max="2" width="4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136</v>
      </c>
      <c r="H4" s="11" t="s">
        <v>137</v>
      </c>
      <c r="I4" s="10" t="s">
        <v>138</v>
      </c>
      <c r="J4" s="10" t="s">
        <v>139</v>
      </c>
      <c r="K4" s="10" t="s">
        <v>140</v>
      </c>
      <c r="L4" s="10" t="s">
        <v>141</v>
      </c>
      <c r="M4" s="10" t="s">
        <v>141</v>
      </c>
      <c r="N4" s="10" t="s">
        <v>141</v>
      </c>
      <c r="O4" s="10" t="s">
        <v>141</v>
      </c>
      <c r="P4" s="10" t="s">
        <v>141</v>
      </c>
      <c r="Q4" s="10" t="s">
        <v>141</v>
      </c>
      <c r="R4" s="10" t="s">
        <v>141</v>
      </c>
      <c r="S4" s="12" t="s">
        <v>141</v>
      </c>
      <c r="T4" s="10" t="s">
        <v>142</v>
      </c>
      <c r="U4" s="12" t="s">
        <v>141</v>
      </c>
      <c r="V4" s="12" t="s">
        <v>141</v>
      </c>
      <c r="W4" s="10" t="s">
        <v>138</v>
      </c>
      <c r="X4" s="12" t="s">
        <v>141</v>
      </c>
      <c r="Y4" s="10" t="s">
        <v>143</v>
      </c>
      <c r="Z4" s="12" t="s">
        <v>144</v>
      </c>
      <c r="AA4" s="10" t="s">
        <v>145</v>
      </c>
      <c r="AB4" s="10" t="s">
        <v>146</v>
      </c>
      <c r="AC4" s="10" t="s">
        <v>147</v>
      </c>
      <c r="AD4" s="10" t="s">
        <v>148</v>
      </c>
      <c r="AE4" s="10" t="s">
        <v>138</v>
      </c>
      <c r="AF4" s="10" t="s">
        <v>138</v>
      </c>
      <c r="AG4" s="10" t="s">
        <v>138</v>
      </c>
      <c r="AH4" s="10" t="s">
        <v>149</v>
      </c>
      <c r="AI4" s="10" t="s">
        <v>150</v>
      </c>
      <c r="AJ4" s="12" t="s">
        <v>152</v>
      </c>
      <c r="AK4" s="12" t="s">
        <v>151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153</v>
      </c>
      <c r="M5" s="16" t="s">
        <v>154</v>
      </c>
      <c r="N5" s="16" t="s">
        <v>155</v>
      </c>
      <c r="T5" s="16" t="s">
        <v>156</v>
      </c>
      <c r="X5" s="16" t="s">
        <v>156</v>
      </c>
      <c r="AE5" s="5" t="s">
        <v>157</v>
      </c>
      <c r="AF5" s="5" t="s">
        <v>158</v>
      </c>
      <c r="AG5" s="5" t="s">
        <v>159</v>
      </c>
      <c r="AH5" s="5" t="s">
        <v>153</v>
      </c>
    </row>
    <row r="6" spans="1:39" ht="11.1" customHeight="1" x14ac:dyDescent="0.2">
      <c r="A6" s="6"/>
      <c r="B6" s="6"/>
      <c r="C6" s="3"/>
      <c r="D6" s="3"/>
      <c r="E6" s="9">
        <f>SUM(E7:E156)</f>
        <v>152128.83499999999</v>
      </c>
      <c r="F6" s="9">
        <f>SUM(F7:F156)</f>
        <v>71651.131000000008</v>
      </c>
      <c r="J6" s="9">
        <f>SUM(J7:J156)</f>
        <v>152720.43100000001</v>
      </c>
      <c r="K6" s="9">
        <f t="shared" ref="K6:X6" si="0">SUM(K7:K156)</f>
        <v>-591.59599999999978</v>
      </c>
      <c r="L6" s="9" t="e">
        <f t="shared" si="0"/>
        <v>#REF!</v>
      </c>
      <c r="M6" s="9" t="e">
        <f t="shared" si="0"/>
        <v>#REF!</v>
      </c>
      <c r="N6" s="9" t="e">
        <f t="shared" si="0"/>
        <v>#REF!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23856</v>
      </c>
      <c r="U6" s="9">
        <f t="shared" si="0"/>
        <v>0</v>
      </c>
      <c r="V6" s="9">
        <f t="shared" si="0"/>
        <v>0</v>
      </c>
      <c r="W6" s="9">
        <f t="shared" si="0"/>
        <v>25926.96699999999</v>
      </c>
      <c r="X6" s="9">
        <f t="shared" si="0"/>
        <v>10770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22494</v>
      </c>
      <c r="AE6" s="9">
        <f t="shared" ref="AE6" si="5">SUM(AE7:AE156)</f>
        <v>27380.752399999998</v>
      </c>
      <c r="AF6" s="9">
        <f t="shared" ref="AF6" si="6">SUM(AF7:AF156)</f>
        <v>28223.419200000004</v>
      </c>
      <c r="AG6" s="9">
        <f t="shared" ref="AG6" si="7">SUM(AG7:AG156)</f>
        <v>28551.272599999997</v>
      </c>
      <c r="AH6" s="9">
        <f t="shared" ref="AH6" si="8">SUM(AH7:AH156)</f>
        <v>25552.780000000002</v>
      </c>
      <c r="AJ6" s="9">
        <f t="shared" ref="AJ6" si="9">SUM(AJ7:AJ156)</f>
        <v>34626</v>
      </c>
      <c r="AK6" s="9">
        <f t="shared" ref="AK6" si="10">SUM(AK7:AK156)</f>
        <v>16232.400000000001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350.77300000000002</v>
      </c>
      <c r="D7" s="8">
        <v>703.32299999999998</v>
      </c>
      <c r="E7" s="8">
        <v>695.65800000000002</v>
      </c>
      <c r="F7" s="8">
        <v>339.99599999999998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667.06200000000001</v>
      </c>
      <c r="K7" s="14">
        <f>E7-J7</f>
        <v>28.596000000000004</v>
      </c>
      <c r="L7" s="14">
        <f>VLOOKUP(A:A,[1]TDSheet!$A:$U,21,0)</f>
        <v>180</v>
      </c>
      <c r="M7" s="14">
        <f>VLOOKUP(A:A,[1]TDSheet!$A:$V,22,0)</f>
        <v>160</v>
      </c>
      <c r="N7" s="14">
        <f>VLOOKUP(A:A,[1]TDSheet!$A:$X,24,0)</f>
        <v>160</v>
      </c>
      <c r="O7" s="14"/>
      <c r="P7" s="14"/>
      <c r="Q7" s="14"/>
      <c r="R7" s="14"/>
      <c r="S7" s="14"/>
      <c r="T7" s="14"/>
      <c r="U7" s="14"/>
      <c r="V7" s="14"/>
      <c r="W7" s="14">
        <f>(E7-AD7)/5</f>
        <v>139.13159999999999</v>
      </c>
      <c r="X7" s="17">
        <v>50</v>
      </c>
      <c r="Y7" s="18">
        <f>(F7+L7+M7+N7+X7)/W7</f>
        <v>6.3967926768613319</v>
      </c>
      <c r="Z7" s="14">
        <f>F7/W7</f>
        <v>2.4437007840059342</v>
      </c>
      <c r="AA7" s="14"/>
      <c r="AB7" s="14"/>
      <c r="AC7" s="14"/>
      <c r="AD7" s="14">
        <v>0</v>
      </c>
      <c r="AE7" s="14">
        <f>VLOOKUP(A:A,[1]TDSheet!$A:$AF,32,0)</f>
        <v>151.35380000000001</v>
      </c>
      <c r="AF7" s="14">
        <f>VLOOKUP(A:A,[1]TDSheet!$A:$AG,33,0)</f>
        <v>157.3758</v>
      </c>
      <c r="AG7" s="14">
        <f>VLOOKUP(A:A,[1]TDSheet!$A:$W,23,0)</f>
        <v>158.09</v>
      </c>
      <c r="AH7" s="14">
        <f>VLOOKUP(A:A,[3]TDSheet!$A:$D,4,0)</f>
        <v>171.262</v>
      </c>
      <c r="AI7" s="14">
        <f>VLOOKUP(A:A,[1]TDSheet!$A:$AI,35,0)</f>
        <v>0</v>
      </c>
      <c r="AJ7" s="14">
        <f>X7+T7</f>
        <v>50</v>
      </c>
      <c r="AK7" s="14">
        <f>AJ7*H7</f>
        <v>50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356.04300000000001</v>
      </c>
      <c r="D8" s="8">
        <v>683.21199999999999</v>
      </c>
      <c r="E8" s="8">
        <v>582.53099999999995</v>
      </c>
      <c r="F8" s="8">
        <v>415.89100000000002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579.303</v>
      </c>
      <c r="K8" s="14">
        <f t="shared" ref="K8:K71" si="11">E8-J8</f>
        <v>3.2279999999999518</v>
      </c>
      <c r="L8" s="14">
        <f>VLOOKUP(A:A,[1]TDSheet!$A:$U,21,0)</f>
        <v>100</v>
      </c>
      <c r="M8" s="14">
        <f>VLOOKUP(A:A,[1]TDSheet!$A:$V,22,0)</f>
        <v>150</v>
      </c>
      <c r="N8" s="14">
        <f>VLOOKUP(A:A,[1]TDSheet!$A:$X,24,0)</f>
        <v>140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116.50619999999999</v>
      </c>
      <c r="X8" s="17">
        <v>100</v>
      </c>
      <c r="Y8" s="18">
        <f t="shared" ref="Y8:Y71" si="13">(F8+L8+M8+N8+X8)/W8</f>
        <v>7.775474609934923</v>
      </c>
      <c r="Z8" s="14">
        <f t="shared" ref="Z8:Z71" si="14">F8/W8</f>
        <v>3.5696898534155266</v>
      </c>
      <c r="AA8" s="14"/>
      <c r="AB8" s="14"/>
      <c r="AC8" s="14"/>
      <c r="AD8" s="14">
        <v>0</v>
      </c>
      <c r="AE8" s="14">
        <f>VLOOKUP(A:A,[1]TDSheet!$A:$AF,32,0)</f>
        <v>113.11859999999999</v>
      </c>
      <c r="AF8" s="14">
        <f>VLOOKUP(A:A,[1]TDSheet!$A:$AG,33,0)</f>
        <v>147.31379999999999</v>
      </c>
      <c r="AG8" s="14">
        <f>VLOOKUP(A:A,[1]TDSheet!$A:$W,23,0)</f>
        <v>139.14259999999999</v>
      </c>
      <c r="AH8" s="14">
        <f>VLOOKUP(A:A,[3]TDSheet!$A:$D,4,0)</f>
        <v>108.28100000000001</v>
      </c>
      <c r="AI8" s="15">
        <f>VLOOKUP(A:A,[1]TDSheet!$A:$AI,35,0)</f>
        <v>0</v>
      </c>
      <c r="AJ8" s="14">
        <f t="shared" ref="AJ8:AJ71" si="15">X8+T8</f>
        <v>100</v>
      </c>
      <c r="AK8" s="14">
        <f t="shared" ref="AK8:AK71" si="16">AJ8*H8</f>
        <v>100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659.32899999999995</v>
      </c>
      <c r="D9" s="8">
        <v>2645.1559999999999</v>
      </c>
      <c r="E9" s="8">
        <v>1989.432</v>
      </c>
      <c r="F9" s="8">
        <v>1193.761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1939.3130000000001</v>
      </c>
      <c r="K9" s="14">
        <f t="shared" si="11"/>
        <v>50.118999999999915</v>
      </c>
      <c r="L9" s="14">
        <f>VLOOKUP(A:A,[1]TDSheet!$A:$U,21,0)</f>
        <v>300</v>
      </c>
      <c r="M9" s="14">
        <f>VLOOKUP(A:A,[1]TDSheet!$A:$V,22,0)</f>
        <v>460</v>
      </c>
      <c r="N9" s="14">
        <f>VLOOKUP(A:A,[1]TDSheet!$A:$X,24,0)</f>
        <v>480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397.88639999999998</v>
      </c>
      <c r="X9" s="17">
        <v>200</v>
      </c>
      <c r="Y9" s="18">
        <f t="shared" si="13"/>
        <v>6.6193793002223753</v>
      </c>
      <c r="Z9" s="14">
        <f t="shared" si="14"/>
        <v>3.0002558519215534</v>
      </c>
      <c r="AA9" s="14"/>
      <c r="AB9" s="14"/>
      <c r="AC9" s="14"/>
      <c r="AD9" s="14">
        <v>0</v>
      </c>
      <c r="AE9" s="14">
        <f>VLOOKUP(A:A,[1]TDSheet!$A:$AF,32,0)</f>
        <v>429.36559999999997</v>
      </c>
      <c r="AF9" s="14">
        <f>VLOOKUP(A:A,[1]TDSheet!$A:$AG,33,0)</f>
        <v>468.82659999999998</v>
      </c>
      <c r="AG9" s="14">
        <f>VLOOKUP(A:A,[1]TDSheet!$A:$W,23,0)</f>
        <v>455.85720000000003</v>
      </c>
      <c r="AH9" s="14">
        <f>VLOOKUP(A:A,[3]TDSheet!$A:$D,4,0)</f>
        <v>432.32100000000003</v>
      </c>
      <c r="AI9" s="15" t="str">
        <f>VLOOKUP(A:A,[1]TDSheet!$A:$AI,35,0)</f>
        <v>июльпер</v>
      </c>
      <c r="AJ9" s="14">
        <f t="shared" si="15"/>
        <v>200</v>
      </c>
      <c r="AK9" s="14">
        <f t="shared" si="16"/>
        <v>200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45.121000000000002</v>
      </c>
      <c r="D10" s="8">
        <v>266.03300000000002</v>
      </c>
      <c r="E10" s="8">
        <v>167.73699999999999</v>
      </c>
      <c r="F10" s="8">
        <v>135.14599999999999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171.79400000000001</v>
      </c>
      <c r="K10" s="14">
        <f t="shared" si="11"/>
        <v>-4.0570000000000164</v>
      </c>
      <c r="L10" s="14">
        <f>VLOOKUP(A:A,[1]TDSheet!$A:$U,21,0)</f>
        <v>20</v>
      </c>
      <c r="M10" s="14">
        <f>VLOOKUP(A:A,[1]TDSheet!$A:$V,22,0)</f>
        <v>40</v>
      </c>
      <c r="N10" s="14">
        <f>VLOOKUP(A:A,[1]TDSheet!$A:$X,24,0)</f>
        <v>50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33.547399999999996</v>
      </c>
      <c r="X10" s="17"/>
      <c r="Y10" s="18">
        <f t="shared" si="13"/>
        <v>7.3074515461704932</v>
      </c>
      <c r="Z10" s="14">
        <f t="shared" si="14"/>
        <v>4.0285089157430978</v>
      </c>
      <c r="AA10" s="14"/>
      <c r="AB10" s="14"/>
      <c r="AC10" s="14"/>
      <c r="AD10" s="14">
        <v>0</v>
      </c>
      <c r="AE10" s="14">
        <f>VLOOKUP(A:A,[1]TDSheet!$A:$AF,32,0)</f>
        <v>39.162400000000005</v>
      </c>
      <c r="AF10" s="14">
        <f>VLOOKUP(A:A,[1]TDSheet!$A:$AG,33,0)</f>
        <v>37.107600000000005</v>
      </c>
      <c r="AG10" s="14">
        <f>VLOOKUP(A:A,[1]TDSheet!$A:$W,23,0)</f>
        <v>42.011800000000001</v>
      </c>
      <c r="AH10" s="14">
        <f>VLOOKUP(A:A,[3]TDSheet!$A:$D,4,0)</f>
        <v>45.792999999999999</v>
      </c>
      <c r="AI10" s="14" t="e">
        <f>VLOOKUP(A:A,[1]TDSheet!$A:$AI,35,0)</f>
        <v>#N/A</v>
      </c>
      <c r="AJ10" s="14">
        <f t="shared" si="15"/>
        <v>0</v>
      </c>
      <c r="AK10" s="14">
        <f t="shared" si="16"/>
        <v>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157</v>
      </c>
      <c r="D11" s="8">
        <v>392</v>
      </c>
      <c r="E11" s="8">
        <v>329</v>
      </c>
      <c r="F11" s="8">
        <v>214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405</v>
      </c>
      <c r="K11" s="14">
        <f t="shared" si="11"/>
        <v>-76</v>
      </c>
      <c r="L11" s="14">
        <f>VLOOKUP(A:A,[1]TDSheet!$A:$U,21,0)</f>
        <v>20</v>
      </c>
      <c r="M11" s="14">
        <f>VLOOKUP(A:A,[1]TDSheet!$A:$V,22,0)</f>
        <v>70</v>
      </c>
      <c r="N11" s="14">
        <f>VLOOKUP(A:A,[1]TDSheet!$A:$X,24,0)</f>
        <v>70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65.8</v>
      </c>
      <c r="X11" s="17">
        <v>30</v>
      </c>
      <c r="Y11" s="18">
        <f t="shared" si="13"/>
        <v>6.1398176291793316</v>
      </c>
      <c r="Z11" s="14">
        <f t="shared" si="14"/>
        <v>3.2522796352583589</v>
      </c>
      <c r="AA11" s="14"/>
      <c r="AB11" s="14"/>
      <c r="AC11" s="14"/>
      <c r="AD11" s="14">
        <v>0</v>
      </c>
      <c r="AE11" s="14">
        <f>VLOOKUP(A:A,[1]TDSheet!$A:$AF,32,0)</f>
        <v>79.8</v>
      </c>
      <c r="AF11" s="14">
        <f>VLOOKUP(A:A,[1]TDSheet!$A:$AG,33,0)</f>
        <v>66.8</v>
      </c>
      <c r="AG11" s="14">
        <f>VLOOKUP(A:A,[1]TDSheet!$A:$W,23,0)</f>
        <v>71.400000000000006</v>
      </c>
      <c r="AH11" s="14">
        <f>VLOOKUP(A:A,[3]TDSheet!$A:$D,4,0)</f>
        <v>65</v>
      </c>
      <c r="AI11" s="14">
        <f>VLOOKUP(A:A,[1]TDSheet!$A:$AI,35,0)</f>
        <v>0</v>
      </c>
      <c r="AJ11" s="14">
        <f t="shared" si="15"/>
        <v>30</v>
      </c>
      <c r="AK11" s="14">
        <f t="shared" si="16"/>
        <v>15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1173</v>
      </c>
      <c r="D12" s="8">
        <v>4322</v>
      </c>
      <c r="E12" s="8">
        <v>4085</v>
      </c>
      <c r="F12" s="8">
        <v>1353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4088</v>
      </c>
      <c r="K12" s="14">
        <f t="shared" si="11"/>
        <v>-3</v>
      </c>
      <c r="L12" s="14">
        <f>VLOOKUP(A:A,[1]TDSheet!$A:$U,21,0)</f>
        <v>710</v>
      </c>
      <c r="M12" s="14">
        <f>VLOOKUP(A:A,[1]TDSheet!$A:$V,22,0)</f>
        <v>550</v>
      </c>
      <c r="N12" s="14">
        <f>VLOOKUP(A:A,[1]TDSheet!$A:$X,24,0)</f>
        <v>560</v>
      </c>
      <c r="O12" s="14"/>
      <c r="P12" s="14"/>
      <c r="Q12" s="14"/>
      <c r="R12" s="14"/>
      <c r="S12" s="14"/>
      <c r="T12" s="14">
        <v>970</v>
      </c>
      <c r="U12" s="14"/>
      <c r="V12" s="14"/>
      <c r="W12" s="14">
        <f t="shared" si="12"/>
        <v>479</v>
      </c>
      <c r="X12" s="17">
        <v>500</v>
      </c>
      <c r="Y12" s="18">
        <f t="shared" si="13"/>
        <v>7.6680584551148225</v>
      </c>
      <c r="Z12" s="14">
        <f t="shared" si="14"/>
        <v>2.8246346555323592</v>
      </c>
      <c r="AA12" s="14"/>
      <c r="AB12" s="14"/>
      <c r="AC12" s="14"/>
      <c r="AD12" s="14">
        <f>VLOOKUP(A:A,[4]TDSheet!$A:$D,4,0)</f>
        <v>1690</v>
      </c>
      <c r="AE12" s="14">
        <f>VLOOKUP(A:A,[1]TDSheet!$A:$AF,32,0)</f>
        <v>527.79999999999995</v>
      </c>
      <c r="AF12" s="14">
        <f>VLOOKUP(A:A,[1]TDSheet!$A:$AG,33,0)</f>
        <v>539.79999999999995</v>
      </c>
      <c r="AG12" s="14">
        <f>VLOOKUP(A:A,[1]TDSheet!$A:$W,23,0)</f>
        <v>549.79999999999995</v>
      </c>
      <c r="AH12" s="14">
        <f>VLOOKUP(A:A,[3]TDSheet!$A:$D,4,0)</f>
        <v>411</v>
      </c>
      <c r="AI12" s="15">
        <f>VLOOKUP(A:A,[1]TDSheet!$A:$AI,35,0)</f>
        <v>0</v>
      </c>
      <c r="AJ12" s="14">
        <f t="shared" si="15"/>
        <v>1470</v>
      </c>
      <c r="AK12" s="14">
        <f t="shared" si="16"/>
        <v>588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1586</v>
      </c>
      <c r="D13" s="8">
        <v>7534</v>
      </c>
      <c r="E13" s="8">
        <v>6621</v>
      </c>
      <c r="F13" s="8">
        <v>2365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6673</v>
      </c>
      <c r="K13" s="14">
        <f t="shared" si="11"/>
        <v>-52</v>
      </c>
      <c r="L13" s="14">
        <f>VLOOKUP(A:A,[1]TDSheet!$A:$U,21,0)</f>
        <v>1200</v>
      </c>
      <c r="M13" s="14">
        <f>VLOOKUP(A:A,[1]TDSheet!$A:$V,22,0)</f>
        <v>1100</v>
      </c>
      <c r="N13" s="14">
        <f>VLOOKUP(A:A,[1]TDSheet!$A:$X,24,0)</f>
        <v>1050</v>
      </c>
      <c r="O13" s="14"/>
      <c r="P13" s="14"/>
      <c r="Q13" s="14"/>
      <c r="R13" s="14"/>
      <c r="S13" s="14"/>
      <c r="T13" s="14">
        <v>1200</v>
      </c>
      <c r="U13" s="14"/>
      <c r="V13" s="14"/>
      <c r="W13" s="14">
        <f t="shared" si="12"/>
        <v>964.2</v>
      </c>
      <c r="X13" s="17"/>
      <c r="Y13" s="18">
        <f t="shared" si="13"/>
        <v>5.9271935283136274</v>
      </c>
      <c r="Z13" s="14">
        <f t="shared" si="14"/>
        <v>2.4528106202032771</v>
      </c>
      <c r="AA13" s="14"/>
      <c r="AB13" s="14"/>
      <c r="AC13" s="14"/>
      <c r="AD13" s="14">
        <f>VLOOKUP(A:A,[4]TDSheet!$A:$D,4,0)</f>
        <v>1800</v>
      </c>
      <c r="AE13" s="14">
        <f>VLOOKUP(A:A,[1]TDSheet!$A:$AF,32,0)</f>
        <v>893.2</v>
      </c>
      <c r="AF13" s="14">
        <f>VLOOKUP(A:A,[1]TDSheet!$A:$AG,33,0)</f>
        <v>983.6</v>
      </c>
      <c r="AG13" s="14">
        <f>VLOOKUP(A:A,[1]TDSheet!$A:$W,23,0)</f>
        <v>1080.5999999999999</v>
      </c>
      <c r="AH13" s="14">
        <f>VLOOKUP(A:A,[3]TDSheet!$A:$D,4,0)</f>
        <v>979</v>
      </c>
      <c r="AI13" s="14" t="str">
        <f>VLOOKUP(A:A,[1]TDSheet!$A:$AI,35,0)</f>
        <v>акиюльяб</v>
      </c>
      <c r="AJ13" s="14">
        <f t="shared" si="15"/>
        <v>1200</v>
      </c>
      <c r="AK13" s="14">
        <f t="shared" si="16"/>
        <v>540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2502</v>
      </c>
      <c r="D14" s="8">
        <v>7329</v>
      </c>
      <c r="E14" s="8">
        <v>7389</v>
      </c>
      <c r="F14" s="8">
        <v>2363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7418</v>
      </c>
      <c r="K14" s="14">
        <f t="shared" si="11"/>
        <v>-29</v>
      </c>
      <c r="L14" s="14">
        <f>VLOOKUP(A:A,[1]TDSheet!$A:$U,21,0)</f>
        <v>1200</v>
      </c>
      <c r="M14" s="14">
        <f>VLOOKUP(A:A,[1]TDSheet!$A:$V,22,0)</f>
        <v>1100</v>
      </c>
      <c r="N14" s="14">
        <f>VLOOKUP(A:A,[1]TDSheet!$A:$X,24,0)</f>
        <v>1050</v>
      </c>
      <c r="O14" s="14"/>
      <c r="P14" s="14"/>
      <c r="Q14" s="14"/>
      <c r="R14" s="14"/>
      <c r="S14" s="14"/>
      <c r="T14" s="14">
        <v>4800</v>
      </c>
      <c r="U14" s="14"/>
      <c r="V14" s="14"/>
      <c r="W14" s="14">
        <f t="shared" si="12"/>
        <v>959.4</v>
      </c>
      <c r="X14" s="17"/>
      <c r="Y14" s="18">
        <f t="shared" si="13"/>
        <v>5.9547633937877844</v>
      </c>
      <c r="Z14" s="14">
        <f t="shared" si="14"/>
        <v>2.4629977069001461</v>
      </c>
      <c r="AA14" s="14"/>
      <c r="AB14" s="14"/>
      <c r="AC14" s="14"/>
      <c r="AD14" s="14">
        <f>VLOOKUP(A:A,[4]TDSheet!$A:$D,4,0)</f>
        <v>2592</v>
      </c>
      <c r="AE14" s="14">
        <f>VLOOKUP(A:A,[1]TDSheet!$A:$AF,32,0)</f>
        <v>1013</v>
      </c>
      <c r="AF14" s="14">
        <f>VLOOKUP(A:A,[1]TDSheet!$A:$AG,33,0)</f>
        <v>1035.2</v>
      </c>
      <c r="AG14" s="14">
        <f>VLOOKUP(A:A,[1]TDSheet!$A:$W,23,0)</f>
        <v>1059.5999999999999</v>
      </c>
      <c r="AH14" s="14">
        <f>VLOOKUP(A:A,[3]TDSheet!$A:$D,4,0)</f>
        <v>887</v>
      </c>
      <c r="AI14" s="14" t="str">
        <f>VLOOKUP(A:A,[1]TDSheet!$A:$AI,35,0)</f>
        <v>оконч</v>
      </c>
      <c r="AJ14" s="14">
        <f t="shared" si="15"/>
        <v>4800</v>
      </c>
      <c r="AK14" s="14">
        <f t="shared" si="16"/>
        <v>2160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204</v>
      </c>
      <c r="D15" s="8">
        <v>377</v>
      </c>
      <c r="E15" s="8">
        <v>335</v>
      </c>
      <c r="F15" s="8">
        <v>231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363</v>
      </c>
      <c r="K15" s="14">
        <f t="shared" si="11"/>
        <v>-28</v>
      </c>
      <c r="L15" s="14">
        <f>VLOOKUP(A:A,[1]TDSheet!$A:$U,21,0)</f>
        <v>30</v>
      </c>
      <c r="M15" s="14">
        <f>VLOOKUP(A:A,[1]TDSheet!$A:$V,22,0)</f>
        <v>70</v>
      </c>
      <c r="N15" s="14">
        <f>VLOOKUP(A:A,[1]TDSheet!$A:$X,24,0)</f>
        <v>80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67</v>
      </c>
      <c r="X15" s="17"/>
      <c r="Y15" s="18">
        <f t="shared" si="13"/>
        <v>6.1343283582089549</v>
      </c>
      <c r="Z15" s="14">
        <f t="shared" si="14"/>
        <v>3.4477611940298507</v>
      </c>
      <c r="AA15" s="14"/>
      <c r="AB15" s="14"/>
      <c r="AC15" s="14"/>
      <c r="AD15" s="14">
        <v>0</v>
      </c>
      <c r="AE15" s="14">
        <f>VLOOKUP(A:A,[1]TDSheet!$A:$AF,32,0)</f>
        <v>72.400000000000006</v>
      </c>
      <c r="AF15" s="14">
        <f>VLOOKUP(A:A,[1]TDSheet!$A:$AG,33,0)</f>
        <v>84.4</v>
      </c>
      <c r="AG15" s="14">
        <f>VLOOKUP(A:A,[1]TDSheet!$A:$W,23,0)</f>
        <v>75</v>
      </c>
      <c r="AH15" s="14">
        <f>VLOOKUP(A:A,[3]TDSheet!$A:$D,4,0)</f>
        <v>82</v>
      </c>
      <c r="AI15" s="14" t="e">
        <f>VLOOKUP(A:A,[1]TDSheet!$A:$AI,35,0)</f>
        <v>#N/A</v>
      </c>
      <c r="AJ15" s="14">
        <f t="shared" si="15"/>
        <v>0</v>
      </c>
      <c r="AK15" s="14">
        <f t="shared" si="16"/>
        <v>0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45</v>
      </c>
      <c r="D16" s="8">
        <v>85</v>
      </c>
      <c r="E16" s="8">
        <v>67</v>
      </c>
      <c r="F16" s="8">
        <v>60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81</v>
      </c>
      <c r="K16" s="14">
        <f t="shared" si="11"/>
        <v>-14</v>
      </c>
      <c r="L16" s="14">
        <f>VLOOKUP(A:A,[1]TDSheet!$A:$U,21,0)</f>
        <v>20</v>
      </c>
      <c r="M16" s="14">
        <f>VLOOKUP(A:A,[1]TDSheet!$A:$V,22,0)</f>
        <v>20</v>
      </c>
      <c r="N16" s="14">
        <f>VLOOKUP(A:A,[1]TDSheet!$A:$X,24,0)</f>
        <v>20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13.4</v>
      </c>
      <c r="X16" s="17"/>
      <c r="Y16" s="18">
        <f t="shared" si="13"/>
        <v>8.9552238805970141</v>
      </c>
      <c r="Z16" s="14">
        <f t="shared" si="14"/>
        <v>4.4776119402985071</v>
      </c>
      <c r="AA16" s="14"/>
      <c r="AB16" s="14"/>
      <c r="AC16" s="14"/>
      <c r="AD16" s="14">
        <v>0</v>
      </c>
      <c r="AE16" s="14">
        <f>VLOOKUP(A:A,[1]TDSheet!$A:$AF,32,0)</f>
        <v>19.600000000000001</v>
      </c>
      <c r="AF16" s="14">
        <f>VLOOKUP(A:A,[1]TDSheet!$A:$AG,33,0)</f>
        <v>17.8</v>
      </c>
      <c r="AG16" s="14">
        <f>VLOOKUP(A:A,[1]TDSheet!$A:$W,23,0)</f>
        <v>18.2</v>
      </c>
      <c r="AH16" s="14">
        <f>VLOOKUP(A:A,[3]TDSheet!$A:$D,4,0)</f>
        <v>21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481</v>
      </c>
      <c r="D17" s="8">
        <v>307</v>
      </c>
      <c r="E17" s="8">
        <v>325</v>
      </c>
      <c r="F17" s="8">
        <v>457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322</v>
      </c>
      <c r="K17" s="14">
        <f t="shared" si="11"/>
        <v>3</v>
      </c>
      <c r="L17" s="14" t="e">
        <f>VLOOKUP(A:A,[1]TDSheet!$A:$U,21,0)</f>
        <v>#REF!</v>
      </c>
      <c r="M17" s="14" t="e">
        <f>VLOOKUP(A:A,[1]TDSheet!$A:$V,22,0)</f>
        <v>#REF!</v>
      </c>
      <c r="N17" s="14">
        <f>VLOOKUP(A:A,[1]TDSheet!$A:$X,24,0)</f>
        <v>300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65</v>
      </c>
      <c r="X17" s="17"/>
      <c r="Y17" s="18" t="e">
        <f t="shared" si="13"/>
        <v>#REF!</v>
      </c>
      <c r="Z17" s="14">
        <f t="shared" si="14"/>
        <v>7.0307692307692307</v>
      </c>
      <c r="AA17" s="14"/>
      <c r="AB17" s="14"/>
      <c r="AC17" s="14"/>
      <c r="AD17" s="14">
        <v>0</v>
      </c>
      <c r="AE17" s="14">
        <f>VLOOKUP(A:A,[1]TDSheet!$A:$AF,32,0)</f>
        <v>68</v>
      </c>
      <c r="AF17" s="14">
        <f>VLOOKUP(A:A,[1]TDSheet!$A:$AG,33,0)</f>
        <v>63.4</v>
      </c>
      <c r="AG17" s="14">
        <f>VLOOKUP(A:A,[1]TDSheet!$A:$W,23,0)</f>
        <v>65.599999999999994</v>
      </c>
      <c r="AH17" s="14">
        <f>VLOOKUP(A:A,[3]TDSheet!$A:$D,4,0)</f>
        <v>68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105</v>
      </c>
      <c r="D18" s="8"/>
      <c r="E18" s="8">
        <v>105</v>
      </c>
      <c r="F18" s="8"/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145</v>
      </c>
      <c r="K18" s="14">
        <f t="shared" si="11"/>
        <v>-40</v>
      </c>
      <c r="L18" s="14">
        <f>VLOOKUP(A:A,[1]TDSheet!$A:$U,21,0)</f>
        <v>100</v>
      </c>
      <c r="M18" s="14">
        <f>VLOOKUP(A:A,[1]TDSheet!$A:$V,22,0)</f>
        <v>50</v>
      </c>
      <c r="N18" s="14">
        <f>VLOOKUP(A:A,[1]TDSheet!$A:$X,24,0)</f>
        <v>30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21</v>
      </c>
      <c r="X18" s="17"/>
      <c r="Y18" s="18">
        <f t="shared" si="13"/>
        <v>8.5714285714285712</v>
      </c>
      <c r="Z18" s="14">
        <f t="shared" si="14"/>
        <v>0</v>
      </c>
      <c r="AA18" s="14"/>
      <c r="AB18" s="14"/>
      <c r="AC18" s="14"/>
      <c r="AD18" s="14">
        <v>0</v>
      </c>
      <c r="AE18" s="14">
        <f>VLOOKUP(A:A,[1]TDSheet!$A:$AF,32,0)</f>
        <v>28.2</v>
      </c>
      <c r="AF18" s="14">
        <f>VLOOKUP(A:A,[1]TDSheet!$A:$AG,33,0)</f>
        <v>33</v>
      </c>
      <c r="AG18" s="14">
        <f>VLOOKUP(A:A,[1]TDSheet!$A:$W,23,0)</f>
        <v>30.4</v>
      </c>
      <c r="AH18" s="14">
        <f>VLOOKUP(A:A,[3]TDSheet!$A:$D,4,0)</f>
        <v>-4</v>
      </c>
      <c r="AI18" s="14">
        <f>VLOOKUP(A:A,[1]TDSheet!$A:$AI,35,0)</f>
        <v>0</v>
      </c>
      <c r="AJ18" s="14">
        <f t="shared" si="15"/>
        <v>0</v>
      </c>
      <c r="AK18" s="14">
        <f t="shared" si="16"/>
        <v>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174</v>
      </c>
      <c r="D19" s="8">
        <v>538</v>
      </c>
      <c r="E19" s="8">
        <v>433</v>
      </c>
      <c r="F19" s="8">
        <v>273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4">
        <f>VLOOKUP(A:A,[2]TDSheet!$A:$F,6,0)</f>
        <v>456</v>
      </c>
      <c r="K19" s="14">
        <f t="shared" si="11"/>
        <v>-23</v>
      </c>
      <c r="L19" s="14">
        <f>VLOOKUP(A:A,[1]TDSheet!$A:$U,21,0)</f>
        <v>90</v>
      </c>
      <c r="M19" s="14">
        <f>VLOOKUP(A:A,[1]TDSheet!$A:$V,22,0)</f>
        <v>100</v>
      </c>
      <c r="N19" s="14">
        <f>VLOOKUP(A:A,[1]TDSheet!$A:$X,24,0)</f>
        <v>100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86.6</v>
      </c>
      <c r="X19" s="17"/>
      <c r="Y19" s="18">
        <f t="shared" si="13"/>
        <v>6.5011547344110863</v>
      </c>
      <c r="Z19" s="14">
        <f t="shared" si="14"/>
        <v>3.1524249422632797</v>
      </c>
      <c r="AA19" s="14"/>
      <c r="AB19" s="14"/>
      <c r="AC19" s="14"/>
      <c r="AD19" s="14">
        <v>0</v>
      </c>
      <c r="AE19" s="14">
        <f>VLOOKUP(A:A,[1]TDSheet!$A:$AF,32,0)</f>
        <v>88.4</v>
      </c>
      <c r="AF19" s="14">
        <f>VLOOKUP(A:A,[1]TDSheet!$A:$AG,33,0)</f>
        <v>91.8</v>
      </c>
      <c r="AG19" s="14">
        <f>VLOOKUP(A:A,[1]TDSheet!$A:$W,23,0)</f>
        <v>100.4</v>
      </c>
      <c r="AH19" s="14">
        <f>VLOOKUP(A:A,[3]TDSheet!$A:$D,4,0)</f>
        <v>95</v>
      </c>
      <c r="AI19" s="14">
        <f>VLOOKUP(A:A,[1]TDSheet!$A:$AI,35,0)</f>
        <v>0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2765</v>
      </c>
      <c r="D20" s="8">
        <v>1254</v>
      </c>
      <c r="E20" s="8">
        <v>1453</v>
      </c>
      <c r="F20" s="8">
        <v>2534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4">
        <f>VLOOKUP(A:A,[2]TDSheet!$A:$F,6,0)</f>
        <v>1458</v>
      </c>
      <c r="K20" s="14">
        <f t="shared" si="11"/>
        <v>-5</v>
      </c>
      <c r="L20" s="14" t="e">
        <f>VLOOKUP(A:A,[1]TDSheet!$A:$U,21,0)</f>
        <v>#REF!</v>
      </c>
      <c r="M20" s="14" t="e">
        <f>VLOOKUP(A:A,[1]TDSheet!$A:$V,22,0)</f>
        <v>#REF!</v>
      </c>
      <c r="N20" s="14">
        <f>VLOOKUP(A:A,[1]TDSheet!$A:$X,24,0)</f>
        <v>1000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290.60000000000002</v>
      </c>
      <c r="X20" s="17"/>
      <c r="Y20" s="18" t="e">
        <f t="shared" si="13"/>
        <v>#REF!</v>
      </c>
      <c r="Z20" s="14">
        <f t="shared" si="14"/>
        <v>8.7198898830006879</v>
      </c>
      <c r="AA20" s="14"/>
      <c r="AB20" s="14"/>
      <c r="AC20" s="14"/>
      <c r="AD20" s="14">
        <v>0</v>
      </c>
      <c r="AE20" s="14">
        <f>VLOOKUP(A:A,[1]TDSheet!$A:$AF,32,0)</f>
        <v>316.39999999999998</v>
      </c>
      <c r="AF20" s="14">
        <f>VLOOKUP(A:A,[1]TDSheet!$A:$AG,33,0)</f>
        <v>325.8</v>
      </c>
      <c r="AG20" s="14">
        <f>VLOOKUP(A:A,[1]TDSheet!$A:$W,23,0)</f>
        <v>316.2</v>
      </c>
      <c r="AH20" s="14">
        <f>VLOOKUP(A:A,[3]TDSheet!$A:$D,4,0)</f>
        <v>255</v>
      </c>
      <c r="AI20" s="14">
        <f>VLOOKUP(A:A,[1]TDSheet!$A:$AI,35,0)</f>
        <v>0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3</v>
      </c>
      <c r="D21" s="8">
        <v>20</v>
      </c>
      <c r="E21" s="8">
        <v>0</v>
      </c>
      <c r="F21" s="8">
        <v>10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4">
        <f>VLOOKUP(A:A,[2]TDSheet!$A:$F,6,0)</f>
        <v>321</v>
      </c>
      <c r="K21" s="14">
        <f t="shared" si="11"/>
        <v>-321</v>
      </c>
      <c r="L21" s="14" t="e">
        <f>VLOOKUP(A:A,[1]TDSheet!$A:$U,21,0)</f>
        <v>#REF!</v>
      </c>
      <c r="M21" s="14" t="e">
        <f>VLOOKUP(A:A,[1]TDSheet!$A:$V,22,0)</f>
        <v>#REF!</v>
      </c>
      <c r="N21" s="14">
        <f>VLOOKUP(A:A,[1]TDSheet!$A:$X,24,0)</f>
        <v>30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0</v>
      </c>
      <c r="X21" s="17">
        <v>50</v>
      </c>
      <c r="Y21" s="18" t="e">
        <f t="shared" si="13"/>
        <v>#REF!</v>
      </c>
      <c r="Z21" s="14" t="e">
        <f t="shared" si="14"/>
        <v>#DIV/0!</v>
      </c>
      <c r="AA21" s="14"/>
      <c r="AB21" s="14"/>
      <c r="AC21" s="14"/>
      <c r="AD21" s="14">
        <v>0</v>
      </c>
      <c r="AE21" s="14">
        <f>VLOOKUP(A:A,[1]TDSheet!$A:$AF,32,0)</f>
        <v>57.2</v>
      </c>
      <c r="AF21" s="14">
        <f>VLOOKUP(A:A,[1]TDSheet!$A:$AG,33,0)</f>
        <v>13.4</v>
      </c>
      <c r="AG21" s="14">
        <f>VLOOKUP(A:A,[1]TDSheet!$A:$W,23,0)</f>
        <v>0.6</v>
      </c>
      <c r="AH21" s="14">
        <v>0</v>
      </c>
      <c r="AI21" s="14" t="e">
        <f>VLOOKUP(A:A,[1]TDSheet!$A:$AI,35,0)</f>
        <v>#N/A</v>
      </c>
      <c r="AJ21" s="14">
        <f t="shared" si="15"/>
        <v>50</v>
      </c>
      <c r="AK21" s="14">
        <f t="shared" si="16"/>
        <v>19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506</v>
      </c>
      <c r="D22" s="8">
        <v>1111</v>
      </c>
      <c r="E22" s="8">
        <v>973</v>
      </c>
      <c r="F22" s="8">
        <v>620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973</v>
      </c>
      <c r="K22" s="14">
        <f t="shared" si="11"/>
        <v>0</v>
      </c>
      <c r="L22" s="14">
        <f>VLOOKUP(A:A,[1]TDSheet!$A:$U,21,0)</f>
        <v>200</v>
      </c>
      <c r="M22" s="14">
        <f>VLOOKUP(A:A,[1]TDSheet!$A:$V,22,0)</f>
        <v>200</v>
      </c>
      <c r="N22" s="14">
        <f>VLOOKUP(A:A,[1]TDSheet!$A:$X,24,0)</f>
        <v>220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194.6</v>
      </c>
      <c r="X22" s="17">
        <v>200</v>
      </c>
      <c r="Y22" s="18">
        <f t="shared" si="13"/>
        <v>7.3997944501541628</v>
      </c>
      <c r="Z22" s="14">
        <f t="shared" si="14"/>
        <v>3.1860226104830422</v>
      </c>
      <c r="AA22" s="14"/>
      <c r="AB22" s="14"/>
      <c r="AC22" s="14"/>
      <c r="AD22" s="14">
        <v>0</v>
      </c>
      <c r="AE22" s="14">
        <f>VLOOKUP(A:A,[1]TDSheet!$A:$AF,32,0)</f>
        <v>200.6</v>
      </c>
      <c r="AF22" s="14">
        <f>VLOOKUP(A:A,[1]TDSheet!$A:$AG,33,0)</f>
        <v>233.4</v>
      </c>
      <c r="AG22" s="14">
        <f>VLOOKUP(A:A,[1]TDSheet!$A:$W,23,0)</f>
        <v>222.2</v>
      </c>
      <c r="AH22" s="14">
        <f>VLOOKUP(A:A,[3]TDSheet!$A:$D,4,0)</f>
        <v>197</v>
      </c>
      <c r="AI22" s="15" t="str">
        <f>VLOOKUP(A:A,[1]TDSheet!$A:$AI,35,0)</f>
        <v>акиюльяб</v>
      </c>
      <c r="AJ22" s="14">
        <f t="shared" si="15"/>
        <v>200</v>
      </c>
      <c r="AK22" s="14">
        <f t="shared" si="16"/>
        <v>70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151</v>
      </c>
      <c r="D23" s="8">
        <v>728</v>
      </c>
      <c r="E23" s="8">
        <v>715</v>
      </c>
      <c r="F23" s="8">
        <v>155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728</v>
      </c>
      <c r="K23" s="14">
        <f t="shared" si="11"/>
        <v>-13</v>
      </c>
      <c r="L23" s="14">
        <f>VLOOKUP(A:A,[1]TDSheet!$A:$U,21,0)</f>
        <v>60</v>
      </c>
      <c r="M23" s="14">
        <f>VLOOKUP(A:A,[1]TDSheet!$A:$V,22,0)</f>
        <v>50</v>
      </c>
      <c r="N23" s="14">
        <f>VLOOKUP(A:A,[1]TDSheet!$A:$X,24,0)</f>
        <v>60</v>
      </c>
      <c r="O23" s="14"/>
      <c r="P23" s="14"/>
      <c r="Q23" s="14"/>
      <c r="R23" s="14"/>
      <c r="S23" s="14"/>
      <c r="T23" s="14">
        <v>600</v>
      </c>
      <c r="U23" s="14"/>
      <c r="V23" s="14"/>
      <c r="W23" s="14">
        <f t="shared" si="12"/>
        <v>47</v>
      </c>
      <c r="X23" s="17"/>
      <c r="Y23" s="18">
        <f t="shared" si="13"/>
        <v>6.9148936170212769</v>
      </c>
      <c r="Z23" s="14">
        <f t="shared" si="14"/>
        <v>3.2978723404255321</v>
      </c>
      <c r="AA23" s="14"/>
      <c r="AB23" s="14"/>
      <c r="AC23" s="14"/>
      <c r="AD23" s="14">
        <f>VLOOKUP(A:A,[4]TDSheet!$A:$D,4,0)</f>
        <v>480</v>
      </c>
      <c r="AE23" s="14">
        <f>VLOOKUP(A:A,[1]TDSheet!$A:$AF,32,0)</f>
        <v>36.6</v>
      </c>
      <c r="AF23" s="14">
        <f>VLOOKUP(A:A,[1]TDSheet!$A:$AG,33,0)</f>
        <v>24.4</v>
      </c>
      <c r="AG23" s="14">
        <f>VLOOKUP(A:A,[1]TDSheet!$A:$W,23,0)</f>
        <v>54.6</v>
      </c>
      <c r="AH23" s="14">
        <f>VLOOKUP(A:A,[3]TDSheet!$A:$D,4,0)</f>
        <v>44</v>
      </c>
      <c r="AI23" s="14" t="str">
        <f>VLOOKUP(A:A,[1]TDSheet!$A:$AI,35,0)</f>
        <v>увел</v>
      </c>
      <c r="AJ23" s="14">
        <f t="shared" si="15"/>
        <v>600</v>
      </c>
      <c r="AK23" s="14">
        <f t="shared" si="16"/>
        <v>210</v>
      </c>
      <c r="AL23" s="14"/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441</v>
      </c>
      <c r="D24" s="8">
        <v>425</v>
      </c>
      <c r="E24" s="8">
        <v>452</v>
      </c>
      <c r="F24" s="8">
        <v>401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467</v>
      </c>
      <c r="K24" s="14">
        <f t="shared" si="11"/>
        <v>-15</v>
      </c>
      <c r="L24" s="14">
        <f>VLOOKUP(A:A,[1]TDSheet!$A:$U,21,0)</f>
        <v>60</v>
      </c>
      <c r="M24" s="14" t="e">
        <f>VLOOKUP(A:A,[1]TDSheet!$A:$V,22,0)</f>
        <v>#REF!</v>
      </c>
      <c r="N24" s="14">
        <f>VLOOKUP(A:A,[1]TDSheet!$A:$X,24,0)</f>
        <v>50</v>
      </c>
      <c r="O24" s="14"/>
      <c r="P24" s="14"/>
      <c r="Q24" s="14"/>
      <c r="R24" s="14"/>
      <c r="S24" s="14"/>
      <c r="T24" s="14">
        <v>90</v>
      </c>
      <c r="U24" s="14"/>
      <c r="V24" s="14"/>
      <c r="W24" s="14">
        <f t="shared" si="12"/>
        <v>84.4</v>
      </c>
      <c r="X24" s="17">
        <v>50</v>
      </c>
      <c r="Y24" s="18" t="e">
        <f t="shared" si="13"/>
        <v>#REF!</v>
      </c>
      <c r="Z24" s="14">
        <f t="shared" si="14"/>
        <v>4.7511848341232223</v>
      </c>
      <c r="AA24" s="14"/>
      <c r="AB24" s="14"/>
      <c r="AC24" s="14"/>
      <c r="AD24" s="14">
        <f>VLOOKUP(A:A,[4]TDSheet!$A:$D,4,0)</f>
        <v>30</v>
      </c>
      <c r="AE24" s="14">
        <f>VLOOKUP(A:A,[1]TDSheet!$A:$AF,32,0)</f>
        <v>96.6</v>
      </c>
      <c r="AF24" s="14">
        <f>VLOOKUP(A:A,[1]TDSheet!$A:$AG,33,0)</f>
        <v>98.2</v>
      </c>
      <c r="AG24" s="14">
        <f>VLOOKUP(A:A,[1]TDSheet!$A:$W,23,0)</f>
        <v>74.400000000000006</v>
      </c>
      <c r="AH24" s="14">
        <f>VLOOKUP(A:A,[3]TDSheet!$A:$D,4,0)</f>
        <v>89</v>
      </c>
      <c r="AI24" s="14">
        <f>VLOOKUP(A:A,[1]TDSheet!$A:$AI,35,0)</f>
        <v>0</v>
      </c>
      <c r="AJ24" s="14">
        <f t="shared" si="15"/>
        <v>140</v>
      </c>
      <c r="AK24" s="14">
        <f t="shared" si="16"/>
        <v>49</v>
      </c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497</v>
      </c>
      <c r="D25" s="8">
        <v>857</v>
      </c>
      <c r="E25" s="8">
        <v>796</v>
      </c>
      <c r="F25" s="8">
        <v>522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845</v>
      </c>
      <c r="K25" s="14">
        <f t="shared" si="11"/>
        <v>-49</v>
      </c>
      <c r="L25" s="14">
        <f>VLOOKUP(A:A,[1]TDSheet!$A:$U,21,0)</f>
        <v>150</v>
      </c>
      <c r="M25" s="14">
        <f>VLOOKUP(A:A,[1]TDSheet!$A:$V,22,0)</f>
        <v>170</v>
      </c>
      <c r="N25" s="14">
        <f>VLOOKUP(A:A,[1]TDSheet!$A:$X,24,0)</f>
        <v>200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159.19999999999999</v>
      </c>
      <c r="X25" s="17"/>
      <c r="Y25" s="18">
        <f t="shared" si="13"/>
        <v>6.5452261306532664</v>
      </c>
      <c r="Z25" s="14">
        <f t="shared" si="14"/>
        <v>3.2788944723618094</v>
      </c>
      <c r="AA25" s="14"/>
      <c r="AB25" s="14"/>
      <c r="AC25" s="14"/>
      <c r="AD25" s="14">
        <v>0</v>
      </c>
      <c r="AE25" s="14">
        <f>VLOOKUP(A:A,[1]TDSheet!$A:$AF,32,0)</f>
        <v>164</v>
      </c>
      <c r="AF25" s="14">
        <f>VLOOKUP(A:A,[1]TDSheet!$A:$AG,33,0)</f>
        <v>185.2</v>
      </c>
      <c r="AG25" s="14">
        <f>VLOOKUP(A:A,[1]TDSheet!$A:$W,23,0)</f>
        <v>182.4</v>
      </c>
      <c r="AH25" s="14">
        <f>VLOOKUP(A:A,[3]TDSheet!$A:$D,4,0)</f>
        <v>161</v>
      </c>
      <c r="AI25" s="14" t="str">
        <f>VLOOKUP(A:A,[1]TDSheet!$A:$AI,35,0)</f>
        <v>оконч</v>
      </c>
      <c r="AJ25" s="14">
        <f t="shared" si="15"/>
        <v>0</v>
      </c>
      <c r="AK25" s="14">
        <f t="shared" si="16"/>
        <v>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209.727</v>
      </c>
      <c r="D26" s="8">
        <v>1513.386</v>
      </c>
      <c r="E26" s="8">
        <v>559.28200000000004</v>
      </c>
      <c r="F26" s="8">
        <v>283.48399999999998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530.48599999999999</v>
      </c>
      <c r="K26" s="14">
        <f t="shared" si="11"/>
        <v>28.796000000000049</v>
      </c>
      <c r="L26" s="14">
        <f>VLOOKUP(A:A,[1]TDSheet!$A:$U,21,0)</f>
        <v>200</v>
      </c>
      <c r="M26" s="14">
        <f>VLOOKUP(A:A,[1]TDSheet!$A:$V,22,0)</f>
        <v>130</v>
      </c>
      <c r="N26" s="14">
        <f>VLOOKUP(A:A,[1]TDSheet!$A:$X,24,0)</f>
        <v>130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111.85640000000001</v>
      </c>
      <c r="X26" s="17"/>
      <c r="Y26" s="18">
        <f t="shared" si="13"/>
        <v>6.6467721113856681</v>
      </c>
      <c r="Z26" s="14">
        <f t="shared" si="14"/>
        <v>2.5343565500051848</v>
      </c>
      <c r="AA26" s="14"/>
      <c r="AB26" s="14"/>
      <c r="AC26" s="14"/>
      <c r="AD26" s="14">
        <v>0</v>
      </c>
      <c r="AE26" s="14">
        <f>VLOOKUP(A:A,[1]TDSheet!$A:$AF,32,0)</f>
        <v>104.35239999999999</v>
      </c>
      <c r="AF26" s="14">
        <f>VLOOKUP(A:A,[1]TDSheet!$A:$AG,33,0)</f>
        <v>109.2222</v>
      </c>
      <c r="AG26" s="14">
        <f>VLOOKUP(A:A,[1]TDSheet!$A:$W,23,0)</f>
        <v>128.9666</v>
      </c>
      <c r="AH26" s="14">
        <f>VLOOKUP(A:A,[3]TDSheet!$A:$D,4,0)</f>
        <v>110.056</v>
      </c>
      <c r="AI26" s="14">
        <f>VLOOKUP(A:A,[1]TDSheet!$A:$AI,35,0)</f>
        <v>0</v>
      </c>
      <c r="AJ26" s="14">
        <f t="shared" si="15"/>
        <v>0</v>
      </c>
      <c r="AK26" s="14">
        <f t="shared" si="16"/>
        <v>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2451.2170000000001</v>
      </c>
      <c r="D27" s="8">
        <v>8623.4750000000004</v>
      </c>
      <c r="E27" s="8">
        <v>5821.7</v>
      </c>
      <c r="F27" s="8">
        <v>2287.3020000000001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5904.375</v>
      </c>
      <c r="K27" s="14">
        <f t="shared" si="11"/>
        <v>-82.675000000000182</v>
      </c>
      <c r="L27" s="14">
        <f>VLOOKUP(A:A,[1]TDSheet!$A:$U,21,0)</f>
        <v>1900</v>
      </c>
      <c r="M27" s="14">
        <f>VLOOKUP(A:A,[1]TDSheet!$A:$V,22,0)</f>
        <v>1200</v>
      </c>
      <c r="N27" s="14">
        <f>VLOOKUP(A:A,[1]TDSheet!$A:$X,24,0)</f>
        <v>1300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1164.3399999999999</v>
      </c>
      <c r="X27" s="17">
        <v>1000</v>
      </c>
      <c r="Y27" s="18">
        <f t="shared" si="13"/>
        <v>6.6022828383461878</v>
      </c>
      <c r="Z27" s="14">
        <f t="shared" si="14"/>
        <v>1.964462270470825</v>
      </c>
      <c r="AA27" s="14"/>
      <c r="AB27" s="14"/>
      <c r="AC27" s="14"/>
      <c r="AD27" s="14">
        <v>0</v>
      </c>
      <c r="AE27" s="14">
        <f>VLOOKUP(A:A,[1]TDSheet!$A:$AF,32,0)</f>
        <v>1251.3706</v>
      </c>
      <c r="AF27" s="14">
        <f>VLOOKUP(A:A,[1]TDSheet!$A:$AG,33,0)</f>
        <v>1159.6848</v>
      </c>
      <c r="AG27" s="14">
        <f>VLOOKUP(A:A,[1]TDSheet!$A:$W,23,0)</f>
        <v>1263.6124</v>
      </c>
      <c r="AH27" s="14">
        <f>VLOOKUP(A:A,[3]TDSheet!$A:$D,4,0)</f>
        <v>1212.9190000000001</v>
      </c>
      <c r="AI27" s="15" t="str">
        <f>VLOOKUP(A:A,[1]TDSheet!$A:$AI,35,0)</f>
        <v>акиюльяб</v>
      </c>
      <c r="AJ27" s="14">
        <f t="shared" si="15"/>
        <v>1000</v>
      </c>
      <c r="AK27" s="14">
        <f t="shared" si="16"/>
        <v>1000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189.77</v>
      </c>
      <c r="D28" s="8">
        <v>397.76499999999999</v>
      </c>
      <c r="E28" s="8">
        <v>326.76499999999999</v>
      </c>
      <c r="F28" s="8">
        <v>244.749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318.553</v>
      </c>
      <c r="K28" s="14">
        <f t="shared" si="11"/>
        <v>8.2119999999999891</v>
      </c>
      <c r="L28" s="14">
        <f>VLOOKUP(A:A,[1]TDSheet!$A:$U,21,0)</f>
        <v>30</v>
      </c>
      <c r="M28" s="14">
        <f>VLOOKUP(A:A,[1]TDSheet!$A:$V,22,0)</f>
        <v>70</v>
      </c>
      <c r="N28" s="14">
        <f>VLOOKUP(A:A,[1]TDSheet!$A:$X,24,0)</f>
        <v>90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65.352999999999994</v>
      </c>
      <c r="X28" s="17"/>
      <c r="Y28" s="18">
        <f t="shared" si="13"/>
        <v>6.6523189448074316</v>
      </c>
      <c r="Z28" s="14">
        <f t="shared" si="14"/>
        <v>3.7450308325555066</v>
      </c>
      <c r="AA28" s="14"/>
      <c r="AB28" s="14"/>
      <c r="AC28" s="14"/>
      <c r="AD28" s="14">
        <v>0</v>
      </c>
      <c r="AE28" s="14">
        <f>VLOOKUP(A:A,[1]TDSheet!$A:$AF,32,0)</f>
        <v>79.258600000000001</v>
      </c>
      <c r="AF28" s="14">
        <f>VLOOKUP(A:A,[1]TDSheet!$A:$AG,33,0)</f>
        <v>83.035200000000003</v>
      </c>
      <c r="AG28" s="14">
        <f>VLOOKUP(A:A,[1]TDSheet!$A:$W,23,0)</f>
        <v>80.972000000000008</v>
      </c>
      <c r="AH28" s="14">
        <f>VLOOKUP(A:A,[3]TDSheet!$A:$D,4,0)</f>
        <v>84.286000000000001</v>
      </c>
      <c r="AI28" s="14">
        <f>VLOOKUP(A:A,[1]TDSheet!$A:$AI,35,0)</f>
        <v>0</v>
      </c>
      <c r="AJ28" s="14">
        <f t="shared" si="15"/>
        <v>0</v>
      </c>
      <c r="AK28" s="14">
        <f t="shared" si="16"/>
        <v>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15.115</v>
      </c>
      <c r="D29" s="8">
        <v>137.55199999999999</v>
      </c>
      <c r="E29" s="19">
        <v>57.265000000000001</v>
      </c>
      <c r="F29" s="20">
        <v>-0.88500000000000001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4">
        <f>VLOOKUP(A:A,[2]TDSheet!$A:$F,6,0)</f>
        <v>252.821</v>
      </c>
      <c r="K29" s="14">
        <f t="shared" si="11"/>
        <v>-195.55599999999998</v>
      </c>
      <c r="L29" s="14" t="e">
        <f>VLOOKUP(A:A,[1]TDSheet!$A:$U,21,0)</f>
        <v>#REF!</v>
      </c>
      <c r="M29" s="14" t="e">
        <f>VLOOKUP(A:A,[1]TDSheet!$A:$V,22,0)</f>
        <v>#REF!</v>
      </c>
      <c r="N29" s="14" t="e">
        <f>VLOOKUP(A:A,[1]TDSheet!$A:$X,24,0)</f>
        <v>#REF!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11.452999999999999</v>
      </c>
      <c r="X29" s="17"/>
      <c r="Y29" s="18" t="e">
        <f t="shared" si="13"/>
        <v>#REF!</v>
      </c>
      <c r="Z29" s="14">
        <f t="shared" si="14"/>
        <v>-7.7272330393783298E-2</v>
      </c>
      <c r="AA29" s="14"/>
      <c r="AB29" s="14"/>
      <c r="AC29" s="14"/>
      <c r="AD29" s="14">
        <v>0</v>
      </c>
      <c r="AE29" s="14">
        <f>VLOOKUP(A:A,[1]TDSheet!$A:$AF,32,0)</f>
        <v>119</v>
      </c>
      <c r="AF29" s="14">
        <f>VLOOKUP(A:A,[1]TDSheet!$A:$AG,33,0)</f>
        <v>136.35419999999999</v>
      </c>
      <c r="AG29" s="14">
        <f>VLOOKUP(A:A,[1]TDSheet!$A:$W,23,0)</f>
        <v>38.686399999999999</v>
      </c>
      <c r="AH29" s="14">
        <f>VLOOKUP(A:A,[3]TDSheet!$A:$D,4,0)</f>
        <v>0.88500000000000001</v>
      </c>
      <c r="AI29" s="14">
        <f>VLOOKUP(A:A,[1]TDSheet!$A:$AI,35,0)</f>
        <v>0</v>
      </c>
      <c r="AJ29" s="14">
        <f t="shared" si="15"/>
        <v>0</v>
      </c>
      <c r="AK29" s="14">
        <f t="shared" si="16"/>
        <v>0</v>
      </c>
      <c r="AL29" s="14"/>
      <c r="AM29" s="14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-8.4870000000000001</v>
      </c>
      <c r="D30" s="8">
        <v>329.52100000000002</v>
      </c>
      <c r="E30" s="8">
        <v>20.56</v>
      </c>
      <c r="F30" s="19">
        <v>-1.84</v>
      </c>
      <c r="G30" s="1">
        <f>VLOOKUP(A:A,[1]TDSheet!$A:$G,7,0)</f>
        <v>0</v>
      </c>
      <c r="H30" s="13">
        <v>0</v>
      </c>
      <c r="I30" s="1">
        <f>VLOOKUP(A:A,[1]TDSheet!$A:$I,9,0)</f>
        <v>60</v>
      </c>
      <c r="J30" s="14">
        <f>VLOOKUP(A:A,[2]TDSheet!$A:$F,6,0)</f>
        <v>24.8</v>
      </c>
      <c r="K30" s="14">
        <f t="shared" si="11"/>
        <v>-4.240000000000002</v>
      </c>
      <c r="L30" s="14" t="e">
        <f>VLOOKUP(A:A,[1]TDSheet!$A:$U,21,0)</f>
        <v>#REF!</v>
      </c>
      <c r="M30" s="14" t="e">
        <f>VLOOKUP(A:A,[1]TDSheet!$A:$V,22,0)</f>
        <v>#REF!</v>
      </c>
      <c r="N30" s="14" t="e">
        <f>VLOOKUP(A:A,[1]TDSheet!$A:$X,24,0)</f>
        <v>#REF!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4.1120000000000001</v>
      </c>
      <c r="X30" s="17"/>
      <c r="Y30" s="18" t="e">
        <f t="shared" si="13"/>
        <v>#REF!</v>
      </c>
      <c r="Z30" s="14">
        <f t="shared" si="14"/>
        <v>-0.44747081712062259</v>
      </c>
      <c r="AA30" s="14"/>
      <c r="AB30" s="14"/>
      <c r="AC30" s="14"/>
      <c r="AD30" s="14">
        <v>0</v>
      </c>
      <c r="AE30" s="14">
        <f>VLOOKUP(A:A,[1]TDSheet!$A:$AF,32,0)</f>
        <v>39.148800000000001</v>
      </c>
      <c r="AF30" s="14">
        <f>VLOOKUP(A:A,[1]TDSheet!$A:$AG,33,0)</f>
        <v>36.168400000000005</v>
      </c>
      <c r="AG30" s="14">
        <f>VLOOKUP(A:A,[1]TDSheet!$A:$W,23,0)</f>
        <v>21.8</v>
      </c>
      <c r="AH30" s="14">
        <v>0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317.73599999999999</v>
      </c>
      <c r="D31" s="8">
        <v>742.36699999999996</v>
      </c>
      <c r="E31" s="8">
        <v>639.69299999999998</v>
      </c>
      <c r="F31" s="8">
        <v>408.03699999999998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609.63699999999994</v>
      </c>
      <c r="K31" s="14">
        <f t="shared" si="11"/>
        <v>30.05600000000004</v>
      </c>
      <c r="L31" s="14">
        <f>VLOOKUP(A:A,[1]TDSheet!$A:$U,21,0)</f>
        <v>50</v>
      </c>
      <c r="M31" s="14">
        <f>VLOOKUP(A:A,[1]TDSheet!$A:$V,22,0)</f>
        <v>150</v>
      </c>
      <c r="N31" s="14">
        <f>VLOOKUP(A:A,[1]TDSheet!$A:$X,24,0)</f>
        <v>140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127.93859999999999</v>
      </c>
      <c r="X31" s="17">
        <v>50</v>
      </c>
      <c r="Y31" s="18">
        <f t="shared" si="13"/>
        <v>6.237656188202779</v>
      </c>
      <c r="Z31" s="14">
        <f t="shared" si="14"/>
        <v>3.1893189389285173</v>
      </c>
      <c r="AA31" s="14"/>
      <c r="AB31" s="14"/>
      <c r="AC31" s="14"/>
      <c r="AD31" s="14">
        <v>0</v>
      </c>
      <c r="AE31" s="14">
        <f>VLOOKUP(A:A,[1]TDSheet!$A:$AF,32,0)</f>
        <v>131.85060000000001</v>
      </c>
      <c r="AF31" s="14">
        <f>VLOOKUP(A:A,[1]TDSheet!$A:$AG,33,0)</f>
        <v>139.5026</v>
      </c>
      <c r="AG31" s="14">
        <f>VLOOKUP(A:A,[1]TDSheet!$A:$W,23,0)</f>
        <v>141.77080000000001</v>
      </c>
      <c r="AH31" s="14">
        <f>VLOOKUP(A:A,[3]TDSheet!$A:$D,4,0)</f>
        <v>137.74199999999999</v>
      </c>
      <c r="AI31" s="14">
        <f>VLOOKUP(A:A,[1]TDSheet!$A:$AI,35,0)</f>
        <v>0</v>
      </c>
      <c r="AJ31" s="14">
        <f t="shared" si="15"/>
        <v>50</v>
      </c>
      <c r="AK31" s="14">
        <f t="shared" si="16"/>
        <v>50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219.15799999999999</v>
      </c>
      <c r="D32" s="8">
        <v>205.49600000000001</v>
      </c>
      <c r="E32" s="8">
        <v>317.88299999999998</v>
      </c>
      <c r="F32" s="8">
        <v>90.885000000000005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312.80399999999997</v>
      </c>
      <c r="K32" s="14">
        <f t="shared" si="11"/>
        <v>5.0790000000000077</v>
      </c>
      <c r="L32" s="14">
        <f>VLOOKUP(A:A,[1]TDSheet!$A:$U,21,0)</f>
        <v>40</v>
      </c>
      <c r="M32" s="14">
        <f>VLOOKUP(A:A,[1]TDSheet!$A:$V,22,0)</f>
        <v>60</v>
      </c>
      <c r="N32" s="14">
        <f>VLOOKUP(A:A,[1]TDSheet!$A:$X,24,0)</f>
        <v>60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63.576599999999999</v>
      </c>
      <c r="X32" s="17">
        <v>120</v>
      </c>
      <c r="Y32" s="18">
        <f t="shared" si="13"/>
        <v>5.8336715080705792</v>
      </c>
      <c r="Z32" s="14">
        <f t="shared" si="14"/>
        <v>1.4295353950981966</v>
      </c>
      <c r="AA32" s="14"/>
      <c r="AB32" s="14"/>
      <c r="AC32" s="14"/>
      <c r="AD32" s="14">
        <v>0</v>
      </c>
      <c r="AE32" s="14">
        <f>VLOOKUP(A:A,[1]TDSheet!$A:$AF,32,0)</f>
        <v>60.342200000000005</v>
      </c>
      <c r="AF32" s="14">
        <f>VLOOKUP(A:A,[1]TDSheet!$A:$AG,33,0)</f>
        <v>63.016600000000004</v>
      </c>
      <c r="AG32" s="14">
        <f>VLOOKUP(A:A,[1]TDSheet!$A:$W,23,0)</f>
        <v>56.654200000000003</v>
      </c>
      <c r="AH32" s="14">
        <f>VLOOKUP(A:A,[3]TDSheet!$A:$D,4,0)</f>
        <v>96.334999999999994</v>
      </c>
      <c r="AI32" s="14">
        <f>VLOOKUP(A:A,[1]TDSheet!$A:$AI,35,0)</f>
        <v>0</v>
      </c>
      <c r="AJ32" s="14">
        <f t="shared" si="15"/>
        <v>120</v>
      </c>
      <c r="AK32" s="14">
        <f t="shared" si="16"/>
        <v>120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152.20500000000001</v>
      </c>
      <c r="D33" s="8">
        <v>266.67500000000001</v>
      </c>
      <c r="E33" s="8">
        <v>242.34</v>
      </c>
      <c r="F33" s="8">
        <v>159.77099999999999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242.65600000000001</v>
      </c>
      <c r="K33" s="14">
        <f t="shared" si="11"/>
        <v>-0.3160000000000025</v>
      </c>
      <c r="L33" s="14">
        <f>VLOOKUP(A:A,[1]TDSheet!$A:$U,21,0)</f>
        <v>20</v>
      </c>
      <c r="M33" s="14">
        <f>VLOOKUP(A:A,[1]TDSheet!$A:$V,22,0)</f>
        <v>40</v>
      </c>
      <c r="N33" s="14">
        <f>VLOOKUP(A:A,[1]TDSheet!$A:$X,24,0)</f>
        <v>60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48.468000000000004</v>
      </c>
      <c r="X33" s="17"/>
      <c r="Y33" s="18">
        <f t="shared" si="13"/>
        <v>5.7722827432532791</v>
      </c>
      <c r="Z33" s="14">
        <f t="shared" si="14"/>
        <v>3.2964223817776674</v>
      </c>
      <c r="AA33" s="14"/>
      <c r="AB33" s="14"/>
      <c r="AC33" s="14"/>
      <c r="AD33" s="14">
        <v>0</v>
      </c>
      <c r="AE33" s="14">
        <f>VLOOKUP(A:A,[1]TDSheet!$A:$AF,32,0)</f>
        <v>55.737800000000007</v>
      </c>
      <c r="AF33" s="14">
        <f>VLOOKUP(A:A,[1]TDSheet!$A:$AG,33,0)</f>
        <v>56.571600000000004</v>
      </c>
      <c r="AG33" s="14">
        <f>VLOOKUP(A:A,[1]TDSheet!$A:$W,23,0)</f>
        <v>52.368200000000002</v>
      </c>
      <c r="AH33" s="14">
        <f>VLOOKUP(A:A,[3]TDSheet!$A:$D,4,0)</f>
        <v>68.966999999999999</v>
      </c>
      <c r="AI33" s="14">
        <f>VLOOKUP(A:A,[1]TDSheet!$A:$AI,35,0)</f>
        <v>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81.504999999999995</v>
      </c>
      <c r="D34" s="8">
        <v>55.423000000000002</v>
      </c>
      <c r="E34" s="8">
        <v>34.85</v>
      </c>
      <c r="F34" s="8">
        <v>52.856999999999999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4">
        <f>VLOOKUP(A:A,[2]TDSheet!$A:$F,6,0)</f>
        <v>34.664999999999999</v>
      </c>
      <c r="K34" s="14">
        <f t="shared" si="11"/>
        <v>0.18500000000000227</v>
      </c>
      <c r="L34" s="14" t="e">
        <f>VLOOKUP(A:A,[1]TDSheet!$A:$U,21,0)</f>
        <v>#REF!</v>
      </c>
      <c r="M34" s="14" t="e">
        <f>VLOOKUP(A:A,[1]TDSheet!$A:$V,22,0)</f>
        <v>#REF!</v>
      </c>
      <c r="N34" s="14">
        <f>VLOOKUP(A:A,[1]TDSheet!$A:$X,24,0)</f>
        <v>30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6.9700000000000006</v>
      </c>
      <c r="X34" s="17"/>
      <c r="Y34" s="18" t="e">
        <f t="shared" si="13"/>
        <v>#REF!</v>
      </c>
      <c r="Z34" s="14">
        <f t="shared" si="14"/>
        <v>7.5835007173601143</v>
      </c>
      <c r="AA34" s="14"/>
      <c r="AB34" s="14"/>
      <c r="AC34" s="14"/>
      <c r="AD34" s="14">
        <v>0</v>
      </c>
      <c r="AE34" s="14">
        <f>VLOOKUP(A:A,[1]TDSheet!$A:$AF,32,0)</f>
        <v>8.4733999999999998</v>
      </c>
      <c r="AF34" s="14">
        <f>VLOOKUP(A:A,[1]TDSheet!$A:$AG,33,0)</f>
        <v>6.7983999999999991</v>
      </c>
      <c r="AG34" s="14">
        <f>VLOOKUP(A:A,[1]TDSheet!$A:$W,23,0)</f>
        <v>7.4279999999999999</v>
      </c>
      <c r="AH34" s="14">
        <f>VLOOKUP(A:A,[3]TDSheet!$A:$D,4,0)</f>
        <v>4.4960000000000004</v>
      </c>
      <c r="AI34" s="14" t="e">
        <f>VLOOKUP(A:A,[1]TDSheet!$A:$AI,35,0)</f>
        <v>#N/A</v>
      </c>
      <c r="AJ34" s="14">
        <f t="shared" si="15"/>
        <v>0</v>
      </c>
      <c r="AK34" s="14">
        <f t="shared" si="16"/>
        <v>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356.18099999999998</v>
      </c>
      <c r="D35" s="8">
        <v>637.26300000000003</v>
      </c>
      <c r="E35" s="8">
        <v>594.56100000000004</v>
      </c>
      <c r="F35" s="8">
        <v>380.423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577.78499999999997</v>
      </c>
      <c r="K35" s="14">
        <f t="shared" si="11"/>
        <v>16.776000000000067</v>
      </c>
      <c r="L35" s="14">
        <f>VLOOKUP(A:A,[1]TDSheet!$A:$U,21,0)</f>
        <v>50</v>
      </c>
      <c r="M35" s="14">
        <f>VLOOKUP(A:A,[1]TDSheet!$A:$V,22,0)</f>
        <v>130</v>
      </c>
      <c r="N35" s="14">
        <f>VLOOKUP(A:A,[1]TDSheet!$A:$X,24,0)</f>
        <v>140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118.91220000000001</v>
      </c>
      <c r="X35" s="17"/>
      <c r="Y35" s="18">
        <f t="shared" si="13"/>
        <v>5.8902534811398652</v>
      </c>
      <c r="Z35" s="14">
        <f t="shared" si="14"/>
        <v>3.1991923452765989</v>
      </c>
      <c r="AA35" s="14"/>
      <c r="AB35" s="14"/>
      <c r="AC35" s="14"/>
      <c r="AD35" s="14">
        <v>0</v>
      </c>
      <c r="AE35" s="14">
        <f>VLOOKUP(A:A,[1]TDSheet!$A:$AF,32,0)</f>
        <v>134.33580000000001</v>
      </c>
      <c r="AF35" s="14">
        <f>VLOOKUP(A:A,[1]TDSheet!$A:$AG,33,0)</f>
        <v>153.5282</v>
      </c>
      <c r="AG35" s="14">
        <f>VLOOKUP(A:A,[1]TDSheet!$A:$W,23,0)</f>
        <v>134.256</v>
      </c>
      <c r="AH35" s="14">
        <f>VLOOKUP(A:A,[3]TDSheet!$A:$D,4,0)</f>
        <v>160.24199999999999</v>
      </c>
      <c r="AI35" s="14">
        <f>VLOOKUP(A:A,[1]TDSheet!$A:$AI,35,0)</f>
        <v>0</v>
      </c>
      <c r="AJ35" s="14">
        <f t="shared" si="15"/>
        <v>0</v>
      </c>
      <c r="AK35" s="14">
        <f t="shared" si="16"/>
        <v>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140.11699999999999</v>
      </c>
      <c r="D36" s="8">
        <v>129.35300000000001</v>
      </c>
      <c r="E36" s="8">
        <v>152.23400000000001</v>
      </c>
      <c r="F36" s="8">
        <v>110.352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4">
        <f>VLOOKUP(A:A,[2]TDSheet!$A:$F,6,0)</f>
        <v>149.81</v>
      </c>
      <c r="K36" s="14">
        <f t="shared" si="11"/>
        <v>2.4240000000000066</v>
      </c>
      <c r="L36" s="14">
        <f>VLOOKUP(A:A,[1]TDSheet!$A:$U,21,0)</f>
        <v>30</v>
      </c>
      <c r="M36" s="14">
        <f>VLOOKUP(A:A,[1]TDSheet!$A:$V,22,0)</f>
        <v>30</v>
      </c>
      <c r="N36" s="14">
        <f>VLOOKUP(A:A,[1]TDSheet!$A:$X,24,0)</f>
        <v>40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30.446800000000003</v>
      </c>
      <c r="X36" s="17"/>
      <c r="Y36" s="18">
        <f t="shared" si="13"/>
        <v>6.9088377103669343</v>
      </c>
      <c r="Z36" s="14">
        <f t="shared" si="14"/>
        <v>3.6244203003271278</v>
      </c>
      <c r="AA36" s="14"/>
      <c r="AB36" s="14"/>
      <c r="AC36" s="14"/>
      <c r="AD36" s="14">
        <v>0</v>
      </c>
      <c r="AE36" s="14">
        <f>VLOOKUP(A:A,[1]TDSheet!$A:$AF,32,0)</f>
        <v>39.627400000000002</v>
      </c>
      <c r="AF36" s="14">
        <f>VLOOKUP(A:A,[1]TDSheet!$A:$AG,33,0)</f>
        <v>31.7334</v>
      </c>
      <c r="AG36" s="14">
        <f>VLOOKUP(A:A,[1]TDSheet!$A:$W,23,0)</f>
        <v>34.437599999999996</v>
      </c>
      <c r="AH36" s="14">
        <f>VLOOKUP(A:A,[3]TDSheet!$A:$D,4,0)</f>
        <v>35.75</v>
      </c>
      <c r="AI36" s="14">
        <f>VLOOKUP(A:A,[1]TDSheet!$A:$AI,35,0)</f>
        <v>0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222.33799999999999</v>
      </c>
      <c r="D37" s="8">
        <v>121.71899999999999</v>
      </c>
      <c r="E37" s="8">
        <v>279.86599999999999</v>
      </c>
      <c r="F37" s="8">
        <v>61.523000000000003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286.93299999999999</v>
      </c>
      <c r="K37" s="14">
        <f t="shared" si="11"/>
        <v>-7.0670000000000073</v>
      </c>
      <c r="L37" s="14">
        <f>VLOOKUP(A:A,[1]TDSheet!$A:$U,21,0)</f>
        <v>20</v>
      </c>
      <c r="M37" s="14">
        <f>VLOOKUP(A:A,[1]TDSheet!$A:$V,22,0)</f>
        <v>40</v>
      </c>
      <c r="N37" s="14">
        <f>VLOOKUP(A:A,[1]TDSheet!$A:$X,24,0)</f>
        <v>40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55.973199999999999</v>
      </c>
      <c r="X37" s="17">
        <v>100</v>
      </c>
      <c r="Y37" s="18">
        <f t="shared" si="13"/>
        <v>4.6722895957351023</v>
      </c>
      <c r="Z37" s="14">
        <f t="shared" si="14"/>
        <v>1.0991510222749459</v>
      </c>
      <c r="AA37" s="14"/>
      <c r="AB37" s="14"/>
      <c r="AC37" s="14"/>
      <c r="AD37" s="14">
        <v>0</v>
      </c>
      <c r="AE37" s="14">
        <f>VLOOKUP(A:A,[1]TDSheet!$A:$AF,32,0)</f>
        <v>50.951599999999999</v>
      </c>
      <c r="AF37" s="14">
        <f>VLOOKUP(A:A,[1]TDSheet!$A:$AG,33,0)</f>
        <v>51.529600000000002</v>
      </c>
      <c r="AG37" s="14">
        <f>VLOOKUP(A:A,[1]TDSheet!$A:$W,23,0)</f>
        <v>43.204999999999998</v>
      </c>
      <c r="AH37" s="14">
        <f>VLOOKUP(A:A,[3]TDSheet!$A:$D,4,0)</f>
        <v>81.948999999999998</v>
      </c>
      <c r="AI37" s="14">
        <f>VLOOKUP(A:A,[1]TDSheet!$A:$AI,35,0)</f>
        <v>0</v>
      </c>
      <c r="AJ37" s="14">
        <f t="shared" si="15"/>
        <v>100</v>
      </c>
      <c r="AK37" s="14">
        <f t="shared" si="16"/>
        <v>100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614.77499999999998</v>
      </c>
      <c r="D38" s="8">
        <v>1239.6089999999999</v>
      </c>
      <c r="E38" s="8">
        <v>1230.048</v>
      </c>
      <c r="F38" s="8">
        <v>596.04999999999995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4">
        <f>VLOOKUP(A:A,[2]TDSheet!$A:$F,6,0)</f>
        <v>1229.556</v>
      </c>
      <c r="K38" s="14">
        <f t="shared" si="11"/>
        <v>0.4919999999999618</v>
      </c>
      <c r="L38" s="14">
        <f>VLOOKUP(A:A,[1]TDSheet!$A:$U,21,0)</f>
        <v>220</v>
      </c>
      <c r="M38" s="14">
        <f>VLOOKUP(A:A,[1]TDSheet!$A:$V,22,0)</f>
        <v>300</v>
      </c>
      <c r="N38" s="14">
        <f>VLOOKUP(A:A,[1]TDSheet!$A:$X,24,0)</f>
        <v>300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246.00960000000001</v>
      </c>
      <c r="X38" s="17">
        <v>300</v>
      </c>
      <c r="Y38" s="18">
        <f t="shared" si="13"/>
        <v>6.9755407919040557</v>
      </c>
      <c r="Z38" s="14">
        <f t="shared" si="14"/>
        <v>2.4228729285361221</v>
      </c>
      <c r="AA38" s="14"/>
      <c r="AB38" s="14"/>
      <c r="AC38" s="14"/>
      <c r="AD38" s="14">
        <v>0</v>
      </c>
      <c r="AE38" s="14">
        <f>VLOOKUP(A:A,[1]TDSheet!$A:$AF,32,0)</f>
        <v>273.58240000000001</v>
      </c>
      <c r="AF38" s="14">
        <f>VLOOKUP(A:A,[1]TDSheet!$A:$AG,33,0)</f>
        <v>275.15279999999996</v>
      </c>
      <c r="AG38" s="14">
        <f>VLOOKUP(A:A,[1]TDSheet!$A:$W,23,0)</f>
        <v>266.35039999999998</v>
      </c>
      <c r="AH38" s="14">
        <f>VLOOKUP(A:A,[3]TDSheet!$A:$D,4,0)</f>
        <v>256.86700000000002</v>
      </c>
      <c r="AI38" s="15" t="str">
        <f>VLOOKUP(A:A,[1]TDSheet!$A:$AI,35,0)</f>
        <v>оконч</v>
      </c>
      <c r="AJ38" s="14">
        <f t="shared" si="15"/>
        <v>300</v>
      </c>
      <c r="AK38" s="14">
        <f t="shared" si="16"/>
        <v>300</v>
      </c>
      <c r="AL38" s="14"/>
      <c r="AM38" s="14"/>
    </row>
    <row r="39" spans="1:39" s="1" customFormat="1" ht="21.95" customHeight="1" outlineLevel="1" x14ac:dyDescent="0.2">
      <c r="A39" s="7" t="s">
        <v>42</v>
      </c>
      <c r="B39" s="7" t="s">
        <v>8</v>
      </c>
      <c r="C39" s="8">
        <v>155.988</v>
      </c>
      <c r="D39" s="8">
        <v>118.93300000000001</v>
      </c>
      <c r="E39" s="8">
        <v>131.83699999999999</v>
      </c>
      <c r="F39" s="8">
        <v>131.035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4">
        <f>VLOOKUP(A:A,[2]TDSheet!$A:$F,6,0)</f>
        <v>146.10499999999999</v>
      </c>
      <c r="K39" s="14">
        <f t="shared" si="11"/>
        <v>-14.268000000000001</v>
      </c>
      <c r="L39" s="14" t="e">
        <f>VLOOKUP(A:A,[1]TDSheet!$A:$U,21,0)</f>
        <v>#REF!</v>
      </c>
      <c r="M39" s="14">
        <f>VLOOKUP(A:A,[1]TDSheet!$A:$V,22,0)</f>
        <v>20</v>
      </c>
      <c r="N39" s="14">
        <f>VLOOKUP(A:A,[1]TDSheet!$A:$X,24,0)</f>
        <v>30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26.367399999999996</v>
      </c>
      <c r="X39" s="17"/>
      <c r="Y39" s="18" t="e">
        <f t="shared" si="13"/>
        <v>#REF!</v>
      </c>
      <c r="Z39" s="14">
        <f t="shared" si="14"/>
        <v>4.9695836525406376</v>
      </c>
      <c r="AA39" s="14"/>
      <c r="AB39" s="14"/>
      <c r="AC39" s="14"/>
      <c r="AD39" s="14">
        <v>0</v>
      </c>
      <c r="AE39" s="14">
        <f>VLOOKUP(A:A,[1]TDSheet!$A:$AF,32,0)</f>
        <v>29.8474</v>
      </c>
      <c r="AF39" s="14">
        <f>VLOOKUP(A:A,[1]TDSheet!$A:$AG,33,0)</f>
        <v>25.812200000000001</v>
      </c>
      <c r="AG39" s="14">
        <f>VLOOKUP(A:A,[1]TDSheet!$A:$W,23,0)</f>
        <v>27.909199999999998</v>
      </c>
      <c r="AH39" s="14">
        <f>VLOOKUP(A:A,[3]TDSheet!$A:$D,4,0)</f>
        <v>16.245999999999999</v>
      </c>
      <c r="AI39" s="14" t="str">
        <f>VLOOKUP(A:A,[1]TDSheet!$A:$AI,35,0)</f>
        <v>увел</v>
      </c>
      <c r="AJ39" s="14">
        <f t="shared" si="15"/>
        <v>0</v>
      </c>
      <c r="AK39" s="14">
        <f t="shared" si="16"/>
        <v>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309.66199999999998</v>
      </c>
      <c r="D40" s="8">
        <v>272.82600000000002</v>
      </c>
      <c r="E40" s="8">
        <v>367.07</v>
      </c>
      <c r="F40" s="8">
        <v>214.01900000000001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4">
        <f>VLOOKUP(A:A,[2]TDSheet!$A:$F,6,0)</f>
        <v>360.928</v>
      </c>
      <c r="K40" s="14">
        <f t="shared" si="11"/>
        <v>6.1419999999999959</v>
      </c>
      <c r="L40" s="14" t="e">
        <f>VLOOKUP(A:A,[1]TDSheet!$A:$U,21,0)</f>
        <v>#REF!</v>
      </c>
      <c r="M40" s="14" t="e">
        <f>VLOOKUP(A:A,[1]TDSheet!$A:$V,22,0)</f>
        <v>#REF!</v>
      </c>
      <c r="N40" s="14" t="e">
        <f>VLOOKUP(A:A,[1]TDSheet!$A:$X,24,0)</f>
        <v>#REF!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73.414000000000001</v>
      </c>
      <c r="X40" s="17">
        <v>150</v>
      </c>
      <c r="Y40" s="18" t="e">
        <f t="shared" si="13"/>
        <v>#REF!</v>
      </c>
      <c r="Z40" s="14">
        <f t="shared" si="14"/>
        <v>2.9152341515242326</v>
      </c>
      <c r="AA40" s="14"/>
      <c r="AB40" s="14"/>
      <c r="AC40" s="14"/>
      <c r="AD40" s="14">
        <v>0</v>
      </c>
      <c r="AE40" s="14">
        <f>VLOOKUP(A:A,[1]TDSheet!$A:$AF,32,0)</f>
        <v>72.655999999999992</v>
      </c>
      <c r="AF40" s="14">
        <f>VLOOKUP(A:A,[1]TDSheet!$A:$AG,33,0)</f>
        <v>87.929000000000002</v>
      </c>
      <c r="AG40" s="14">
        <f>VLOOKUP(A:A,[1]TDSheet!$A:$W,23,0)</f>
        <v>53.269399999999997</v>
      </c>
      <c r="AH40" s="14">
        <f>VLOOKUP(A:A,[3]TDSheet!$A:$D,4,0)</f>
        <v>224.50800000000001</v>
      </c>
      <c r="AI40" s="14">
        <f>VLOOKUP(A:A,[1]TDSheet!$A:$AI,35,0)</f>
        <v>0</v>
      </c>
      <c r="AJ40" s="14">
        <f t="shared" si="15"/>
        <v>150</v>
      </c>
      <c r="AK40" s="14">
        <f t="shared" si="16"/>
        <v>150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146.08099999999999</v>
      </c>
      <c r="D41" s="8">
        <v>108.19799999999999</v>
      </c>
      <c r="E41" s="8">
        <v>159.35</v>
      </c>
      <c r="F41" s="8">
        <v>92.322999999999993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159.40700000000001</v>
      </c>
      <c r="K41" s="14">
        <f t="shared" si="11"/>
        <v>-5.7000000000016371E-2</v>
      </c>
      <c r="L41" s="14">
        <f>VLOOKUP(A:A,[1]TDSheet!$A:$U,21,0)</f>
        <v>30</v>
      </c>
      <c r="M41" s="14">
        <f>VLOOKUP(A:A,[1]TDSheet!$A:$V,22,0)</f>
        <v>30</v>
      </c>
      <c r="N41" s="14">
        <f>VLOOKUP(A:A,[1]TDSheet!$A:$X,24,0)</f>
        <v>40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31.869999999999997</v>
      </c>
      <c r="X41" s="17"/>
      <c r="Y41" s="18">
        <f t="shared" si="13"/>
        <v>6.0346093504863507</v>
      </c>
      <c r="Z41" s="14">
        <f t="shared" si="14"/>
        <v>2.8968622529024159</v>
      </c>
      <c r="AA41" s="14"/>
      <c r="AB41" s="14"/>
      <c r="AC41" s="14"/>
      <c r="AD41" s="14">
        <v>0</v>
      </c>
      <c r="AE41" s="14">
        <f>VLOOKUP(A:A,[1]TDSheet!$A:$AF,32,0)</f>
        <v>26.593200000000003</v>
      </c>
      <c r="AF41" s="14">
        <f>VLOOKUP(A:A,[1]TDSheet!$A:$AG,33,0)</f>
        <v>38.191000000000003</v>
      </c>
      <c r="AG41" s="14">
        <f>VLOOKUP(A:A,[1]TDSheet!$A:$W,23,0)</f>
        <v>33.924199999999999</v>
      </c>
      <c r="AH41" s="14">
        <f>VLOOKUP(A:A,[3]TDSheet!$A:$D,4,0)</f>
        <v>26.21</v>
      </c>
      <c r="AI41" s="14">
        <f>VLOOKUP(A:A,[1]TDSheet!$A:$AI,35,0)</f>
        <v>0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133.732</v>
      </c>
      <c r="D42" s="8">
        <v>331.62900000000002</v>
      </c>
      <c r="E42" s="8">
        <v>303.05900000000003</v>
      </c>
      <c r="F42" s="8">
        <v>159.392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4">
        <f>VLOOKUP(A:A,[2]TDSheet!$A:$F,6,0)</f>
        <v>297.89600000000002</v>
      </c>
      <c r="K42" s="14">
        <f t="shared" si="11"/>
        <v>5.1630000000000109</v>
      </c>
      <c r="L42" s="14">
        <f>VLOOKUP(A:A,[1]TDSheet!$A:$U,21,0)</f>
        <v>50</v>
      </c>
      <c r="M42" s="14">
        <f>VLOOKUP(A:A,[1]TDSheet!$A:$V,22,0)</f>
        <v>60</v>
      </c>
      <c r="N42" s="14">
        <f>VLOOKUP(A:A,[1]TDSheet!$A:$X,24,0)</f>
        <v>70</v>
      </c>
      <c r="O42" s="14"/>
      <c r="P42" s="14"/>
      <c r="Q42" s="14"/>
      <c r="R42" s="14"/>
      <c r="S42" s="14"/>
      <c r="T42" s="14"/>
      <c r="U42" s="14"/>
      <c r="V42" s="14"/>
      <c r="W42" s="14">
        <f t="shared" si="12"/>
        <v>60.611800000000002</v>
      </c>
      <c r="X42" s="17">
        <v>30</v>
      </c>
      <c r="Y42" s="18">
        <f t="shared" si="13"/>
        <v>6.0943908611854454</v>
      </c>
      <c r="Z42" s="14">
        <f t="shared" si="14"/>
        <v>2.6297189656139563</v>
      </c>
      <c r="AA42" s="14"/>
      <c r="AB42" s="14"/>
      <c r="AC42" s="14"/>
      <c r="AD42" s="14">
        <v>0</v>
      </c>
      <c r="AE42" s="14">
        <f>VLOOKUP(A:A,[1]TDSheet!$A:$AF,32,0)</f>
        <v>65.583600000000004</v>
      </c>
      <c r="AF42" s="14">
        <f>VLOOKUP(A:A,[1]TDSheet!$A:$AG,33,0)</f>
        <v>62.819600000000001</v>
      </c>
      <c r="AG42" s="14">
        <f>VLOOKUP(A:A,[1]TDSheet!$A:$W,23,0)</f>
        <v>66.466200000000001</v>
      </c>
      <c r="AH42" s="14">
        <f>VLOOKUP(A:A,[3]TDSheet!$A:$D,4,0)</f>
        <v>71.846000000000004</v>
      </c>
      <c r="AI42" s="14">
        <f>VLOOKUP(A:A,[1]TDSheet!$A:$AI,35,0)</f>
        <v>0</v>
      </c>
      <c r="AJ42" s="14">
        <f t="shared" si="15"/>
        <v>30</v>
      </c>
      <c r="AK42" s="14">
        <f t="shared" si="16"/>
        <v>30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150.364</v>
      </c>
      <c r="D43" s="8">
        <v>179.03899999999999</v>
      </c>
      <c r="E43" s="8">
        <v>233.77</v>
      </c>
      <c r="F43" s="8">
        <v>92.757999999999996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4">
        <f>VLOOKUP(A:A,[2]TDSheet!$A:$F,6,0)</f>
        <v>248.93299999999999</v>
      </c>
      <c r="K43" s="14">
        <f t="shared" si="11"/>
        <v>-15.162999999999982</v>
      </c>
      <c r="L43" s="14">
        <f>VLOOKUP(A:A,[1]TDSheet!$A:$U,21,0)</f>
        <v>70</v>
      </c>
      <c r="M43" s="14">
        <f>VLOOKUP(A:A,[1]TDSheet!$A:$V,22,0)</f>
        <v>50</v>
      </c>
      <c r="N43" s="14">
        <f>VLOOKUP(A:A,[1]TDSheet!$A:$X,24,0)</f>
        <v>50</v>
      </c>
      <c r="O43" s="14"/>
      <c r="P43" s="14"/>
      <c r="Q43" s="14"/>
      <c r="R43" s="14"/>
      <c r="S43" s="14"/>
      <c r="T43" s="14"/>
      <c r="U43" s="14"/>
      <c r="V43" s="14"/>
      <c r="W43" s="14">
        <f t="shared" si="12"/>
        <v>46.754000000000005</v>
      </c>
      <c r="X43" s="17">
        <v>20</v>
      </c>
      <c r="Y43" s="18">
        <f t="shared" si="13"/>
        <v>6.0477820079565374</v>
      </c>
      <c r="Z43" s="14">
        <f t="shared" si="14"/>
        <v>1.9839585917782432</v>
      </c>
      <c r="AA43" s="14"/>
      <c r="AB43" s="14"/>
      <c r="AC43" s="14"/>
      <c r="AD43" s="14">
        <v>0</v>
      </c>
      <c r="AE43" s="14">
        <f>VLOOKUP(A:A,[1]TDSheet!$A:$AF,32,0)</f>
        <v>46.396799999999999</v>
      </c>
      <c r="AF43" s="14">
        <f>VLOOKUP(A:A,[1]TDSheet!$A:$AG,33,0)</f>
        <v>47.5152</v>
      </c>
      <c r="AG43" s="14">
        <f>VLOOKUP(A:A,[1]TDSheet!$A:$W,23,0)</f>
        <v>47.8444</v>
      </c>
      <c r="AH43" s="14">
        <f>VLOOKUP(A:A,[3]TDSheet!$A:$D,4,0)</f>
        <v>51.634999999999998</v>
      </c>
      <c r="AI43" s="14">
        <f>VLOOKUP(A:A,[1]TDSheet!$A:$AI,35,0)</f>
        <v>0</v>
      </c>
      <c r="AJ43" s="14">
        <f t="shared" si="15"/>
        <v>20</v>
      </c>
      <c r="AK43" s="14">
        <f t="shared" si="16"/>
        <v>20</v>
      </c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171.268</v>
      </c>
      <c r="D44" s="8">
        <v>147.80099999999999</v>
      </c>
      <c r="E44" s="8">
        <v>231.87799999999999</v>
      </c>
      <c r="F44" s="8">
        <v>82.882999999999996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4">
        <f>VLOOKUP(A:A,[2]TDSheet!$A:$F,6,0)</f>
        <v>243.666</v>
      </c>
      <c r="K44" s="14">
        <f t="shared" si="11"/>
        <v>-11.788000000000011</v>
      </c>
      <c r="L44" s="14">
        <f>VLOOKUP(A:A,[1]TDSheet!$A:$U,21,0)</f>
        <v>90</v>
      </c>
      <c r="M44" s="14">
        <f>VLOOKUP(A:A,[1]TDSheet!$A:$V,22,0)</f>
        <v>50</v>
      </c>
      <c r="N44" s="14">
        <f>VLOOKUP(A:A,[1]TDSheet!$A:$X,24,0)</f>
        <v>50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46.375599999999999</v>
      </c>
      <c r="X44" s="17"/>
      <c r="Y44" s="18">
        <f t="shared" si="13"/>
        <v>5.8841934120528894</v>
      </c>
      <c r="Z44" s="14">
        <f t="shared" si="14"/>
        <v>1.7872113783972605</v>
      </c>
      <c r="AA44" s="14"/>
      <c r="AB44" s="14"/>
      <c r="AC44" s="14"/>
      <c r="AD44" s="14">
        <v>0</v>
      </c>
      <c r="AE44" s="14">
        <f>VLOOKUP(A:A,[1]TDSheet!$A:$AF,32,0)</f>
        <v>54.826000000000001</v>
      </c>
      <c r="AF44" s="14">
        <f>VLOOKUP(A:A,[1]TDSheet!$A:$AG,33,0)</f>
        <v>46.835999999999999</v>
      </c>
      <c r="AG44" s="14">
        <f>VLOOKUP(A:A,[1]TDSheet!$A:$W,23,0)</f>
        <v>48.389400000000002</v>
      </c>
      <c r="AH44" s="14">
        <f>VLOOKUP(A:A,[3]TDSheet!$A:$D,4,0)</f>
        <v>35.198999999999998</v>
      </c>
      <c r="AI44" s="14">
        <f>VLOOKUP(A:A,[1]TDSheet!$A:$AI,35,0)</f>
        <v>0</v>
      </c>
      <c r="AJ44" s="14">
        <f t="shared" si="15"/>
        <v>0</v>
      </c>
      <c r="AK44" s="14">
        <f t="shared" si="16"/>
        <v>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1726</v>
      </c>
      <c r="D45" s="8">
        <v>5774</v>
      </c>
      <c r="E45" s="19">
        <v>2371</v>
      </c>
      <c r="F45" s="20">
        <v>947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4">
        <f>VLOOKUP(A:A,[2]TDSheet!$A:$F,6,0)</f>
        <v>1850</v>
      </c>
      <c r="K45" s="14">
        <f t="shared" si="11"/>
        <v>521</v>
      </c>
      <c r="L45" s="14">
        <f>VLOOKUP(A:A,[1]TDSheet!$A:$U,21,0)</f>
        <v>600</v>
      </c>
      <c r="M45" s="14">
        <f>VLOOKUP(A:A,[1]TDSheet!$A:$V,22,0)</f>
        <v>500</v>
      </c>
      <c r="N45" s="14">
        <f>VLOOKUP(A:A,[1]TDSheet!$A:$X,24,0)</f>
        <v>550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474.2</v>
      </c>
      <c r="X45" s="17">
        <v>300</v>
      </c>
      <c r="Y45" s="18">
        <f t="shared" si="13"/>
        <v>6.1092366090257277</v>
      </c>
      <c r="Z45" s="14">
        <f t="shared" si="14"/>
        <v>1.9970476592155209</v>
      </c>
      <c r="AA45" s="14"/>
      <c r="AB45" s="14"/>
      <c r="AC45" s="14"/>
      <c r="AD45" s="14">
        <v>0</v>
      </c>
      <c r="AE45" s="14">
        <f>VLOOKUP(A:A,[1]TDSheet!$A:$AF,32,0)</f>
        <v>416.8</v>
      </c>
      <c r="AF45" s="14">
        <f>VLOOKUP(A:A,[1]TDSheet!$A:$AG,33,0)</f>
        <v>463.8</v>
      </c>
      <c r="AG45" s="14">
        <f>VLOOKUP(A:A,[1]TDSheet!$A:$W,23,0)</f>
        <v>511.8</v>
      </c>
      <c r="AH45" s="14">
        <f>VLOOKUP(A:A,[3]TDSheet!$A:$D,4,0)</f>
        <v>452</v>
      </c>
      <c r="AI45" s="14" t="str">
        <f>VLOOKUP(A:A,[1]TDSheet!$A:$AI,35,0)</f>
        <v>акиюльяб</v>
      </c>
      <c r="AJ45" s="14">
        <f t="shared" si="15"/>
        <v>300</v>
      </c>
      <c r="AK45" s="14">
        <f t="shared" si="16"/>
        <v>105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5609</v>
      </c>
      <c r="D46" s="8">
        <v>14568</v>
      </c>
      <c r="E46" s="19">
        <v>6710</v>
      </c>
      <c r="F46" s="20">
        <v>2521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5142</v>
      </c>
      <c r="K46" s="14">
        <f t="shared" si="11"/>
        <v>1568</v>
      </c>
      <c r="L46" s="14">
        <f>VLOOKUP(A:A,[1]TDSheet!$A:$U,21,0)</f>
        <v>1100</v>
      </c>
      <c r="M46" s="14">
        <f>VLOOKUP(A:A,[1]TDSheet!$A:$V,22,0)</f>
        <v>1100</v>
      </c>
      <c r="N46" s="14">
        <f>VLOOKUP(A:A,[1]TDSheet!$A:$X,24,0)</f>
        <v>1100</v>
      </c>
      <c r="O46" s="14"/>
      <c r="P46" s="14"/>
      <c r="Q46" s="14"/>
      <c r="R46" s="14"/>
      <c r="S46" s="14"/>
      <c r="T46" s="14">
        <v>1284</v>
      </c>
      <c r="U46" s="14"/>
      <c r="V46" s="14"/>
      <c r="W46" s="14">
        <f t="shared" si="12"/>
        <v>1039.5999999999999</v>
      </c>
      <c r="X46" s="17">
        <v>400</v>
      </c>
      <c r="Y46" s="18">
        <f t="shared" si="13"/>
        <v>5.9840323201231245</v>
      </c>
      <c r="Z46" s="14">
        <f t="shared" si="14"/>
        <v>2.4249711427472107</v>
      </c>
      <c r="AA46" s="14"/>
      <c r="AB46" s="14"/>
      <c r="AC46" s="14"/>
      <c r="AD46" s="14">
        <f>VLOOKUP(A:A,[4]TDSheet!$A:$D,4,0)</f>
        <v>1512</v>
      </c>
      <c r="AE46" s="14">
        <f>VLOOKUP(A:A,[1]TDSheet!$A:$AF,32,0)</f>
        <v>991.2</v>
      </c>
      <c r="AF46" s="14">
        <f>VLOOKUP(A:A,[1]TDSheet!$A:$AG,33,0)</f>
        <v>1047.2</v>
      </c>
      <c r="AG46" s="14">
        <f>VLOOKUP(A:A,[1]TDSheet!$A:$W,23,0)</f>
        <v>1086.2</v>
      </c>
      <c r="AH46" s="14">
        <f>VLOOKUP(A:A,[3]TDSheet!$A:$D,4,0)</f>
        <v>650</v>
      </c>
      <c r="AI46" s="14">
        <f>VLOOKUP(A:A,[1]TDSheet!$A:$AI,35,0)</f>
        <v>0</v>
      </c>
      <c r="AJ46" s="14">
        <f t="shared" si="15"/>
        <v>1684</v>
      </c>
      <c r="AK46" s="14">
        <f t="shared" si="16"/>
        <v>673.6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1920</v>
      </c>
      <c r="D47" s="8">
        <v>10122</v>
      </c>
      <c r="E47" s="8">
        <v>9276</v>
      </c>
      <c r="F47" s="8">
        <v>2653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4">
        <f>VLOOKUP(A:A,[2]TDSheet!$A:$F,6,0)</f>
        <v>9295</v>
      </c>
      <c r="K47" s="14">
        <f t="shared" si="11"/>
        <v>-19</v>
      </c>
      <c r="L47" s="14">
        <f>VLOOKUP(A:A,[1]TDSheet!$A:$U,21,0)</f>
        <v>1500</v>
      </c>
      <c r="M47" s="14">
        <f>VLOOKUP(A:A,[1]TDSheet!$A:$V,22,0)</f>
        <v>1400</v>
      </c>
      <c r="N47" s="14">
        <f>VLOOKUP(A:A,[1]TDSheet!$A:$X,24,0)</f>
        <v>1400</v>
      </c>
      <c r="O47" s="14"/>
      <c r="P47" s="14"/>
      <c r="Q47" s="14"/>
      <c r="R47" s="14"/>
      <c r="S47" s="14"/>
      <c r="T47" s="14">
        <v>4000</v>
      </c>
      <c r="U47" s="14"/>
      <c r="V47" s="14"/>
      <c r="W47" s="14">
        <f t="shared" si="12"/>
        <v>1189.2</v>
      </c>
      <c r="X47" s="17">
        <v>200</v>
      </c>
      <c r="Y47" s="18">
        <f t="shared" si="13"/>
        <v>6.0149680457450385</v>
      </c>
      <c r="Z47" s="14">
        <f t="shared" si="14"/>
        <v>2.2309115371678438</v>
      </c>
      <c r="AA47" s="14"/>
      <c r="AB47" s="14"/>
      <c r="AC47" s="14"/>
      <c r="AD47" s="14">
        <f>VLOOKUP(A:A,[4]TDSheet!$A:$D,4,0)</f>
        <v>3330</v>
      </c>
      <c r="AE47" s="14">
        <f>VLOOKUP(A:A,[1]TDSheet!$A:$AF,32,0)</f>
        <v>1231</v>
      </c>
      <c r="AF47" s="14">
        <f>VLOOKUP(A:A,[1]TDSheet!$A:$AG,33,0)</f>
        <v>1262.2</v>
      </c>
      <c r="AG47" s="14">
        <f>VLOOKUP(A:A,[1]TDSheet!$A:$W,23,0)</f>
        <v>1329.4</v>
      </c>
      <c r="AH47" s="14">
        <f>VLOOKUP(A:A,[3]TDSheet!$A:$D,4,0)</f>
        <v>1222</v>
      </c>
      <c r="AI47" s="14" t="str">
        <f>VLOOKUP(A:A,[1]TDSheet!$A:$AI,35,0)</f>
        <v>июльпер</v>
      </c>
      <c r="AJ47" s="14">
        <f t="shared" si="15"/>
        <v>4200</v>
      </c>
      <c r="AK47" s="14">
        <f t="shared" si="16"/>
        <v>1890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386.02</v>
      </c>
      <c r="D48" s="8">
        <v>750.47699999999998</v>
      </c>
      <c r="E48" s="8">
        <v>752.31500000000005</v>
      </c>
      <c r="F48" s="8">
        <v>359.12400000000002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730.34900000000005</v>
      </c>
      <c r="K48" s="14">
        <f t="shared" si="11"/>
        <v>21.966000000000008</v>
      </c>
      <c r="L48" s="14">
        <f>VLOOKUP(A:A,[1]TDSheet!$A:$U,21,0)</f>
        <v>110</v>
      </c>
      <c r="M48" s="14">
        <f>VLOOKUP(A:A,[1]TDSheet!$A:$V,22,0)</f>
        <v>170</v>
      </c>
      <c r="N48" s="14">
        <f>VLOOKUP(A:A,[1]TDSheet!$A:$X,24,0)</f>
        <v>160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150.46300000000002</v>
      </c>
      <c r="X48" s="17">
        <v>100</v>
      </c>
      <c r="Y48" s="18">
        <f t="shared" si="13"/>
        <v>5.9757149598240096</v>
      </c>
      <c r="Z48" s="14">
        <f t="shared" si="14"/>
        <v>2.3867927663279342</v>
      </c>
      <c r="AA48" s="14"/>
      <c r="AB48" s="14"/>
      <c r="AC48" s="14"/>
      <c r="AD48" s="14">
        <v>0</v>
      </c>
      <c r="AE48" s="14">
        <f>VLOOKUP(A:A,[1]TDSheet!$A:$AF,32,0)</f>
        <v>147.5394</v>
      </c>
      <c r="AF48" s="14">
        <f>VLOOKUP(A:A,[1]TDSheet!$A:$AG,33,0)</f>
        <v>151.1454</v>
      </c>
      <c r="AG48" s="14">
        <f>VLOOKUP(A:A,[1]TDSheet!$A:$W,23,0)</f>
        <v>159.90600000000001</v>
      </c>
      <c r="AH48" s="14">
        <f>VLOOKUP(A:A,[3]TDSheet!$A:$D,4,0)</f>
        <v>160.506</v>
      </c>
      <c r="AI48" s="14">
        <f>VLOOKUP(A:A,[1]TDSheet!$A:$AI,35,0)</f>
        <v>0</v>
      </c>
      <c r="AJ48" s="14">
        <f t="shared" si="15"/>
        <v>100</v>
      </c>
      <c r="AK48" s="14">
        <f t="shared" si="16"/>
        <v>100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2061</v>
      </c>
      <c r="D49" s="8">
        <v>41</v>
      </c>
      <c r="E49" s="8">
        <v>781</v>
      </c>
      <c r="F49" s="8">
        <v>1298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4">
        <f>VLOOKUP(A:A,[2]TDSheet!$A:$F,6,0)</f>
        <v>806</v>
      </c>
      <c r="K49" s="14">
        <f t="shared" si="11"/>
        <v>-25</v>
      </c>
      <c r="L49" s="14" t="e">
        <f>VLOOKUP(A:A,[1]TDSheet!$A:$U,21,0)</f>
        <v>#REF!</v>
      </c>
      <c r="M49" s="14" t="e">
        <f>VLOOKUP(A:A,[1]TDSheet!$A:$V,22,0)</f>
        <v>#REF!</v>
      </c>
      <c r="N49" s="14" t="e">
        <f>VLOOKUP(A:A,[1]TDSheet!$A:$X,24,0)</f>
        <v>#REF!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156.19999999999999</v>
      </c>
      <c r="X49" s="17"/>
      <c r="Y49" s="18" t="e">
        <f t="shared" si="13"/>
        <v>#REF!</v>
      </c>
      <c r="Z49" s="14">
        <f t="shared" si="14"/>
        <v>8.3098591549295779</v>
      </c>
      <c r="AA49" s="14"/>
      <c r="AB49" s="14"/>
      <c r="AC49" s="14"/>
      <c r="AD49" s="14">
        <v>0</v>
      </c>
      <c r="AE49" s="14">
        <f>VLOOKUP(A:A,[1]TDSheet!$A:$AF,32,0)</f>
        <v>143</v>
      </c>
      <c r="AF49" s="14">
        <f>VLOOKUP(A:A,[1]TDSheet!$A:$AG,33,0)</f>
        <v>134.4</v>
      </c>
      <c r="AG49" s="14">
        <f>VLOOKUP(A:A,[1]TDSheet!$A:$W,23,0)</f>
        <v>137.19999999999999</v>
      </c>
      <c r="AH49" s="14">
        <f>VLOOKUP(A:A,[3]TDSheet!$A:$D,4,0)</f>
        <v>104</v>
      </c>
      <c r="AI49" s="14">
        <f>VLOOKUP(A:A,[1]TDSheet!$A:$AI,35,0)</f>
        <v>0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13</v>
      </c>
      <c r="C50" s="8">
        <v>741</v>
      </c>
      <c r="D50" s="8">
        <v>1612</v>
      </c>
      <c r="E50" s="8">
        <v>1448</v>
      </c>
      <c r="F50" s="8">
        <v>855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1478</v>
      </c>
      <c r="K50" s="14">
        <f t="shared" si="11"/>
        <v>-30</v>
      </c>
      <c r="L50" s="14">
        <f>VLOOKUP(A:A,[1]TDSheet!$A:$U,21,0)</f>
        <v>270</v>
      </c>
      <c r="M50" s="14">
        <f>VLOOKUP(A:A,[1]TDSheet!$A:$V,22,0)</f>
        <v>300</v>
      </c>
      <c r="N50" s="14">
        <f>VLOOKUP(A:A,[1]TDSheet!$A:$X,24,0)</f>
        <v>350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289.60000000000002</v>
      </c>
      <c r="X50" s="17"/>
      <c r="Y50" s="18">
        <f t="shared" si="13"/>
        <v>6.1291436464088394</v>
      </c>
      <c r="Z50" s="14">
        <f t="shared" si="14"/>
        <v>2.9523480662983421</v>
      </c>
      <c r="AA50" s="14"/>
      <c r="AB50" s="14"/>
      <c r="AC50" s="14"/>
      <c r="AD50" s="14">
        <v>0</v>
      </c>
      <c r="AE50" s="14">
        <f>VLOOKUP(A:A,[1]TDSheet!$A:$AF,32,0)</f>
        <v>290.8</v>
      </c>
      <c r="AF50" s="14">
        <f>VLOOKUP(A:A,[1]TDSheet!$A:$AG,33,0)</f>
        <v>312.39999999999998</v>
      </c>
      <c r="AG50" s="14">
        <f>VLOOKUP(A:A,[1]TDSheet!$A:$W,23,0)</f>
        <v>321.8</v>
      </c>
      <c r="AH50" s="14">
        <f>VLOOKUP(A:A,[3]TDSheet!$A:$D,4,0)</f>
        <v>282</v>
      </c>
      <c r="AI50" s="14">
        <f>VLOOKUP(A:A,[1]TDSheet!$A:$AI,35,0)</f>
        <v>0</v>
      </c>
      <c r="AJ50" s="14">
        <f t="shared" si="15"/>
        <v>0</v>
      </c>
      <c r="AK50" s="14">
        <f t="shared" si="16"/>
        <v>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145.18299999999999</v>
      </c>
      <c r="D51" s="8">
        <v>232.92699999999999</v>
      </c>
      <c r="E51" s="8">
        <v>224.30199999999999</v>
      </c>
      <c r="F51" s="8">
        <v>146.53200000000001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226.50299999999999</v>
      </c>
      <c r="K51" s="14">
        <f t="shared" si="11"/>
        <v>-2.2009999999999934</v>
      </c>
      <c r="L51" s="14">
        <f>VLOOKUP(A:A,[1]TDSheet!$A:$U,21,0)</f>
        <v>40</v>
      </c>
      <c r="M51" s="14">
        <f>VLOOKUP(A:A,[1]TDSheet!$A:$V,22,0)</f>
        <v>60</v>
      </c>
      <c r="N51" s="14">
        <f>VLOOKUP(A:A,[1]TDSheet!$A:$X,24,0)</f>
        <v>50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44.860399999999998</v>
      </c>
      <c r="X51" s="17"/>
      <c r="Y51" s="18">
        <f t="shared" si="13"/>
        <v>6.6101060177796018</v>
      </c>
      <c r="Z51" s="14">
        <f t="shared" si="14"/>
        <v>3.2663997646030802</v>
      </c>
      <c r="AA51" s="14"/>
      <c r="AB51" s="14"/>
      <c r="AC51" s="14"/>
      <c r="AD51" s="14">
        <v>0</v>
      </c>
      <c r="AE51" s="14">
        <f>VLOOKUP(A:A,[1]TDSheet!$A:$AF,32,0)</f>
        <v>59.881600000000006</v>
      </c>
      <c r="AF51" s="14">
        <f>VLOOKUP(A:A,[1]TDSheet!$A:$AG,33,0)</f>
        <v>54.037400000000005</v>
      </c>
      <c r="AG51" s="14">
        <f>VLOOKUP(A:A,[1]TDSheet!$A:$W,23,0)</f>
        <v>52.551000000000002</v>
      </c>
      <c r="AH51" s="14">
        <f>VLOOKUP(A:A,[3]TDSheet!$A:$D,4,0)</f>
        <v>35.613999999999997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13</v>
      </c>
      <c r="C52" s="8">
        <v>1451</v>
      </c>
      <c r="D52" s="8">
        <v>2559</v>
      </c>
      <c r="E52" s="8">
        <v>2599</v>
      </c>
      <c r="F52" s="8">
        <v>1334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2615</v>
      </c>
      <c r="K52" s="14">
        <f t="shared" si="11"/>
        <v>-16</v>
      </c>
      <c r="L52" s="14">
        <f>VLOOKUP(A:A,[1]TDSheet!$A:$U,21,0)</f>
        <v>500</v>
      </c>
      <c r="M52" s="14">
        <f>VLOOKUP(A:A,[1]TDSheet!$A:$V,22,0)</f>
        <v>550</v>
      </c>
      <c r="N52" s="14">
        <f>VLOOKUP(A:A,[1]TDSheet!$A:$X,24,0)</f>
        <v>560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519.79999999999995</v>
      </c>
      <c r="X52" s="17">
        <v>200</v>
      </c>
      <c r="Y52" s="18">
        <f t="shared" si="13"/>
        <v>6.0484801846864187</v>
      </c>
      <c r="Z52" s="14">
        <f t="shared" si="14"/>
        <v>2.5663716814159296</v>
      </c>
      <c r="AA52" s="14"/>
      <c r="AB52" s="14"/>
      <c r="AC52" s="14"/>
      <c r="AD52" s="14">
        <v>0</v>
      </c>
      <c r="AE52" s="14">
        <f>VLOOKUP(A:A,[1]TDSheet!$A:$AF,32,0)</f>
        <v>516.6</v>
      </c>
      <c r="AF52" s="14">
        <f>VLOOKUP(A:A,[1]TDSheet!$A:$AG,33,0)</f>
        <v>549.6</v>
      </c>
      <c r="AG52" s="14">
        <f>VLOOKUP(A:A,[1]TDSheet!$A:$W,23,0)</f>
        <v>555.4</v>
      </c>
      <c r="AH52" s="14">
        <f>VLOOKUP(A:A,[3]TDSheet!$A:$D,4,0)</f>
        <v>567</v>
      </c>
      <c r="AI52" s="14" t="e">
        <f>VLOOKUP(A:A,[1]TDSheet!$A:$AI,35,0)</f>
        <v>#N/A</v>
      </c>
      <c r="AJ52" s="14">
        <f t="shared" si="15"/>
        <v>200</v>
      </c>
      <c r="AK52" s="14">
        <f t="shared" si="16"/>
        <v>80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1954</v>
      </c>
      <c r="D53" s="8">
        <v>4012</v>
      </c>
      <c r="E53" s="8">
        <v>3931</v>
      </c>
      <c r="F53" s="8">
        <v>1953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4">
        <f>VLOOKUP(A:A,[2]TDSheet!$A:$F,6,0)</f>
        <v>3937</v>
      </c>
      <c r="K53" s="14">
        <f t="shared" si="11"/>
        <v>-6</v>
      </c>
      <c r="L53" s="14">
        <f>VLOOKUP(A:A,[1]TDSheet!$A:$U,21,0)</f>
        <v>700</v>
      </c>
      <c r="M53" s="14">
        <f>VLOOKUP(A:A,[1]TDSheet!$A:$V,22,0)</f>
        <v>900</v>
      </c>
      <c r="N53" s="14">
        <f>VLOOKUP(A:A,[1]TDSheet!$A:$X,24,0)</f>
        <v>860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786.2</v>
      </c>
      <c r="X53" s="17">
        <v>300</v>
      </c>
      <c r="Y53" s="18">
        <f t="shared" si="13"/>
        <v>5.9946578478758585</v>
      </c>
      <c r="Z53" s="14">
        <f t="shared" si="14"/>
        <v>2.4841007377257696</v>
      </c>
      <c r="AA53" s="14"/>
      <c r="AB53" s="14"/>
      <c r="AC53" s="14"/>
      <c r="AD53" s="14">
        <v>0</v>
      </c>
      <c r="AE53" s="14">
        <f>VLOOKUP(A:A,[1]TDSheet!$A:$AF,32,0)</f>
        <v>791.6</v>
      </c>
      <c r="AF53" s="14">
        <f>VLOOKUP(A:A,[1]TDSheet!$A:$AG,33,0)</f>
        <v>853.4</v>
      </c>
      <c r="AG53" s="14">
        <f>VLOOKUP(A:A,[1]TDSheet!$A:$W,23,0)</f>
        <v>847.6</v>
      </c>
      <c r="AH53" s="14">
        <f>VLOOKUP(A:A,[3]TDSheet!$A:$D,4,0)</f>
        <v>852</v>
      </c>
      <c r="AI53" s="14" t="e">
        <f>VLOOKUP(A:A,[1]TDSheet!$A:$AI,35,0)</f>
        <v>#N/A</v>
      </c>
      <c r="AJ53" s="14">
        <f t="shared" si="15"/>
        <v>300</v>
      </c>
      <c r="AK53" s="14">
        <f t="shared" si="16"/>
        <v>120</v>
      </c>
      <c r="AL53" s="14"/>
      <c r="AM53" s="14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84.218000000000004</v>
      </c>
      <c r="D54" s="8">
        <v>65.238</v>
      </c>
      <c r="E54" s="8">
        <v>100.155</v>
      </c>
      <c r="F54" s="8">
        <v>36.009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4">
        <f>VLOOKUP(A:A,[2]TDSheet!$A:$F,6,0)</f>
        <v>108.027</v>
      </c>
      <c r="K54" s="14">
        <f t="shared" si="11"/>
        <v>-7.8719999999999999</v>
      </c>
      <c r="L54" s="14">
        <f>VLOOKUP(A:A,[1]TDSheet!$A:$U,21,0)</f>
        <v>20</v>
      </c>
      <c r="M54" s="14">
        <f>VLOOKUP(A:A,[1]TDSheet!$A:$V,22,0)</f>
        <v>20</v>
      </c>
      <c r="N54" s="14">
        <f>VLOOKUP(A:A,[1]TDSheet!$A:$X,24,0)</f>
        <v>20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20.030999999999999</v>
      </c>
      <c r="X54" s="17">
        <v>30</v>
      </c>
      <c r="Y54" s="18">
        <f t="shared" si="13"/>
        <v>6.2906994159053475</v>
      </c>
      <c r="Z54" s="14">
        <f t="shared" si="14"/>
        <v>1.7976636213868504</v>
      </c>
      <c r="AA54" s="14"/>
      <c r="AB54" s="14"/>
      <c r="AC54" s="14"/>
      <c r="AD54" s="14">
        <v>0</v>
      </c>
      <c r="AE54" s="14">
        <f>VLOOKUP(A:A,[1]TDSheet!$A:$AF,32,0)</f>
        <v>19.686199999999999</v>
      </c>
      <c r="AF54" s="14">
        <f>VLOOKUP(A:A,[1]TDSheet!$A:$AG,33,0)</f>
        <v>20.275399999999998</v>
      </c>
      <c r="AG54" s="14">
        <f>VLOOKUP(A:A,[1]TDSheet!$A:$W,23,0)</f>
        <v>18.119999999999997</v>
      </c>
      <c r="AH54" s="14">
        <f>VLOOKUP(A:A,[3]TDSheet!$A:$D,4,0)</f>
        <v>9.532</v>
      </c>
      <c r="AI54" s="14">
        <f>VLOOKUP(A:A,[1]TDSheet!$A:$AI,35,0)</f>
        <v>0</v>
      </c>
      <c r="AJ54" s="14">
        <f t="shared" si="15"/>
        <v>30</v>
      </c>
      <c r="AK54" s="14">
        <f t="shared" si="16"/>
        <v>30</v>
      </c>
      <c r="AL54" s="14"/>
      <c r="AM54" s="14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176.65</v>
      </c>
      <c r="D55" s="8">
        <v>296.81599999999997</v>
      </c>
      <c r="E55" s="8">
        <v>172.126</v>
      </c>
      <c r="F55" s="8">
        <v>78.084999999999994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180.94300000000001</v>
      </c>
      <c r="K55" s="14">
        <f t="shared" si="11"/>
        <v>-8.8170000000000073</v>
      </c>
      <c r="L55" s="14">
        <f>VLOOKUP(A:A,[1]TDSheet!$A:$U,21,0)</f>
        <v>30</v>
      </c>
      <c r="M55" s="14">
        <f>VLOOKUP(A:A,[1]TDSheet!$A:$V,22,0)</f>
        <v>30</v>
      </c>
      <c r="N55" s="14">
        <f>VLOOKUP(A:A,[1]TDSheet!$A:$X,24,0)</f>
        <v>30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34.425200000000004</v>
      </c>
      <c r="X55" s="17">
        <v>50</v>
      </c>
      <c r="Y55" s="18">
        <f t="shared" si="13"/>
        <v>6.3350394478463441</v>
      </c>
      <c r="Z55" s="14">
        <f t="shared" si="14"/>
        <v>2.268251164844358</v>
      </c>
      <c r="AA55" s="14"/>
      <c r="AB55" s="14"/>
      <c r="AC55" s="14"/>
      <c r="AD55" s="14">
        <v>0</v>
      </c>
      <c r="AE55" s="14">
        <f>VLOOKUP(A:A,[1]TDSheet!$A:$AF,32,0)</f>
        <v>48.722999999999999</v>
      </c>
      <c r="AF55" s="14">
        <f>VLOOKUP(A:A,[1]TDSheet!$A:$AG,33,0)</f>
        <v>38.844000000000001</v>
      </c>
      <c r="AG55" s="14">
        <f>VLOOKUP(A:A,[1]TDSheet!$A:$W,23,0)</f>
        <v>33.568799999999996</v>
      </c>
      <c r="AH55" s="14">
        <f>VLOOKUP(A:A,[3]TDSheet!$A:$D,4,0)</f>
        <v>14.488</v>
      </c>
      <c r="AI55" s="14">
        <f>VLOOKUP(A:A,[1]TDSheet!$A:$AI,35,0)</f>
        <v>0</v>
      </c>
      <c r="AJ55" s="14">
        <f t="shared" si="15"/>
        <v>50</v>
      </c>
      <c r="AK55" s="14">
        <f t="shared" si="16"/>
        <v>50</v>
      </c>
      <c r="AL55" s="14"/>
      <c r="AM55" s="14"/>
    </row>
    <row r="56" spans="1:39" s="1" customFormat="1" ht="21.95" customHeight="1" outlineLevel="1" x14ac:dyDescent="0.2">
      <c r="A56" s="7" t="s">
        <v>59</v>
      </c>
      <c r="B56" s="7" t="s">
        <v>13</v>
      </c>
      <c r="C56" s="8">
        <v>775</v>
      </c>
      <c r="D56" s="8">
        <v>1715</v>
      </c>
      <c r="E56" s="8">
        <v>1560</v>
      </c>
      <c r="F56" s="8">
        <v>882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1584</v>
      </c>
      <c r="K56" s="14">
        <f t="shared" si="11"/>
        <v>-24</v>
      </c>
      <c r="L56" s="14">
        <f>VLOOKUP(A:A,[1]TDSheet!$A:$U,21,0)</f>
        <v>300</v>
      </c>
      <c r="M56" s="14">
        <f>VLOOKUP(A:A,[1]TDSheet!$A:$V,22,0)</f>
        <v>350</v>
      </c>
      <c r="N56" s="14">
        <f>VLOOKUP(A:A,[1]TDSheet!$A:$X,24,0)</f>
        <v>350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312</v>
      </c>
      <c r="X56" s="17"/>
      <c r="Y56" s="18">
        <f t="shared" si="13"/>
        <v>6.0320512820512819</v>
      </c>
      <c r="Z56" s="14">
        <f t="shared" si="14"/>
        <v>2.8269230769230771</v>
      </c>
      <c r="AA56" s="14"/>
      <c r="AB56" s="14"/>
      <c r="AC56" s="14"/>
      <c r="AD56" s="14">
        <v>0</v>
      </c>
      <c r="AE56" s="14">
        <f>VLOOKUP(A:A,[1]TDSheet!$A:$AF,32,0)</f>
        <v>314.2</v>
      </c>
      <c r="AF56" s="14">
        <f>VLOOKUP(A:A,[1]TDSheet!$A:$AG,33,0)</f>
        <v>350.2</v>
      </c>
      <c r="AG56" s="14">
        <f>VLOOKUP(A:A,[1]TDSheet!$A:$W,23,0)</f>
        <v>344.2</v>
      </c>
      <c r="AH56" s="14">
        <f>VLOOKUP(A:A,[3]TDSheet!$A:$D,4,0)</f>
        <v>305</v>
      </c>
      <c r="AI56" s="14">
        <f>VLOOKUP(A:A,[1]TDSheet!$A:$AI,35,0)</f>
        <v>0</v>
      </c>
      <c r="AJ56" s="14">
        <f t="shared" si="15"/>
        <v>0</v>
      </c>
      <c r="AK56" s="14">
        <f t="shared" si="16"/>
        <v>0</v>
      </c>
      <c r="AL56" s="14"/>
      <c r="AM56" s="14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1110</v>
      </c>
      <c r="D57" s="8">
        <v>2114</v>
      </c>
      <c r="E57" s="8">
        <v>2121</v>
      </c>
      <c r="F57" s="8">
        <v>1058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4">
        <f>VLOOKUP(A:A,[2]TDSheet!$A:$F,6,0)</f>
        <v>2139</v>
      </c>
      <c r="K57" s="14">
        <f t="shared" si="11"/>
        <v>-18</v>
      </c>
      <c r="L57" s="14">
        <f>VLOOKUP(A:A,[1]TDSheet!$A:$U,21,0)</f>
        <v>400</v>
      </c>
      <c r="M57" s="14">
        <f>VLOOKUP(A:A,[1]TDSheet!$A:$V,22,0)</f>
        <v>450</v>
      </c>
      <c r="N57" s="14">
        <f>VLOOKUP(A:A,[1]TDSheet!$A:$X,24,0)</f>
        <v>480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424.2</v>
      </c>
      <c r="X57" s="17">
        <v>160</v>
      </c>
      <c r="Y57" s="18">
        <f t="shared" si="13"/>
        <v>6.0066006600660069</v>
      </c>
      <c r="Z57" s="14">
        <f t="shared" si="14"/>
        <v>2.494106553512494</v>
      </c>
      <c r="AA57" s="14"/>
      <c r="AB57" s="14"/>
      <c r="AC57" s="14"/>
      <c r="AD57" s="14">
        <v>0</v>
      </c>
      <c r="AE57" s="14">
        <f>VLOOKUP(A:A,[1]TDSheet!$A:$AF,32,0)</f>
        <v>410.6</v>
      </c>
      <c r="AF57" s="14">
        <f>VLOOKUP(A:A,[1]TDSheet!$A:$AG,33,0)</f>
        <v>466</v>
      </c>
      <c r="AG57" s="14">
        <f>VLOOKUP(A:A,[1]TDSheet!$A:$W,23,0)</f>
        <v>454.4</v>
      </c>
      <c r="AH57" s="14">
        <f>VLOOKUP(A:A,[3]TDSheet!$A:$D,4,0)</f>
        <v>413</v>
      </c>
      <c r="AI57" s="14">
        <f>VLOOKUP(A:A,[1]TDSheet!$A:$AI,35,0)</f>
        <v>0</v>
      </c>
      <c r="AJ57" s="14">
        <f t="shared" si="15"/>
        <v>160</v>
      </c>
      <c r="AK57" s="14">
        <f t="shared" si="16"/>
        <v>56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754</v>
      </c>
      <c r="D58" s="8">
        <v>1711</v>
      </c>
      <c r="E58" s="8">
        <v>1532</v>
      </c>
      <c r="F58" s="8">
        <v>879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4">
        <f>VLOOKUP(A:A,[2]TDSheet!$A:$F,6,0)</f>
        <v>1580</v>
      </c>
      <c r="K58" s="14">
        <f t="shared" si="11"/>
        <v>-48</v>
      </c>
      <c r="L58" s="14">
        <f>VLOOKUP(A:A,[1]TDSheet!$A:$U,21,0)</f>
        <v>240</v>
      </c>
      <c r="M58" s="14">
        <f>VLOOKUP(A:A,[1]TDSheet!$A:$V,22,0)</f>
        <v>340</v>
      </c>
      <c r="N58" s="14">
        <f>VLOOKUP(A:A,[1]TDSheet!$A:$X,24,0)</f>
        <v>330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306.39999999999998</v>
      </c>
      <c r="X58" s="17"/>
      <c r="Y58" s="18">
        <f t="shared" si="13"/>
        <v>5.8387728459530033</v>
      </c>
      <c r="Z58" s="14">
        <f t="shared" si="14"/>
        <v>2.8687989556135771</v>
      </c>
      <c r="AA58" s="14"/>
      <c r="AB58" s="14"/>
      <c r="AC58" s="14"/>
      <c r="AD58" s="14">
        <v>0</v>
      </c>
      <c r="AE58" s="14">
        <f>VLOOKUP(A:A,[1]TDSheet!$A:$AF,32,0)</f>
        <v>263.39999999999998</v>
      </c>
      <c r="AF58" s="14">
        <f>VLOOKUP(A:A,[1]TDSheet!$A:$AG,33,0)</f>
        <v>306</v>
      </c>
      <c r="AG58" s="14">
        <f>VLOOKUP(A:A,[1]TDSheet!$A:$W,23,0)</f>
        <v>325.8</v>
      </c>
      <c r="AH58" s="14">
        <f>VLOOKUP(A:A,[3]TDSheet!$A:$D,4,0)</f>
        <v>352</v>
      </c>
      <c r="AI58" s="14">
        <f>VLOOKUP(A:A,[1]TDSheet!$A:$AI,35,0)</f>
        <v>0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266.88600000000002</v>
      </c>
      <c r="D59" s="8">
        <v>1252.6120000000001</v>
      </c>
      <c r="E59" s="8">
        <v>417.279</v>
      </c>
      <c r="F59" s="8">
        <v>347.714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4">
        <f>VLOOKUP(A:A,[2]TDSheet!$A:$F,6,0)</f>
        <v>431.26299999999998</v>
      </c>
      <c r="K59" s="14">
        <f t="shared" si="11"/>
        <v>-13.98399999999998</v>
      </c>
      <c r="L59" s="14">
        <f>VLOOKUP(A:A,[1]TDSheet!$A:$U,21,0)</f>
        <v>100</v>
      </c>
      <c r="M59" s="14">
        <f>VLOOKUP(A:A,[1]TDSheet!$A:$V,22,0)</f>
        <v>110</v>
      </c>
      <c r="N59" s="14">
        <f>VLOOKUP(A:A,[1]TDSheet!$A:$X,24,0)</f>
        <v>120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83.455799999999996</v>
      </c>
      <c r="X59" s="17"/>
      <c r="Y59" s="18">
        <f t="shared" si="13"/>
        <v>8.1206339163964643</v>
      </c>
      <c r="Z59" s="14">
        <f t="shared" si="14"/>
        <v>4.1664449924391116</v>
      </c>
      <c r="AA59" s="14"/>
      <c r="AB59" s="14"/>
      <c r="AC59" s="14"/>
      <c r="AD59" s="14">
        <v>0</v>
      </c>
      <c r="AE59" s="14">
        <f>VLOOKUP(A:A,[1]TDSheet!$A:$AF,32,0)</f>
        <v>92.235600000000005</v>
      </c>
      <c r="AF59" s="14">
        <f>VLOOKUP(A:A,[1]TDSheet!$A:$AG,33,0)</f>
        <v>93.863599999999991</v>
      </c>
      <c r="AG59" s="14">
        <f>VLOOKUP(A:A,[1]TDSheet!$A:$W,23,0)</f>
        <v>110.18559999999999</v>
      </c>
      <c r="AH59" s="14">
        <f>VLOOKUP(A:A,[3]TDSheet!$A:$D,4,0)</f>
        <v>77.361999999999995</v>
      </c>
      <c r="AI59" s="14">
        <f>VLOOKUP(A:A,[1]TDSheet!$A:$AI,35,0)</f>
        <v>0</v>
      </c>
      <c r="AJ59" s="14">
        <f t="shared" si="15"/>
        <v>0</v>
      </c>
      <c r="AK59" s="14">
        <f t="shared" si="16"/>
        <v>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629.54499999999996</v>
      </c>
      <c r="D60" s="8">
        <v>2776.212</v>
      </c>
      <c r="E60" s="8">
        <v>962.92</v>
      </c>
      <c r="F60" s="8">
        <v>426.62799999999999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4">
        <f>VLOOKUP(A:A,[2]TDSheet!$A:$F,6,0)</f>
        <v>948.05</v>
      </c>
      <c r="K60" s="14">
        <f t="shared" si="11"/>
        <v>14.870000000000005</v>
      </c>
      <c r="L60" s="14">
        <f>VLOOKUP(A:A,[1]TDSheet!$A:$U,21,0)</f>
        <v>300</v>
      </c>
      <c r="M60" s="14">
        <f>VLOOKUP(A:A,[1]TDSheet!$A:$V,22,0)</f>
        <v>220</v>
      </c>
      <c r="N60" s="14">
        <f>VLOOKUP(A:A,[1]TDSheet!$A:$X,24,0)</f>
        <v>220</v>
      </c>
      <c r="O60" s="14"/>
      <c r="P60" s="14"/>
      <c r="Q60" s="14"/>
      <c r="R60" s="14"/>
      <c r="S60" s="14"/>
      <c r="T60" s="14"/>
      <c r="U60" s="14"/>
      <c r="V60" s="14"/>
      <c r="W60" s="14">
        <f t="shared" si="12"/>
        <v>192.584</v>
      </c>
      <c r="X60" s="17">
        <v>300</v>
      </c>
      <c r="Y60" s="18">
        <f t="shared" si="13"/>
        <v>7.615523615669006</v>
      </c>
      <c r="Z60" s="14">
        <f t="shared" si="14"/>
        <v>2.2152826818427283</v>
      </c>
      <c r="AA60" s="14"/>
      <c r="AB60" s="14"/>
      <c r="AC60" s="14"/>
      <c r="AD60" s="14">
        <v>0</v>
      </c>
      <c r="AE60" s="14">
        <f>VLOOKUP(A:A,[1]TDSheet!$A:$AF,32,0)</f>
        <v>236.4598</v>
      </c>
      <c r="AF60" s="14">
        <f>VLOOKUP(A:A,[1]TDSheet!$A:$AG,33,0)</f>
        <v>201.96780000000001</v>
      </c>
      <c r="AG60" s="14">
        <f>VLOOKUP(A:A,[1]TDSheet!$A:$W,23,0)</f>
        <v>212.25020000000001</v>
      </c>
      <c r="AH60" s="14">
        <f>VLOOKUP(A:A,[3]TDSheet!$A:$D,4,0)</f>
        <v>231.36699999999999</v>
      </c>
      <c r="AI60" s="15" t="str">
        <f>VLOOKUP(A:A,[1]TDSheet!$A:$AI,35,0)</f>
        <v>оконч</v>
      </c>
      <c r="AJ60" s="14">
        <f t="shared" si="15"/>
        <v>300</v>
      </c>
      <c r="AK60" s="14">
        <f t="shared" si="16"/>
        <v>300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321.41000000000003</v>
      </c>
      <c r="D61" s="8">
        <v>29.998000000000001</v>
      </c>
      <c r="E61" s="8">
        <v>91.622</v>
      </c>
      <c r="F61" s="8">
        <v>253.77799999999999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99.703000000000003</v>
      </c>
      <c r="K61" s="14">
        <f t="shared" si="11"/>
        <v>-8.0810000000000031</v>
      </c>
      <c r="L61" s="14" t="e">
        <f>VLOOKUP(A:A,[1]TDSheet!$A:$U,21,0)</f>
        <v>#REF!</v>
      </c>
      <c r="M61" s="14" t="e">
        <f>VLOOKUP(A:A,[1]TDSheet!$A:$V,22,0)</f>
        <v>#REF!</v>
      </c>
      <c r="N61" s="14" t="e">
        <f>VLOOKUP(A:A,[1]TDSheet!$A:$X,24,0)</f>
        <v>#REF!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18.324400000000001</v>
      </c>
      <c r="X61" s="17"/>
      <c r="Y61" s="18" t="e">
        <f t="shared" si="13"/>
        <v>#REF!</v>
      </c>
      <c r="Z61" s="14">
        <f t="shared" si="14"/>
        <v>13.849184693632532</v>
      </c>
      <c r="AA61" s="14"/>
      <c r="AB61" s="14"/>
      <c r="AC61" s="14"/>
      <c r="AD61" s="14">
        <v>0</v>
      </c>
      <c r="AE61" s="14">
        <f>VLOOKUP(A:A,[1]TDSheet!$A:$AF,32,0)</f>
        <v>18.9252</v>
      </c>
      <c r="AF61" s="14">
        <f>VLOOKUP(A:A,[1]TDSheet!$A:$AG,33,0)</f>
        <v>16.521999999999998</v>
      </c>
      <c r="AG61" s="14">
        <f>VLOOKUP(A:A,[1]TDSheet!$A:$W,23,0)</f>
        <v>20.430799999999998</v>
      </c>
      <c r="AH61" s="14">
        <f>VLOOKUP(A:A,[3]TDSheet!$A:$D,4,0)</f>
        <v>16.521999999999998</v>
      </c>
      <c r="AI61" s="14">
        <f>VLOOKUP(A:A,[1]TDSheet!$A:$AI,35,0)</f>
        <v>0</v>
      </c>
      <c r="AJ61" s="14">
        <f t="shared" si="15"/>
        <v>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144.83600000000001</v>
      </c>
      <c r="D62" s="8"/>
      <c r="E62" s="8">
        <v>0</v>
      </c>
      <c r="F62" s="8">
        <v>144.83600000000001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5">
        <v>0</v>
      </c>
      <c r="K62" s="14">
        <f t="shared" si="11"/>
        <v>0</v>
      </c>
      <c r="L62" s="14" t="e">
        <f>VLOOKUP(A:A,[1]TDSheet!$A:$U,21,0)</f>
        <v>#REF!</v>
      </c>
      <c r="M62" s="14" t="e">
        <f>VLOOKUP(A:A,[1]TDSheet!$A:$V,22,0)</f>
        <v>#REF!</v>
      </c>
      <c r="N62" s="14" t="e">
        <f>VLOOKUP(A:A,[1]TDSheet!$A:$X,24,0)</f>
        <v>#REF!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0</v>
      </c>
      <c r="X62" s="17"/>
      <c r="Y62" s="18" t="e">
        <f t="shared" si="13"/>
        <v>#REF!</v>
      </c>
      <c r="Z62" s="14" t="e">
        <f t="shared" si="14"/>
        <v>#DIV/0!</v>
      </c>
      <c r="AA62" s="14"/>
      <c r="AB62" s="14"/>
      <c r="AC62" s="14"/>
      <c r="AD62" s="14">
        <v>0</v>
      </c>
      <c r="AE62" s="14">
        <f>VLOOKUP(A:A,[1]TDSheet!$A:$AF,32,0)</f>
        <v>0</v>
      </c>
      <c r="AF62" s="14">
        <f>VLOOKUP(A:A,[1]TDSheet!$A:$AG,33,0)</f>
        <v>0</v>
      </c>
      <c r="AG62" s="14">
        <f>VLOOKUP(A:A,[1]TDSheet!$A:$W,23,0)</f>
        <v>0</v>
      </c>
      <c r="AH62" s="14">
        <v>0</v>
      </c>
      <c r="AI62" s="14" t="e">
        <f>VLOOKUP(A:A,[1]TDSheet!$A:$AI,35,0)</f>
        <v>#N/A</v>
      </c>
      <c r="AJ62" s="14">
        <f t="shared" si="15"/>
        <v>0</v>
      </c>
      <c r="AK62" s="14">
        <f t="shared" si="16"/>
        <v>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888.04899999999998</v>
      </c>
      <c r="D63" s="8">
        <v>10221.023999999999</v>
      </c>
      <c r="E63" s="8">
        <v>3188.0450000000001</v>
      </c>
      <c r="F63" s="8">
        <v>943.89400000000001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3125.2040000000002</v>
      </c>
      <c r="K63" s="14">
        <f t="shared" si="11"/>
        <v>62.840999999999894</v>
      </c>
      <c r="L63" s="14">
        <f>VLOOKUP(A:A,[1]TDSheet!$A:$U,21,0)</f>
        <v>1000</v>
      </c>
      <c r="M63" s="14">
        <f>VLOOKUP(A:A,[1]TDSheet!$A:$V,22,0)</f>
        <v>700</v>
      </c>
      <c r="N63" s="14">
        <f>VLOOKUP(A:A,[1]TDSheet!$A:$X,24,0)</f>
        <v>700</v>
      </c>
      <c r="O63" s="14"/>
      <c r="P63" s="14"/>
      <c r="Q63" s="14"/>
      <c r="R63" s="14"/>
      <c r="S63" s="14"/>
      <c r="T63" s="14"/>
      <c r="U63" s="14"/>
      <c r="V63" s="14"/>
      <c r="W63" s="14">
        <f t="shared" si="12"/>
        <v>637.60900000000004</v>
      </c>
      <c r="X63" s="17">
        <v>400</v>
      </c>
      <c r="Y63" s="18">
        <f t="shared" si="13"/>
        <v>5.8717709442620789</v>
      </c>
      <c r="Z63" s="14">
        <f t="shared" si="14"/>
        <v>1.4803649258401308</v>
      </c>
      <c r="AA63" s="14"/>
      <c r="AB63" s="14"/>
      <c r="AC63" s="14"/>
      <c r="AD63" s="14">
        <v>0</v>
      </c>
      <c r="AE63" s="14">
        <f>VLOOKUP(A:A,[1]TDSheet!$A:$AF,32,0)</f>
        <v>603.50819999999999</v>
      </c>
      <c r="AF63" s="14">
        <f>VLOOKUP(A:A,[1]TDSheet!$A:$AG,33,0)</f>
        <v>612.90060000000005</v>
      </c>
      <c r="AG63" s="14">
        <f>VLOOKUP(A:A,[1]TDSheet!$A:$W,23,0)</f>
        <v>667.19679999999994</v>
      </c>
      <c r="AH63" s="14">
        <f>VLOOKUP(A:A,[3]TDSheet!$A:$D,4,0)</f>
        <v>628.03499999999997</v>
      </c>
      <c r="AI63" s="14" t="str">
        <f>VLOOKUP(A:A,[1]TDSheet!$A:$AI,35,0)</f>
        <v>акиюльяб</v>
      </c>
      <c r="AJ63" s="14">
        <f t="shared" si="15"/>
        <v>400</v>
      </c>
      <c r="AK63" s="14">
        <f t="shared" si="16"/>
        <v>400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1897</v>
      </c>
      <c r="D64" s="8">
        <v>7655</v>
      </c>
      <c r="E64" s="8">
        <v>6837</v>
      </c>
      <c r="F64" s="8">
        <v>2639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6801</v>
      </c>
      <c r="K64" s="14">
        <f t="shared" si="11"/>
        <v>36</v>
      </c>
      <c r="L64" s="14">
        <f>VLOOKUP(A:A,[1]TDSheet!$A:$U,21,0)</f>
        <v>1100</v>
      </c>
      <c r="M64" s="14">
        <f>VLOOKUP(A:A,[1]TDSheet!$A:$V,22,0)</f>
        <v>1000</v>
      </c>
      <c r="N64" s="14">
        <f>VLOOKUP(A:A,[1]TDSheet!$A:$X,24,0)</f>
        <v>1050</v>
      </c>
      <c r="O64" s="14"/>
      <c r="P64" s="14"/>
      <c r="Q64" s="14"/>
      <c r="R64" s="14"/>
      <c r="S64" s="14"/>
      <c r="T64" s="14">
        <v>80</v>
      </c>
      <c r="U64" s="14"/>
      <c r="V64" s="14"/>
      <c r="W64" s="14">
        <f t="shared" si="12"/>
        <v>887.4</v>
      </c>
      <c r="X64" s="17"/>
      <c r="Y64" s="18">
        <f t="shared" si="13"/>
        <v>6.5235519495154382</v>
      </c>
      <c r="Z64" s="14">
        <f t="shared" si="14"/>
        <v>2.9738562091503269</v>
      </c>
      <c r="AA64" s="14"/>
      <c r="AB64" s="14"/>
      <c r="AC64" s="14"/>
      <c r="AD64" s="14">
        <f>VLOOKUP(A:A,[4]TDSheet!$A:$D,4,0)</f>
        <v>2400</v>
      </c>
      <c r="AE64" s="14">
        <f>VLOOKUP(A:A,[1]TDSheet!$A:$AF,32,0)</f>
        <v>922</v>
      </c>
      <c r="AF64" s="14">
        <f>VLOOKUP(A:A,[1]TDSheet!$A:$AG,33,0)</f>
        <v>951.2</v>
      </c>
      <c r="AG64" s="14">
        <f>VLOOKUP(A:A,[1]TDSheet!$A:$W,23,0)</f>
        <v>1030.5999999999999</v>
      </c>
      <c r="AH64" s="14">
        <f>VLOOKUP(A:A,[3]TDSheet!$A:$D,4,0)</f>
        <v>716</v>
      </c>
      <c r="AI64" s="14">
        <f>VLOOKUP(A:A,[1]TDSheet!$A:$AI,35,0)</f>
        <v>0</v>
      </c>
      <c r="AJ64" s="14">
        <f t="shared" si="15"/>
        <v>80</v>
      </c>
      <c r="AK64" s="14">
        <f t="shared" si="16"/>
        <v>36</v>
      </c>
      <c r="AL64" s="14"/>
      <c r="AM64" s="14"/>
    </row>
    <row r="65" spans="1:39" s="1" customFormat="1" ht="11.1" customHeight="1" outlineLevel="1" x14ac:dyDescent="0.2">
      <c r="A65" s="7" t="s">
        <v>120</v>
      </c>
      <c r="B65" s="7" t="s">
        <v>8</v>
      </c>
      <c r="C65" s="8">
        <v>204.69499999999999</v>
      </c>
      <c r="D65" s="8">
        <v>2.6480000000000001</v>
      </c>
      <c r="E65" s="8">
        <v>0</v>
      </c>
      <c r="F65" s="8">
        <v>204.69499999999999</v>
      </c>
      <c r="G65" s="1" t="str">
        <f>VLOOKUP(A:A,[1]TDSheet!$A:$G,7,0)</f>
        <v>нов</v>
      </c>
      <c r="H65" s="1">
        <f>VLOOKUP(A:A,[1]TDSheet!$A:$H,8,0)</f>
        <v>1</v>
      </c>
      <c r="I65" s="1" t="e">
        <f>VLOOKUP(A:A,[1]TDSheet!$A:$I,9,0)</f>
        <v>#N/A</v>
      </c>
      <c r="J65" s="14">
        <f>VLOOKUP(A:A,[2]TDSheet!$A:$F,6,0)</f>
        <v>5</v>
      </c>
      <c r="K65" s="14">
        <f t="shared" si="11"/>
        <v>-5</v>
      </c>
      <c r="L65" s="14" t="e">
        <f>VLOOKUP(A:A,[1]TDSheet!$A:$U,21,0)</f>
        <v>#REF!</v>
      </c>
      <c r="M65" s="14" t="e">
        <f>VLOOKUP(A:A,[1]TDSheet!$A:$V,22,0)</f>
        <v>#REF!</v>
      </c>
      <c r="N65" s="14" t="e">
        <f>VLOOKUP(A:A,[1]TDSheet!$A:$X,24,0)</f>
        <v>#REF!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0</v>
      </c>
      <c r="X65" s="17"/>
      <c r="Y65" s="18" t="e">
        <f t="shared" si="13"/>
        <v>#REF!</v>
      </c>
      <c r="Z65" s="14" t="e">
        <f t="shared" si="14"/>
        <v>#DIV/0!</v>
      </c>
      <c r="AA65" s="14"/>
      <c r="AB65" s="14"/>
      <c r="AC65" s="14"/>
      <c r="AD65" s="14">
        <v>0</v>
      </c>
      <c r="AE65" s="14">
        <f>VLOOKUP(A:A,[1]TDSheet!$A:$AF,32,0)</f>
        <v>0</v>
      </c>
      <c r="AF65" s="14">
        <f>VLOOKUP(A:A,[1]TDSheet!$A:$AG,33,0)</f>
        <v>0</v>
      </c>
      <c r="AG65" s="14">
        <f>VLOOKUP(A:A,[1]TDSheet!$A:$W,23,0)</f>
        <v>0</v>
      </c>
      <c r="AH65" s="14">
        <v>0</v>
      </c>
      <c r="AI65" s="14" t="e">
        <f>VLOOKUP(A:A,[1]TDSheet!$A:$AI,35,0)</f>
        <v>#N/A</v>
      </c>
      <c r="AJ65" s="14">
        <f t="shared" si="15"/>
        <v>0</v>
      </c>
      <c r="AK65" s="14">
        <f t="shared" si="16"/>
        <v>0</v>
      </c>
      <c r="AL65" s="14"/>
      <c r="AM65" s="14"/>
    </row>
    <row r="66" spans="1:39" s="1" customFormat="1" ht="11.1" customHeight="1" outlineLevel="1" x14ac:dyDescent="0.2">
      <c r="A66" s="7" t="s">
        <v>68</v>
      </c>
      <c r="B66" s="7" t="s">
        <v>8</v>
      </c>
      <c r="C66" s="8">
        <v>145.21</v>
      </c>
      <c r="D66" s="8"/>
      <c r="E66" s="8">
        <v>0.76400000000000001</v>
      </c>
      <c r="F66" s="8">
        <v>144.446</v>
      </c>
      <c r="G66" s="1" t="str">
        <f>VLOOKUP(A:A,[1]TDSheet!$A:$G,7,0)</f>
        <v>нов</v>
      </c>
      <c r="H66" s="1">
        <f>VLOOKUP(A:A,[1]TDSheet!$A:$H,8,0)</f>
        <v>1</v>
      </c>
      <c r="I66" s="1" t="e">
        <f>VLOOKUP(A:A,[1]TDSheet!$A:$I,9,0)</f>
        <v>#N/A</v>
      </c>
      <c r="J66" s="14">
        <f>VLOOKUP(A:A,[2]TDSheet!$A:$F,6,0)</f>
        <v>0.70099999999999996</v>
      </c>
      <c r="K66" s="14">
        <f t="shared" si="11"/>
        <v>6.3000000000000056E-2</v>
      </c>
      <c r="L66" s="14" t="e">
        <f>VLOOKUP(A:A,[1]TDSheet!$A:$U,21,0)</f>
        <v>#REF!</v>
      </c>
      <c r="M66" s="14" t="e">
        <f>VLOOKUP(A:A,[1]TDSheet!$A:$V,22,0)</f>
        <v>#REF!</v>
      </c>
      <c r="N66" s="14" t="e">
        <f>VLOOKUP(A:A,[1]TDSheet!$A:$X,24,0)</f>
        <v>#REF!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0.15279999999999999</v>
      </c>
      <c r="X66" s="17"/>
      <c r="Y66" s="18" t="e">
        <f t="shared" si="13"/>
        <v>#REF!</v>
      </c>
      <c r="Z66" s="14">
        <f t="shared" si="14"/>
        <v>945.32722513089004</v>
      </c>
      <c r="AA66" s="14"/>
      <c r="AB66" s="14"/>
      <c r="AC66" s="14"/>
      <c r="AD66" s="14">
        <v>0</v>
      </c>
      <c r="AE66" s="14">
        <f>VLOOKUP(A:A,[1]TDSheet!$A:$AF,32,0)</f>
        <v>0</v>
      </c>
      <c r="AF66" s="14">
        <f>VLOOKUP(A:A,[1]TDSheet!$A:$AG,33,0)</f>
        <v>0</v>
      </c>
      <c r="AG66" s="14">
        <f>VLOOKUP(A:A,[1]TDSheet!$A:$W,23,0)</f>
        <v>0.15279999999999999</v>
      </c>
      <c r="AH66" s="14">
        <v>0</v>
      </c>
      <c r="AI66" s="14" t="e">
        <f>VLOOKUP(A:A,[1]TDSheet!$A:$AI,35,0)</f>
        <v>#N/A</v>
      </c>
      <c r="AJ66" s="14">
        <f t="shared" si="15"/>
        <v>0</v>
      </c>
      <c r="AK66" s="14">
        <f t="shared" si="16"/>
        <v>0</v>
      </c>
      <c r="AL66" s="14"/>
      <c r="AM66" s="14"/>
    </row>
    <row r="67" spans="1:39" s="1" customFormat="1" ht="11.1" customHeight="1" outlineLevel="1" x14ac:dyDescent="0.2">
      <c r="A67" s="7" t="s">
        <v>69</v>
      </c>
      <c r="B67" s="7" t="s">
        <v>13</v>
      </c>
      <c r="C67" s="8">
        <v>1779</v>
      </c>
      <c r="D67" s="8">
        <v>5496</v>
      </c>
      <c r="E67" s="8">
        <v>5354</v>
      </c>
      <c r="F67" s="8">
        <v>1858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5345</v>
      </c>
      <c r="K67" s="14">
        <f t="shared" si="11"/>
        <v>9</v>
      </c>
      <c r="L67" s="14">
        <f>VLOOKUP(A:A,[1]TDSheet!$A:$U,21,0)</f>
        <v>700</v>
      </c>
      <c r="M67" s="14">
        <f>VLOOKUP(A:A,[1]TDSheet!$A:$V,22,0)</f>
        <v>700</v>
      </c>
      <c r="N67" s="14">
        <f>VLOOKUP(A:A,[1]TDSheet!$A:$X,24,0)</f>
        <v>760</v>
      </c>
      <c r="O67" s="14"/>
      <c r="P67" s="14"/>
      <c r="Q67" s="14"/>
      <c r="R67" s="14"/>
      <c r="S67" s="14"/>
      <c r="T67" s="14">
        <v>2000</v>
      </c>
      <c r="U67" s="14"/>
      <c r="V67" s="14"/>
      <c r="W67" s="14">
        <f t="shared" si="12"/>
        <v>670.8</v>
      </c>
      <c r="X67" s="17">
        <v>1000</v>
      </c>
      <c r="Y67" s="18">
        <f t="shared" si="13"/>
        <v>7.4806201550387605</v>
      </c>
      <c r="Z67" s="14">
        <f t="shared" si="14"/>
        <v>2.7698270721526539</v>
      </c>
      <c r="AA67" s="14"/>
      <c r="AB67" s="14"/>
      <c r="AC67" s="14"/>
      <c r="AD67" s="14">
        <f>VLOOKUP(A:A,[4]TDSheet!$A:$D,4,0)</f>
        <v>2000</v>
      </c>
      <c r="AE67" s="14">
        <f>VLOOKUP(A:A,[1]TDSheet!$A:$AF,32,0)</f>
        <v>664.8</v>
      </c>
      <c r="AF67" s="14">
        <f>VLOOKUP(A:A,[1]TDSheet!$A:$AG,33,0)</f>
        <v>709.4</v>
      </c>
      <c r="AG67" s="14">
        <f>VLOOKUP(A:A,[1]TDSheet!$A:$W,23,0)</f>
        <v>729.2</v>
      </c>
      <c r="AH67" s="14">
        <f>VLOOKUP(A:A,[3]TDSheet!$A:$D,4,0)</f>
        <v>708</v>
      </c>
      <c r="AI67" s="15" t="str">
        <f>VLOOKUP(A:A,[1]TDSheet!$A:$AI,35,0)</f>
        <v>оконч</v>
      </c>
      <c r="AJ67" s="14">
        <f t="shared" si="15"/>
        <v>3000</v>
      </c>
      <c r="AK67" s="14">
        <f t="shared" si="16"/>
        <v>1350</v>
      </c>
      <c r="AL67" s="14"/>
      <c r="AM67" s="14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750</v>
      </c>
      <c r="D68" s="8">
        <v>1409</v>
      </c>
      <c r="E68" s="8">
        <v>1321</v>
      </c>
      <c r="F68" s="8">
        <v>803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1308</v>
      </c>
      <c r="K68" s="14">
        <f t="shared" si="11"/>
        <v>13</v>
      </c>
      <c r="L68" s="14">
        <f>VLOOKUP(A:A,[1]TDSheet!$A:$U,21,0)</f>
        <v>300</v>
      </c>
      <c r="M68" s="14">
        <f>VLOOKUP(A:A,[1]TDSheet!$A:$V,22,0)</f>
        <v>300</v>
      </c>
      <c r="N68" s="14">
        <f>VLOOKUP(A:A,[1]TDSheet!$A:$X,24,0)</f>
        <v>330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264.2</v>
      </c>
      <c r="X68" s="17"/>
      <c r="Y68" s="18">
        <f t="shared" si="13"/>
        <v>6.5594246782740351</v>
      </c>
      <c r="Z68" s="14">
        <f t="shared" si="14"/>
        <v>3.0393641180923545</v>
      </c>
      <c r="AA68" s="14"/>
      <c r="AB68" s="14"/>
      <c r="AC68" s="14"/>
      <c r="AD68" s="14">
        <v>0</v>
      </c>
      <c r="AE68" s="14">
        <f>VLOOKUP(A:A,[1]TDSheet!$A:$AF,32,0)</f>
        <v>302.39999999999998</v>
      </c>
      <c r="AF68" s="14">
        <f>VLOOKUP(A:A,[1]TDSheet!$A:$AG,33,0)</f>
        <v>321.8</v>
      </c>
      <c r="AG68" s="14">
        <f>VLOOKUP(A:A,[1]TDSheet!$A:$W,23,0)</f>
        <v>310.60000000000002</v>
      </c>
      <c r="AH68" s="14">
        <f>VLOOKUP(A:A,[3]TDSheet!$A:$D,4,0)</f>
        <v>209</v>
      </c>
      <c r="AI68" s="14" t="str">
        <f>VLOOKUP(A:A,[1]TDSheet!$A:$AI,35,0)</f>
        <v>оконч</v>
      </c>
      <c r="AJ68" s="14">
        <f t="shared" si="15"/>
        <v>0</v>
      </c>
      <c r="AK68" s="14">
        <f t="shared" si="16"/>
        <v>0</v>
      </c>
      <c r="AL68" s="14"/>
      <c r="AM68" s="14"/>
    </row>
    <row r="69" spans="1:39" s="1" customFormat="1" ht="11.1" customHeight="1" outlineLevel="1" x14ac:dyDescent="0.2">
      <c r="A69" s="7" t="s">
        <v>71</v>
      </c>
      <c r="B69" s="7" t="s">
        <v>13</v>
      </c>
      <c r="C69" s="8">
        <v>283</v>
      </c>
      <c r="D69" s="8">
        <v>652</v>
      </c>
      <c r="E69" s="8">
        <v>569</v>
      </c>
      <c r="F69" s="8">
        <v>350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4">
        <f>VLOOKUP(A:A,[2]TDSheet!$A:$F,6,0)</f>
        <v>601</v>
      </c>
      <c r="K69" s="14">
        <f t="shared" si="11"/>
        <v>-32</v>
      </c>
      <c r="L69" s="14">
        <f>VLOOKUP(A:A,[1]TDSheet!$A:$U,21,0)</f>
        <v>120</v>
      </c>
      <c r="M69" s="14">
        <f>VLOOKUP(A:A,[1]TDSheet!$A:$V,22,0)</f>
        <v>140</v>
      </c>
      <c r="N69" s="14">
        <f>VLOOKUP(A:A,[1]TDSheet!$A:$X,24,0)</f>
        <v>130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113.8</v>
      </c>
      <c r="X69" s="17"/>
      <c r="Y69" s="18">
        <f t="shared" si="13"/>
        <v>6.5026362038664329</v>
      </c>
      <c r="Z69" s="14">
        <f t="shared" si="14"/>
        <v>3.0755711775043939</v>
      </c>
      <c r="AA69" s="14"/>
      <c r="AB69" s="14"/>
      <c r="AC69" s="14"/>
      <c r="AD69" s="14">
        <v>0</v>
      </c>
      <c r="AE69" s="14">
        <f>VLOOKUP(A:A,[1]TDSheet!$A:$AF,32,0)</f>
        <v>121.8</v>
      </c>
      <c r="AF69" s="14">
        <f>VLOOKUP(A:A,[1]TDSheet!$A:$AG,33,0)</f>
        <v>116.8</v>
      </c>
      <c r="AG69" s="14">
        <f>VLOOKUP(A:A,[1]TDSheet!$A:$W,23,0)</f>
        <v>128.19999999999999</v>
      </c>
      <c r="AH69" s="14">
        <f>VLOOKUP(A:A,[3]TDSheet!$A:$D,4,0)</f>
        <v>118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0</v>
      </c>
      <c r="AL69" s="14"/>
      <c r="AM69" s="14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261</v>
      </c>
      <c r="D70" s="8">
        <v>650</v>
      </c>
      <c r="E70" s="8">
        <v>497</v>
      </c>
      <c r="F70" s="8">
        <v>391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520</v>
      </c>
      <c r="K70" s="14">
        <f t="shared" si="11"/>
        <v>-23</v>
      </c>
      <c r="L70" s="14">
        <f>VLOOKUP(A:A,[1]TDSheet!$A:$U,21,0)</f>
        <v>110</v>
      </c>
      <c r="M70" s="14">
        <f>VLOOKUP(A:A,[1]TDSheet!$A:$V,22,0)</f>
        <v>140</v>
      </c>
      <c r="N70" s="14">
        <f>VLOOKUP(A:A,[1]TDSheet!$A:$X,24,0)</f>
        <v>120</v>
      </c>
      <c r="O70" s="14"/>
      <c r="P70" s="14"/>
      <c r="Q70" s="14"/>
      <c r="R70" s="14"/>
      <c r="S70" s="14"/>
      <c r="T70" s="14"/>
      <c r="U70" s="14"/>
      <c r="V70" s="14"/>
      <c r="W70" s="14">
        <f t="shared" si="12"/>
        <v>99.4</v>
      </c>
      <c r="X70" s="17"/>
      <c r="Y70" s="18">
        <f t="shared" si="13"/>
        <v>7.6559356136820922</v>
      </c>
      <c r="Z70" s="14">
        <f t="shared" si="14"/>
        <v>3.9336016096579476</v>
      </c>
      <c r="AA70" s="14"/>
      <c r="AB70" s="14"/>
      <c r="AC70" s="14"/>
      <c r="AD70" s="14">
        <v>0</v>
      </c>
      <c r="AE70" s="14">
        <f>VLOOKUP(A:A,[1]TDSheet!$A:$AF,32,0)</f>
        <v>99.6</v>
      </c>
      <c r="AF70" s="14">
        <f>VLOOKUP(A:A,[1]TDSheet!$A:$AG,33,0)</f>
        <v>112.8</v>
      </c>
      <c r="AG70" s="14">
        <f>VLOOKUP(A:A,[1]TDSheet!$A:$W,23,0)</f>
        <v>125.4</v>
      </c>
      <c r="AH70" s="14">
        <f>VLOOKUP(A:A,[3]TDSheet!$A:$D,4,0)</f>
        <v>101</v>
      </c>
      <c r="AI70" s="14" t="e">
        <f>VLOOKUP(A:A,[1]TDSheet!$A:$AI,35,0)</f>
        <v>#N/A</v>
      </c>
      <c r="AJ70" s="14">
        <f t="shared" si="15"/>
        <v>0</v>
      </c>
      <c r="AK70" s="14">
        <f t="shared" si="16"/>
        <v>0</v>
      </c>
      <c r="AL70" s="14"/>
      <c r="AM70" s="14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1685.5719999999999</v>
      </c>
      <c r="D71" s="8">
        <v>4692.6869999999999</v>
      </c>
      <c r="E71" s="19">
        <v>1573</v>
      </c>
      <c r="F71" s="20">
        <v>1186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1120.259</v>
      </c>
      <c r="K71" s="14">
        <f t="shared" si="11"/>
        <v>452.74099999999999</v>
      </c>
      <c r="L71" s="14">
        <f>VLOOKUP(A:A,[1]TDSheet!$A:$U,21,0)</f>
        <v>300</v>
      </c>
      <c r="M71" s="14">
        <f>VLOOKUP(A:A,[1]TDSheet!$A:$V,22,0)</f>
        <v>300</v>
      </c>
      <c r="N71" s="14">
        <f>VLOOKUP(A:A,[1]TDSheet!$A:$X,24,0)</f>
        <v>400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314.60000000000002</v>
      </c>
      <c r="X71" s="17">
        <v>300</v>
      </c>
      <c r="Y71" s="18">
        <f t="shared" si="13"/>
        <v>7.9020979020979016</v>
      </c>
      <c r="Z71" s="14">
        <f t="shared" si="14"/>
        <v>3.7698664971392239</v>
      </c>
      <c r="AA71" s="14"/>
      <c r="AB71" s="14"/>
      <c r="AC71" s="14"/>
      <c r="AD71" s="14">
        <v>0</v>
      </c>
      <c r="AE71" s="14">
        <f>VLOOKUP(A:A,[1]TDSheet!$A:$AF,32,0)</f>
        <v>357.8</v>
      </c>
      <c r="AF71" s="14">
        <f>VLOOKUP(A:A,[1]TDSheet!$A:$AG,33,0)</f>
        <v>385.8</v>
      </c>
      <c r="AG71" s="14">
        <f>VLOOKUP(A:A,[1]TDSheet!$A:$W,23,0)</f>
        <v>386.6</v>
      </c>
      <c r="AH71" s="14">
        <f>VLOOKUP(A:A,[3]TDSheet!$A:$D,4,0)</f>
        <v>215.45099999999999</v>
      </c>
      <c r="AI71" s="14" t="str">
        <f>VLOOKUP(A:A,[1]TDSheet!$A:$AI,35,0)</f>
        <v>акиюльяб</v>
      </c>
      <c r="AJ71" s="14">
        <f t="shared" si="15"/>
        <v>300</v>
      </c>
      <c r="AK71" s="14">
        <f t="shared" si="16"/>
        <v>300</v>
      </c>
      <c r="AL71" s="14"/>
      <c r="AM71" s="14"/>
    </row>
    <row r="72" spans="1:39" s="1" customFormat="1" ht="11.1" customHeight="1" outlineLevel="1" x14ac:dyDescent="0.2">
      <c r="A72" s="7" t="s">
        <v>74</v>
      </c>
      <c r="B72" s="7" t="s">
        <v>13</v>
      </c>
      <c r="C72" s="8"/>
      <c r="D72" s="8">
        <v>200</v>
      </c>
      <c r="E72" s="8">
        <v>10</v>
      </c>
      <c r="F72" s="8">
        <v>190</v>
      </c>
      <c r="G72" s="13" t="e">
        <f>VLOOKUP(A:A,[1]TDSheet!$A:$G,7,0)</f>
        <v>#N/A</v>
      </c>
      <c r="H72" s="13">
        <v>0.1</v>
      </c>
      <c r="I72" s="1" t="e">
        <f>VLOOKUP(A:A,[1]TDSheet!$A:$I,9,0)</f>
        <v>#N/A</v>
      </c>
      <c r="J72" s="14">
        <f>VLOOKUP(A:A,[2]TDSheet!$A:$F,6,0)</f>
        <v>10</v>
      </c>
      <c r="K72" s="14">
        <f t="shared" ref="K72:K132" si="17">E72-J72</f>
        <v>0</v>
      </c>
      <c r="L72" s="14">
        <v>0</v>
      </c>
      <c r="M72" s="14">
        <v>0</v>
      </c>
      <c r="N72" s="14">
        <v>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32" si="18">(E72-AD72)/5</f>
        <v>2</v>
      </c>
      <c r="X72" s="17"/>
      <c r="Y72" s="18">
        <f t="shared" ref="Y72:Y132" si="19">(F72+L72+M72+N72+X72)/W72</f>
        <v>95</v>
      </c>
      <c r="Z72" s="14">
        <f t="shared" ref="Z72:Z132" si="20">F72/W72</f>
        <v>95</v>
      </c>
      <c r="AA72" s="14"/>
      <c r="AB72" s="14"/>
      <c r="AC72" s="14"/>
      <c r="AD72" s="14">
        <v>0</v>
      </c>
      <c r="AE72" s="14">
        <v>0</v>
      </c>
      <c r="AF72" s="14">
        <v>0</v>
      </c>
      <c r="AG72" s="14">
        <v>0</v>
      </c>
      <c r="AH72" s="14">
        <f>VLOOKUP(A:A,[3]TDSheet!$A:$D,4,0)</f>
        <v>10</v>
      </c>
      <c r="AI72" s="14" t="e">
        <f>VLOOKUP(A:A,[1]TDSheet!$A:$AI,35,0)</f>
        <v>#N/A</v>
      </c>
      <c r="AJ72" s="14">
        <f t="shared" ref="AJ72:AJ132" si="21">X72+T72</f>
        <v>0</v>
      </c>
      <c r="AK72" s="14">
        <f t="shared" ref="AK72:AK132" si="22">AJ72*H72</f>
        <v>0</v>
      </c>
      <c r="AL72" s="14"/>
      <c r="AM72" s="14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102.336</v>
      </c>
      <c r="D73" s="8">
        <v>882.98900000000003</v>
      </c>
      <c r="E73" s="8">
        <v>280.03399999999999</v>
      </c>
      <c r="F73" s="8">
        <v>196.155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271.86700000000002</v>
      </c>
      <c r="K73" s="14">
        <f t="shared" si="17"/>
        <v>8.1669999999999732</v>
      </c>
      <c r="L73" s="14">
        <f>VLOOKUP(A:A,[1]TDSheet!$A:$U,21,0)</f>
        <v>40</v>
      </c>
      <c r="M73" s="14">
        <f>VLOOKUP(A:A,[1]TDSheet!$A:$V,22,0)</f>
        <v>60</v>
      </c>
      <c r="N73" s="14">
        <f>VLOOKUP(A:A,[1]TDSheet!$A:$X,24,0)</f>
        <v>60</v>
      </c>
      <c r="O73" s="14"/>
      <c r="P73" s="14"/>
      <c r="Q73" s="14"/>
      <c r="R73" s="14"/>
      <c r="S73" s="14"/>
      <c r="T73" s="14"/>
      <c r="U73" s="14"/>
      <c r="V73" s="14"/>
      <c r="W73" s="14">
        <f t="shared" si="18"/>
        <v>56.006799999999998</v>
      </c>
      <c r="X73" s="17"/>
      <c r="Y73" s="18">
        <f t="shared" si="19"/>
        <v>6.3591385331781138</v>
      </c>
      <c r="Z73" s="14">
        <f t="shared" si="20"/>
        <v>3.5023425726876023</v>
      </c>
      <c r="AA73" s="14"/>
      <c r="AB73" s="14"/>
      <c r="AC73" s="14"/>
      <c r="AD73" s="14">
        <v>0</v>
      </c>
      <c r="AE73" s="14">
        <f>VLOOKUP(A:A,[1]TDSheet!$A:$AF,32,0)</f>
        <v>64.114200000000011</v>
      </c>
      <c r="AF73" s="14">
        <f>VLOOKUP(A:A,[1]TDSheet!$A:$AG,33,0)</f>
        <v>63.758200000000002</v>
      </c>
      <c r="AG73" s="14">
        <f>VLOOKUP(A:A,[1]TDSheet!$A:$W,23,0)</f>
        <v>61.637800000000006</v>
      </c>
      <c r="AH73" s="14">
        <f>VLOOKUP(A:A,[3]TDSheet!$A:$D,4,0)</f>
        <v>68.635999999999996</v>
      </c>
      <c r="AI73" s="14" t="e">
        <f>VLOOKUP(A:A,[1]TDSheet!$A:$AI,35,0)</f>
        <v>#N/A</v>
      </c>
      <c r="AJ73" s="14">
        <f t="shared" si="21"/>
        <v>0</v>
      </c>
      <c r="AK73" s="14">
        <f t="shared" si="22"/>
        <v>0</v>
      </c>
      <c r="AL73" s="14"/>
      <c r="AM73" s="14"/>
    </row>
    <row r="74" spans="1:39" s="1" customFormat="1" ht="11.1" customHeight="1" outlineLevel="1" x14ac:dyDescent="0.2">
      <c r="A74" s="7" t="s">
        <v>76</v>
      </c>
      <c r="B74" s="7" t="s">
        <v>13</v>
      </c>
      <c r="C74" s="8">
        <v>1606</v>
      </c>
      <c r="D74" s="8">
        <v>5249</v>
      </c>
      <c r="E74" s="8">
        <v>5177</v>
      </c>
      <c r="F74" s="8">
        <v>1622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5159</v>
      </c>
      <c r="K74" s="14">
        <f t="shared" si="17"/>
        <v>18</v>
      </c>
      <c r="L74" s="14">
        <f>VLOOKUP(A:A,[1]TDSheet!$A:$U,21,0)</f>
        <v>600</v>
      </c>
      <c r="M74" s="14">
        <f>VLOOKUP(A:A,[1]TDSheet!$A:$V,22,0)</f>
        <v>800</v>
      </c>
      <c r="N74" s="14">
        <f>VLOOKUP(A:A,[1]TDSheet!$A:$X,24,0)</f>
        <v>700</v>
      </c>
      <c r="O74" s="14"/>
      <c r="P74" s="14"/>
      <c r="Q74" s="14"/>
      <c r="R74" s="14"/>
      <c r="S74" s="14"/>
      <c r="T74" s="14">
        <v>1668</v>
      </c>
      <c r="U74" s="14"/>
      <c r="V74" s="14"/>
      <c r="W74" s="14">
        <f t="shared" si="18"/>
        <v>664.6</v>
      </c>
      <c r="X74" s="17">
        <v>200</v>
      </c>
      <c r="Y74" s="18">
        <f t="shared" si="19"/>
        <v>5.90129401143545</v>
      </c>
      <c r="Z74" s="14">
        <f t="shared" si="20"/>
        <v>2.4405657538368941</v>
      </c>
      <c r="AA74" s="14"/>
      <c r="AB74" s="14"/>
      <c r="AC74" s="14"/>
      <c r="AD74" s="14">
        <f>VLOOKUP(A:A,[4]TDSheet!$A:$D,4,0)</f>
        <v>1854</v>
      </c>
      <c r="AE74" s="14">
        <f>VLOOKUP(A:A,[1]TDSheet!$A:$AF,32,0)</f>
        <v>689.4</v>
      </c>
      <c r="AF74" s="14">
        <f>VLOOKUP(A:A,[1]TDSheet!$A:$AG,33,0)</f>
        <v>702.2</v>
      </c>
      <c r="AG74" s="14">
        <f>VLOOKUP(A:A,[1]TDSheet!$A:$W,23,0)</f>
        <v>714.6</v>
      </c>
      <c r="AH74" s="14">
        <f>VLOOKUP(A:A,[3]TDSheet!$A:$D,4,0)</f>
        <v>715</v>
      </c>
      <c r="AI74" s="14">
        <f>VLOOKUP(A:A,[1]TDSheet!$A:$AI,35,0)</f>
        <v>0</v>
      </c>
      <c r="AJ74" s="14">
        <f t="shared" si="21"/>
        <v>1868</v>
      </c>
      <c r="AK74" s="14">
        <f t="shared" si="22"/>
        <v>747.2</v>
      </c>
      <c r="AL74" s="14"/>
      <c r="AM74" s="14"/>
    </row>
    <row r="75" spans="1:39" s="1" customFormat="1" ht="11.1" customHeight="1" outlineLevel="1" x14ac:dyDescent="0.2">
      <c r="A75" s="7" t="s">
        <v>77</v>
      </c>
      <c r="B75" s="7" t="s">
        <v>13</v>
      </c>
      <c r="C75" s="8">
        <v>1416</v>
      </c>
      <c r="D75" s="8">
        <v>3063</v>
      </c>
      <c r="E75" s="8">
        <v>3173</v>
      </c>
      <c r="F75" s="8">
        <v>1277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3130</v>
      </c>
      <c r="K75" s="14">
        <f t="shared" si="17"/>
        <v>43</v>
      </c>
      <c r="L75" s="14">
        <f>VLOOKUP(A:A,[1]TDSheet!$A:$U,21,0)</f>
        <v>500</v>
      </c>
      <c r="M75" s="14">
        <f>VLOOKUP(A:A,[1]TDSheet!$A:$V,22,0)</f>
        <v>700</v>
      </c>
      <c r="N75" s="14">
        <f>VLOOKUP(A:A,[1]TDSheet!$A:$X,24,0)</f>
        <v>600</v>
      </c>
      <c r="O75" s="14"/>
      <c r="P75" s="14"/>
      <c r="Q75" s="14"/>
      <c r="R75" s="14"/>
      <c r="S75" s="14"/>
      <c r="T75" s="14"/>
      <c r="U75" s="14"/>
      <c r="V75" s="14"/>
      <c r="W75" s="14">
        <f t="shared" si="18"/>
        <v>634.6</v>
      </c>
      <c r="X75" s="17">
        <v>700</v>
      </c>
      <c r="Y75" s="18">
        <f t="shared" si="19"/>
        <v>5.9517806492278602</v>
      </c>
      <c r="Z75" s="14">
        <f t="shared" si="20"/>
        <v>2.0122912070595649</v>
      </c>
      <c r="AA75" s="14"/>
      <c r="AB75" s="14"/>
      <c r="AC75" s="14"/>
      <c r="AD75" s="14">
        <v>0</v>
      </c>
      <c r="AE75" s="14">
        <f>VLOOKUP(A:A,[1]TDSheet!$A:$AF,32,0)</f>
        <v>588.6</v>
      </c>
      <c r="AF75" s="14">
        <f>VLOOKUP(A:A,[1]TDSheet!$A:$AG,33,0)</f>
        <v>640.20000000000005</v>
      </c>
      <c r="AG75" s="14">
        <f>VLOOKUP(A:A,[1]TDSheet!$A:$W,23,0)</f>
        <v>624.6</v>
      </c>
      <c r="AH75" s="14">
        <f>VLOOKUP(A:A,[3]TDSheet!$A:$D,4,0)</f>
        <v>650</v>
      </c>
      <c r="AI75" s="14">
        <f>VLOOKUP(A:A,[1]TDSheet!$A:$AI,35,0)</f>
        <v>0</v>
      </c>
      <c r="AJ75" s="14">
        <f t="shared" si="21"/>
        <v>700</v>
      </c>
      <c r="AK75" s="14">
        <f t="shared" si="22"/>
        <v>280</v>
      </c>
      <c r="AL75" s="14"/>
      <c r="AM75" s="14"/>
    </row>
    <row r="76" spans="1:39" s="1" customFormat="1" ht="21.95" customHeight="1" outlineLevel="1" x14ac:dyDescent="0.2">
      <c r="A76" s="7" t="s">
        <v>78</v>
      </c>
      <c r="B76" s="7" t="s">
        <v>8</v>
      </c>
      <c r="C76" s="8">
        <v>398.43299999999999</v>
      </c>
      <c r="D76" s="8">
        <v>1393.1959999999999</v>
      </c>
      <c r="E76" s="8">
        <v>514.76599999999996</v>
      </c>
      <c r="F76" s="8">
        <v>239.40799999999999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543.41499999999996</v>
      </c>
      <c r="K76" s="14">
        <f t="shared" si="17"/>
        <v>-28.649000000000001</v>
      </c>
      <c r="L76" s="14">
        <f>VLOOKUP(A:A,[1]TDSheet!$A:$U,21,0)</f>
        <v>100</v>
      </c>
      <c r="M76" s="14">
        <f>VLOOKUP(A:A,[1]TDSheet!$A:$V,22,0)</f>
        <v>120</v>
      </c>
      <c r="N76" s="14">
        <f>VLOOKUP(A:A,[1]TDSheet!$A:$X,24,0)</f>
        <v>110</v>
      </c>
      <c r="O76" s="14"/>
      <c r="P76" s="14"/>
      <c r="Q76" s="14"/>
      <c r="R76" s="14"/>
      <c r="S76" s="14"/>
      <c r="T76" s="14"/>
      <c r="U76" s="14"/>
      <c r="V76" s="14"/>
      <c r="W76" s="14">
        <f t="shared" si="18"/>
        <v>102.9532</v>
      </c>
      <c r="X76" s="17">
        <v>50</v>
      </c>
      <c r="Y76" s="18">
        <f t="shared" si="19"/>
        <v>6.0164035697773359</v>
      </c>
      <c r="Z76" s="14">
        <f t="shared" si="20"/>
        <v>2.3254061068524341</v>
      </c>
      <c r="AA76" s="14"/>
      <c r="AB76" s="14"/>
      <c r="AC76" s="14"/>
      <c r="AD76" s="14">
        <v>0</v>
      </c>
      <c r="AE76" s="14">
        <f>VLOOKUP(A:A,[1]TDSheet!$A:$AF,32,0)</f>
        <v>105.10760000000001</v>
      </c>
      <c r="AF76" s="14">
        <f>VLOOKUP(A:A,[1]TDSheet!$A:$AG,33,0)</f>
        <v>114.36120000000001</v>
      </c>
      <c r="AG76" s="14">
        <f>VLOOKUP(A:A,[1]TDSheet!$A:$W,23,0)</f>
        <v>107.4836</v>
      </c>
      <c r="AH76" s="14">
        <f>VLOOKUP(A:A,[3]TDSheet!$A:$D,4,0)</f>
        <v>107.884</v>
      </c>
      <c r="AI76" s="14" t="e">
        <f>VLOOKUP(A:A,[1]TDSheet!$A:$AI,35,0)</f>
        <v>#N/A</v>
      </c>
      <c r="AJ76" s="14">
        <f t="shared" si="21"/>
        <v>50</v>
      </c>
      <c r="AK76" s="14">
        <f t="shared" si="22"/>
        <v>50</v>
      </c>
      <c r="AL76" s="14"/>
      <c r="AM76" s="14"/>
    </row>
    <row r="77" spans="1:39" s="1" customFormat="1" ht="11.1" customHeight="1" outlineLevel="1" x14ac:dyDescent="0.2">
      <c r="A77" s="7" t="s">
        <v>79</v>
      </c>
      <c r="B77" s="7" t="s">
        <v>8</v>
      </c>
      <c r="C77" s="8">
        <v>235.90799999999999</v>
      </c>
      <c r="D77" s="8">
        <v>843.81100000000004</v>
      </c>
      <c r="E77" s="8">
        <v>348.92899999999997</v>
      </c>
      <c r="F77" s="8">
        <v>178.881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366.60399999999998</v>
      </c>
      <c r="K77" s="14">
        <f t="shared" si="17"/>
        <v>-17.675000000000011</v>
      </c>
      <c r="L77" s="14">
        <f>VLOOKUP(A:A,[1]TDSheet!$A:$U,21,0)</f>
        <v>70</v>
      </c>
      <c r="M77" s="14">
        <f>VLOOKUP(A:A,[1]TDSheet!$A:$V,22,0)</f>
        <v>70</v>
      </c>
      <c r="N77" s="14">
        <f>VLOOKUP(A:A,[1]TDSheet!$A:$X,24,0)</f>
        <v>70</v>
      </c>
      <c r="O77" s="14"/>
      <c r="P77" s="14"/>
      <c r="Q77" s="14"/>
      <c r="R77" s="14"/>
      <c r="S77" s="14"/>
      <c r="T77" s="14"/>
      <c r="U77" s="14"/>
      <c r="V77" s="14"/>
      <c r="W77" s="14">
        <f t="shared" si="18"/>
        <v>69.785799999999995</v>
      </c>
      <c r="X77" s="17">
        <v>30</v>
      </c>
      <c r="Y77" s="18">
        <f t="shared" si="19"/>
        <v>6.0023815733286714</v>
      </c>
      <c r="Z77" s="14">
        <f t="shared" si="20"/>
        <v>2.5632865138753158</v>
      </c>
      <c r="AA77" s="14"/>
      <c r="AB77" s="14"/>
      <c r="AC77" s="14"/>
      <c r="AD77" s="14">
        <v>0</v>
      </c>
      <c r="AE77" s="14">
        <f>VLOOKUP(A:A,[1]TDSheet!$A:$AF,32,0)</f>
        <v>78.162999999999997</v>
      </c>
      <c r="AF77" s="14">
        <f>VLOOKUP(A:A,[1]TDSheet!$A:$AG,33,0)</f>
        <v>75.010199999999998</v>
      </c>
      <c r="AG77" s="14">
        <f>VLOOKUP(A:A,[1]TDSheet!$A:$W,23,0)</f>
        <v>73.630799999999994</v>
      </c>
      <c r="AH77" s="14">
        <f>VLOOKUP(A:A,[3]TDSheet!$A:$D,4,0)</f>
        <v>62.023000000000003</v>
      </c>
      <c r="AI77" s="14" t="e">
        <f>VLOOKUP(A:A,[1]TDSheet!$A:$AI,35,0)</f>
        <v>#N/A</v>
      </c>
      <c r="AJ77" s="14">
        <f t="shared" si="21"/>
        <v>30</v>
      </c>
      <c r="AK77" s="14">
        <f t="shared" si="22"/>
        <v>30</v>
      </c>
      <c r="AL77" s="14"/>
      <c r="AM77" s="14"/>
    </row>
    <row r="78" spans="1:39" s="1" customFormat="1" ht="11.1" customHeight="1" outlineLevel="1" x14ac:dyDescent="0.2">
      <c r="A78" s="7" t="s">
        <v>80</v>
      </c>
      <c r="B78" s="7" t="s">
        <v>8</v>
      </c>
      <c r="C78" s="8">
        <v>547.59799999999996</v>
      </c>
      <c r="D78" s="8">
        <v>512.14</v>
      </c>
      <c r="E78" s="8">
        <v>676.98800000000006</v>
      </c>
      <c r="F78" s="8">
        <v>376.22500000000002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666.69299999999998</v>
      </c>
      <c r="K78" s="14">
        <f t="shared" si="17"/>
        <v>10.295000000000073</v>
      </c>
      <c r="L78" s="14">
        <f>VLOOKUP(A:A,[1]TDSheet!$A:$U,21,0)</f>
        <v>60</v>
      </c>
      <c r="M78" s="14">
        <f>VLOOKUP(A:A,[1]TDSheet!$A:$V,22,0)</f>
        <v>140</v>
      </c>
      <c r="N78" s="14">
        <f>VLOOKUP(A:A,[1]TDSheet!$A:$X,24,0)</f>
        <v>140</v>
      </c>
      <c r="O78" s="14"/>
      <c r="P78" s="14"/>
      <c r="Q78" s="14"/>
      <c r="R78" s="14"/>
      <c r="S78" s="14"/>
      <c r="T78" s="14"/>
      <c r="U78" s="14"/>
      <c r="V78" s="14"/>
      <c r="W78" s="14">
        <f t="shared" si="18"/>
        <v>135.39760000000001</v>
      </c>
      <c r="X78" s="17">
        <v>100</v>
      </c>
      <c r="Y78" s="18">
        <f t="shared" si="19"/>
        <v>6.0283564849007663</v>
      </c>
      <c r="Z78" s="14">
        <f t="shared" si="20"/>
        <v>2.7786681595537881</v>
      </c>
      <c r="AA78" s="14"/>
      <c r="AB78" s="14"/>
      <c r="AC78" s="14"/>
      <c r="AD78" s="14">
        <v>0</v>
      </c>
      <c r="AE78" s="14">
        <f>VLOOKUP(A:A,[1]TDSheet!$A:$AF,32,0)</f>
        <v>160.32159999999999</v>
      </c>
      <c r="AF78" s="14">
        <f>VLOOKUP(A:A,[1]TDSheet!$A:$AG,33,0)</f>
        <v>170.71520000000001</v>
      </c>
      <c r="AG78" s="14">
        <f>VLOOKUP(A:A,[1]TDSheet!$A:$W,23,0)</f>
        <v>141.55959999999999</v>
      </c>
      <c r="AH78" s="14">
        <f>VLOOKUP(A:A,[3]TDSheet!$A:$D,4,0)</f>
        <v>132.16900000000001</v>
      </c>
      <c r="AI78" s="14" t="e">
        <f>VLOOKUP(A:A,[1]TDSheet!$A:$AI,35,0)</f>
        <v>#N/A</v>
      </c>
      <c r="AJ78" s="14">
        <f t="shared" si="21"/>
        <v>100</v>
      </c>
      <c r="AK78" s="14">
        <f t="shared" si="22"/>
        <v>100</v>
      </c>
      <c r="AL78" s="14"/>
      <c r="AM78" s="14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306.96100000000001</v>
      </c>
      <c r="D79" s="8">
        <v>1149.242</v>
      </c>
      <c r="E79" s="8">
        <v>491.96699999999998</v>
      </c>
      <c r="F79" s="8">
        <v>207.82599999999999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489.03300000000002</v>
      </c>
      <c r="K79" s="14">
        <f t="shared" si="17"/>
        <v>2.9339999999999691</v>
      </c>
      <c r="L79" s="14">
        <f>VLOOKUP(A:A,[1]TDSheet!$A:$U,21,0)</f>
        <v>90</v>
      </c>
      <c r="M79" s="14">
        <f>VLOOKUP(A:A,[1]TDSheet!$A:$V,22,0)</f>
        <v>100</v>
      </c>
      <c r="N79" s="14">
        <f>VLOOKUP(A:A,[1]TDSheet!$A:$X,24,0)</f>
        <v>100</v>
      </c>
      <c r="O79" s="14"/>
      <c r="P79" s="14"/>
      <c r="Q79" s="14"/>
      <c r="R79" s="14"/>
      <c r="S79" s="14"/>
      <c r="T79" s="14"/>
      <c r="U79" s="14"/>
      <c r="V79" s="14"/>
      <c r="W79" s="14">
        <f t="shared" si="18"/>
        <v>98.3934</v>
      </c>
      <c r="X79" s="17">
        <v>90</v>
      </c>
      <c r="Y79" s="18">
        <f t="shared" si="19"/>
        <v>5.9742421747800156</v>
      </c>
      <c r="Z79" s="14">
        <f t="shared" si="20"/>
        <v>2.1121945171119201</v>
      </c>
      <c r="AA79" s="14"/>
      <c r="AB79" s="14"/>
      <c r="AC79" s="14"/>
      <c r="AD79" s="14">
        <v>0</v>
      </c>
      <c r="AE79" s="14">
        <f>VLOOKUP(A:A,[1]TDSheet!$A:$AF,32,0)</f>
        <v>103.3184</v>
      </c>
      <c r="AF79" s="14">
        <f>VLOOKUP(A:A,[1]TDSheet!$A:$AG,33,0)</f>
        <v>97.382599999999996</v>
      </c>
      <c r="AG79" s="14">
        <f>VLOOKUP(A:A,[1]TDSheet!$A:$W,23,0)</f>
        <v>97.771600000000007</v>
      </c>
      <c r="AH79" s="14">
        <f>VLOOKUP(A:A,[3]TDSheet!$A:$D,4,0)</f>
        <v>80.254999999999995</v>
      </c>
      <c r="AI79" s="14" t="e">
        <f>VLOOKUP(A:A,[1]TDSheet!$A:$AI,35,0)</f>
        <v>#N/A</v>
      </c>
      <c r="AJ79" s="14">
        <f t="shared" si="21"/>
        <v>90</v>
      </c>
      <c r="AK79" s="14">
        <f t="shared" si="22"/>
        <v>90</v>
      </c>
      <c r="AL79" s="14"/>
      <c r="AM79" s="14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135</v>
      </c>
      <c r="D80" s="8">
        <v>60</v>
      </c>
      <c r="E80" s="8">
        <v>106</v>
      </c>
      <c r="F80" s="8">
        <v>88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122</v>
      </c>
      <c r="K80" s="14">
        <f t="shared" si="17"/>
        <v>-16</v>
      </c>
      <c r="L80" s="14">
        <f>VLOOKUP(A:A,[1]TDSheet!$A:$U,21,0)</f>
        <v>20</v>
      </c>
      <c r="M80" s="14">
        <f>VLOOKUP(A:A,[1]TDSheet!$A:$V,22,0)</f>
        <v>30</v>
      </c>
      <c r="N80" s="14">
        <f>VLOOKUP(A:A,[1]TDSheet!$A:$X,24,0)</f>
        <v>30</v>
      </c>
      <c r="O80" s="14"/>
      <c r="P80" s="14"/>
      <c r="Q80" s="14"/>
      <c r="R80" s="14"/>
      <c r="S80" s="14"/>
      <c r="T80" s="14"/>
      <c r="U80" s="14"/>
      <c r="V80" s="14"/>
      <c r="W80" s="14">
        <f t="shared" si="18"/>
        <v>21.2</v>
      </c>
      <c r="X80" s="17"/>
      <c r="Y80" s="18">
        <f t="shared" si="19"/>
        <v>7.9245283018867925</v>
      </c>
      <c r="Z80" s="14">
        <f t="shared" si="20"/>
        <v>4.1509433962264151</v>
      </c>
      <c r="AA80" s="14"/>
      <c r="AB80" s="14"/>
      <c r="AC80" s="14"/>
      <c r="AD80" s="14">
        <v>0</v>
      </c>
      <c r="AE80" s="14">
        <f>VLOOKUP(A:A,[1]TDSheet!$A:$AF,32,0)</f>
        <v>21.6</v>
      </c>
      <c r="AF80" s="14">
        <f>VLOOKUP(A:A,[1]TDSheet!$A:$AG,33,0)</f>
        <v>19.8</v>
      </c>
      <c r="AG80" s="14">
        <f>VLOOKUP(A:A,[1]TDSheet!$A:$W,23,0)</f>
        <v>26</v>
      </c>
      <c r="AH80" s="14">
        <f>VLOOKUP(A:A,[3]TDSheet!$A:$D,4,0)</f>
        <v>11</v>
      </c>
      <c r="AI80" s="14" t="str">
        <f>VLOOKUP(A:A,[1]TDSheet!$A:$AI,35,0)</f>
        <v>???</v>
      </c>
      <c r="AJ80" s="14">
        <f t="shared" si="21"/>
        <v>0</v>
      </c>
      <c r="AK80" s="14">
        <f t="shared" si="22"/>
        <v>0</v>
      </c>
      <c r="AL80" s="14"/>
      <c r="AM80" s="14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132</v>
      </c>
      <c r="D81" s="8">
        <v>258</v>
      </c>
      <c r="E81" s="8">
        <v>276</v>
      </c>
      <c r="F81" s="8">
        <v>114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278</v>
      </c>
      <c r="K81" s="14">
        <f t="shared" si="17"/>
        <v>-2</v>
      </c>
      <c r="L81" s="14">
        <f>VLOOKUP(A:A,[1]TDSheet!$A:$U,21,0)</f>
        <v>90</v>
      </c>
      <c r="M81" s="14">
        <f>VLOOKUP(A:A,[1]TDSheet!$A:$V,22,0)</f>
        <v>50</v>
      </c>
      <c r="N81" s="14">
        <f>VLOOKUP(A:A,[1]TDSheet!$A:$X,24,0)</f>
        <v>60</v>
      </c>
      <c r="O81" s="14"/>
      <c r="P81" s="14"/>
      <c r="Q81" s="14"/>
      <c r="R81" s="14"/>
      <c r="S81" s="14"/>
      <c r="T81" s="14"/>
      <c r="U81" s="14"/>
      <c r="V81" s="14"/>
      <c r="W81" s="14">
        <f t="shared" si="18"/>
        <v>55.2</v>
      </c>
      <c r="X81" s="17">
        <v>20</v>
      </c>
      <c r="Y81" s="18">
        <f t="shared" si="19"/>
        <v>6.0507246376811592</v>
      </c>
      <c r="Z81" s="14">
        <f t="shared" si="20"/>
        <v>2.0652173913043477</v>
      </c>
      <c r="AA81" s="14"/>
      <c r="AB81" s="14"/>
      <c r="AC81" s="14"/>
      <c r="AD81" s="14">
        <v>0</v>
      </c>
      <c r="AE81" s="14">
        <f>VLOOKUP(A:A,[1]TDSheet!$A:$AF,32,0)</f>
        <v>44</v>
      </c>
      <c r="AF81" s="14">
        <f>VLOOKUP(A:A,[1]TDSheet!$A:$AG,33,0)</f>
        <v>62.6</v>
      </c>
      <c r="AG81" s="14">
        <f>VLOOKUP(A:A,[1]TDSheet!$A:$W,23,0)</f>
        <v>58.8</v>
      </c>
      <c r="AH81" s="14">
        <f>VLOOKUP(A:A,[3]TDSheet!$A:$D,4,0)</f>
        <v>34</v>
      </c>
      <c r="AI81" s="14" t="str">
        <f>VLOOKUP(A:A,[1]TDSheet!$A:$AI,35,0)</f>
        <v>акиюльяб</v>
      </c>
      <c r="AJ81" s="14">
        <f t="shared" si="21"/>
        <v>20</v>
      </c>
      <c r="AK81" s="14">
        <f t="shared" si="22"/>
        <v>12</v>
      </c>
      <c r="AL81" s="14"/>
      <c r="AM81" s="14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200</v>
      </c>
      <c r="D82" s="8">
        <v>427</v>
      </c>
      <c r="E82" s="8">
        <v>433</v>
      </c>
      <c r="F82" s="8">
        <v>188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431</v>
      </c>
      <c r="K82" s="14">
        <f t="shared" si="17"/>
        <v>2</v>
      </c>
      <c r="L82" s="14">
        <f>VLOOKUP(A:A,[1]TDSheet!$A:$U,21,0)</f>
        <v>190</v>
      </c>
      <c r="M82" s="14">
        <f>VLOOKUP(A:A,[1]TDSheet!$A:$V,22,0)</f>
        <v>100</v>
      </c>
      <c r="N82" s="14">
        <f>VLOOKUP(A:A,[1]TDSheet!$A:$X,24,0)</f>
        <v>100</v>
      </c>
      <c r="O82" s="14"/>
      <c r="P82" s="14"/>
      <c r="Q82" s="14"/>
      <c r="R82" s="14"/>
      <c r="S82" s="14"/>
      <c r="T82" s="14"/>
      <c r="U82" s="14"/>
      <c r="V82" s="14"/>
      <c r="W82" s="14">
        <f t="shared" si="18"/>
        <v>86.6</v>
      </c>
      <c r="X82" s="17"/>
      <c r="Y82" s="18">
        <f t="shared" si="19"/>
        <v>6.6743648960739037</v>
      </c>
      <c r="Z82" s="14">
        <f t="shared" si="20"/>
        <v>2.1709006928406467</v>
      </c>
      <c r="AA82" s="14"/>
      <c r="AB82" s="14"/>
      <c r="AC82" s="14"/>
      <c r="AD82" s="14">
        <v>0</v>
      </c>
      <c r="AE82" s="14">
        <f>VLOOKUP(A:A,[1]TDSheet!$A:$AF,32,0)</f>
        <v>102</v>
      </c>
      <c r="AF82" s="14">
        <f>VLOOKUP(A:A,[1]TDSheet!$A:$AG,33,0)</f>
        <v>105.6</v>
      </c>
      <c r="AG82" s="14">
        <f>VLOOKUP(A:A,[1]TDSheet!$A:$W,23,0)</f>
        <v>100.4</v>
      </c>
      <c r="AH82" s="14">
        <f>VLOOKUP(A:A,[3]TDSheet!$A:$D,4,0)</f>
        <v>69</v>
      </c>
      <c r="AI82" s="14" t="str">
        <f>VLOOKUP(A:A,[1]TDSheet!$A:$AI,35,0)</f>
        <v>июльпер</v>
      </c>
      <c r="AJ82" s="14">
        <f t="shared" si="21"/>
        <v>0</v>
      </c>
      <c r="AK82" s="14">
        <f t="shared" si="22"/>
        <v>0</v>
      </c>
      <c r="AL82" s="14"/>
      <c r="AM82" s="14"/>
    </row>
    <row r="83" spans="1:39" s="1" customFormat="1" ht="11.1" customHeight="1" outlineLevel="1" x14ac:dyDescent="0.2">
      <c r="A83" s="7" t="s">
        <v>85</v>
      </c>
      <c r="B83" s="7" t="s">
        <v>8</v>
      </c>
      <c r="C83" s="8">
        <v>129.124</v>
      </c>
      <c r="D83" s="8">
        <v>287.01600000000002</v>
      </c>
      <c r="E83" s="8">
        <v>194.85499999999999</v>
      </c>
      <c r="F83" s="8">
        <v>199.08699999999999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4">
        <f>VLOOKUP(A:A,[2]TDSheet!$A:$F,6,0)</f>
        <v>213.59700000000001</v>
      </c>
      <c r="K83" s="14">
        <f t="shared" si="17"/>
        <v>-18.742000000000019</v>
      </c>
      <c r="L83" s="14">
        <f>VLOOKUP(A:A,[1]TDSheet!$A:$U,21,0)</f>
        <v>60</v>
      </c>
      <c r="M83" s="14">
        <f>VLOOKUP(A:A,[1]TDSheet!$A:$V,22,0)</f>
        <v>60</v>
      </c>
      <c r="N83" s="14">
        <f>VLOOKUP(A:A,[1]TDSheet!$A:$X,24,0)</f>
        <v>60</v>
      </c>
      <c r="O83" s="14"/>
      <c r="P83" s="14"/>
      <c r="Q83" s="14"/>
      <c r="R83" s="14"/>
      <c r="S83" s="14"/>
      <c r="T83" s="14"/>
      <c r="U83" s="14"/>
      <c r="V83" s="14"/>
      <c r="W83" s="14">
        <f t="shared" si="18"/>
        <v>38.970999999999997</v>
      </c>
      <c r="X83" s="17"/>
      <c r="Y83" s="18">
        <f t="shared" si="19"/>
        <v>9.7274126914885439</v>
      </c>
      <c r="Z83" s="14">
        <f t="shared" si="20"/>
        <v>5.1085935695773781</v>
      </c>
      <c r="AA83" s="14"/>
      <c r="AB83" s="14"/>
      <c r="AC83" s="14"/>
      <c r="AD83" s="14">
        <v>0</v>
      </c>
      <c r="AE83" s="14">
        <f>VLOOKUP(A:A,[1]TDSheet!$A:$AF,32,0)</f>
        <v>51.412400000000005</v>
      </c>
      <c r="AF83" s="14">
        <f>VLOOKUP(A:A,[1]TDSheet!$A:$AG,33,0)</f>
        <v>54.360199999999999</v>
      </c>
      <c r="AG83" s="14">
        <f>VLOOKUP(A:A,[1]TDSheet!$A:$W,23,0)</f>
        <v>59.657799999999995</v>
      </c>
      <c r="AH83" s="14">
        <f>VLOOKUP(A:A,[3]TDSheet!$A:$D,4,0)</f>
        <v>32.073999999999998</v>
      </c>
      <c r="AI83" s="14">
        <f>VLOOKUP(A:A,[1]TDSheet!$A:$AI,35,0)</f>
        <v>0</v>
      </c>
      <c r="AJ83" s="14">
        <f t="shared" si="21"/>
        <v>0</v>
      </c>
      <c r="AK83" s="14">
        <f t="shared" si="22"/>
        <v>0</v>
      </c>
      <c r="AL83" s="14"/>
      <c r="AM83" s="14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278</v>
      </c>
      <c r="D84" s="8">
        <v>839</v>
      </c>
      <c r="E84" s="8">
        <v>691</v>
      </c>
      <c r="F84" s="8">
        <v>400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691</v>
      </c>
      <c r="K84" s="14">
        <f t="shared" si="17"/>
        <v>0</v>
      </c>
      <c r="L84" s="14">
        <f>VLOOKUP(A:A,[1]TDSheet!$A:$U,21,0)</f>
        <v>240</v>
      </c>
      <c r="M84" s="14">
        <f>VLOOKUP(A:A,[1]TDSheet!$A:$V,22,0)</f>
        <v>170</v>
      </c>
      <c r="N84" s="14">
        <f>VLOOKUP(A:A,[1]TDSheet!$A:$X,24,0)</f>
        <v>160</v>
      </c>
      <c r="O84" s="14"/>
      <c r="P84" s="14"/>
      <c r="Q84" s="14"/>
      <c r="R84" s="14"/>
      <c r="S84" s="14"/>
      <c r="T84" s="14"/>
      <c r="U84" s="14"/>
      <c r="V84" s="14"/>
      <c r="W84" s="14">
        <f t="shared" si="18"/>
        <v>138.19999999999999</v>
      </c>
      <c r="X84" s="17"/>
      <c r="Y84" s="18">
        <f t="shared" si="19"/>
        <v>7.0188133140376276</v>
      </c>
      <c r="Z84" s="14">
        <f t="shared" si="20"/>
        <v>2.8943560057887123</v>
      </c>
      <c r="AA84" s="14"/>
      <c r="AB84" s="14"/>
      <c r="AC84" s="14"/>
      <c r="AD84" s="14">
        <v>0</v>
      </c>
      <c r="AE84" s="14">
        <f>VLOOKUP(A:A,[1]TDSheet!$A:$AF,32,0)</f>
        <v>133.80000000000001</v>
      </c>
      <c r="AF84" s="14">
        <f>VLOOKUP(A:A,[1]TDSheet!$A:$AG,33,0)</f>
        <v>140.80000000000001</v>
      </c>
      <c r="AG84" s="14">
        <f>VLOOKUP(A:A,[1]TDSheet!$A:$W,23,0)</f>
        <v>161.4</v>
      </c>
      <c r="AH84" s="14">
        <f>VLOOKUP(A:A,[3]TDSheet!$A:$D,4,0)</f>
        <v>141</v>
      </c>
      <c r="AI84" s="14" t="str">
        <f>VLOOKUP(A:A,[1]TDSheet!$A:$AI,35,0)</f>
        <v>оконч</v>
      </c>
      <c r="AJ84" s="14">
        <f t="shared" si="21"/>
        <v>0</v>
      </c>
      <c r="AK84" s="14">
        <f t="shared" si="22"/>
        <v>0</v>
      </c>
      <c r="AL84" s="14"/>
      <c r="AM84" s="14"/>
    </row>
    <row r="85" spans="1:39" s="1" customFormat="1" ht="11.1" customHeight="1" outlineLevel="1" x14ac:dyDescent="0.2">
      <c r="A85" s="7" t="s">
        <v>87</v>
      </c>
      <c r="B85" s="7" t="s">
        <v>13</v>
      </c>
      <c r="C85" s="8">
        <v>371</v>
      </c>
      <c r="D85" s="8">
        <v>922</v>
      </c>
      <c r="E85" s="8">
        <v>793</v>
      </c>
      <c r="F85" s="8">
        <v>466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825</v>
      </c>
      <c r="K85" s="14">
        <f t="shared" si="17"/>
        <v>-32</v>
      </c>
      <c r="L85" s="14">
        <f>VLOOKUP(A:A,[1]TDSheet!$A:$U,21,0)</f>
        <v>170</v>
      </c>
      <c r="M85" s="14">
        <f>VLOOKUP(A:A,[1]TDSheet!$A:$V,22,0)</f>
        <v>180</v>
      </c>
      <c r="N85" s="14">
        <f>VLOOKUP(A:A,[1]TDSheet!$A:$X,24,0)</f>
        <v>190</v>
      </c>
      <c r="O85" s="14"/>
      <c r="P85" s="14"/>
      <c r="Q85" s="14"/>
      <c r="R85" s="14"/>
      <c r="S85" s="14"/>
      <c r="T85" s="14"/>
      <c r="U85" s="14"/>
      <c r="V85" s="14"/>
      <c r="W85" s="14">
        <f t="shared" si="18"/>
        <v>158.6</v>
      </c>
      <c r="X85" s="17"/>
      <c r="Y85" s="18">
        <f t="shared" si="19"/>
        <v>6.3430012610340478</v>
      </c>
      <c r="Z85" s="14">
        <f t="shared" si="20"/>
        <v>2.9382093316519549</v>
      </c>
      <c r="AA85" s="14"/>
      <c r="AB85" s="14"/>
      <c r="AC85" s="14"/>
      <c r="AD85" s="14">
        <v>0</v>
      </c>
      <c r="AE85" s="14">
        <f>VLOOKUP(A:A,[1]TDSheet!$A:$AF,32,0)</f>
        <v>180.2</v>
      </c>
      <c r="AF85" s="14">
        <f>VLOOKUP(A:A,[1]TDSheet!$A:$AG,33,0)</f>
        <v>175.8</v>
      </c>
      <c r="AG85" s="14">
        <f>VLOOKUP(A:A,[1]TDSheet!$A:$W,23,0)</f>
        <v>180.6</v>
      </c>
      <c r="AH85" s="14">
        <f>VLOOKUP(A:A,[3]TDSheet!$A:$D,4,0)</f>
        <v>145</v>
      </c>
      <c r="AI85" s="14">
        <f>VLOOKUP(A:A,[1]TDSheet!$A:$AI,35,0)</f>
        <v>0</v>
      </c>
      <c r="AJ85" s="14">
        <f t="shared" si="21"/>
        <v>0</v>
      </c>
      <c r="AK85" s="14">
        <f t="shared" si="22"/>
        <v>0</v>
      </c>
      <c r="AL85" s="14"/>
      <c r="AM85" s="14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1000</v>
      </c>
      <c r="D86" s="8">
        <v>1903</v>
      </c>
      <c r="E86" s="8">
        <v>1789</v>
      </c>
      <c r="F86" s="8">
        <v>1056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4">
        <f>VLOOKUP(A:A,[2]TDSheet!$A:$F,6,0)</f>
        <v>1816</v>
      </c>
      <c r="K86" s="14">
        <f t="shared" si="17"/>
        <v>-27</v>
      </c>
      <c r="L86" s="14">
        <f>VLOOKUP(A:A,[1]TDSheet!$A:$U,21,0)</f>
        <v>250</v>
      </c>
      <c r="M86" s="14">
        <f>VLOOKUP(A:A,[1]TDSheet!$A:$V,22,0)</f>
        <v>400</v>
      </c>
      <c r="N86" s="14">
        <f>VLOOKUP(A:A,[1]TDSheet!$A:$X,24,0)</f>
        <v>400</v>
      </c>
      <c r="O86" s="14"/>
      <c r="P86" s="14"/>
      <c r="Q86" s="14"/>
      <c r="R86" s="14"/>
      <c r="S86" s="14"/>
      <c r="T86" s="14"/>
      <c r="U86" s="14"/>
      <c r="V86" s="14"/>
      <c r="W86" s="14">
        <f t="shared" si="18"/>
        <v>357.8</v>
      </c>
      <c r="X86" s="17">
        <v>40</v>
      </c>
      <c r="Y86" s="18">
        <f t="shared" si="19"/>
        <v>5.9977641140301845</v>
      </c>
      <c r="Z86" s="14">
        <f t="shared" si="20"/>
        <v>2.951369480156512</v>
      </c>
      <c r="AA86" s="14"/>
      <c r="AB86" s="14"/>
      <c r="AC86" s="14"/>
      <c r="AD86" s="14">
        <v>0</v>
      </c>
      <c r="AE86" s="14">
        <f>VLOOKUP(A:A,[1]TDSheet!$A:$AF,32,0)</f>
        <v>411.2</v>
      </c>
      <c r="AF86" s="14">
        <f>VLOOKUP(A:A,[1]TDSheet!$A:$AG,33,0)</f>
        <v>388.8</v>
      </c>
      <c r="AG86" s="14">
        <f>VLOOKUP(A:A,[1]TDSheet!$A:$W,23,0)</f>
        <v>394.6</v>
      </c>
      <c r="AH86" s="14">
        <f>VLOOKUP(A:A,[3]TDSheet!$A:$D,4,0)</f>
        <v>376</v>
      </c>
      <c r="AI86" s="14" t="str">
        <f>VLOOKUP(A:A,[1]TDSheet!$A:$AI,35,0)</f>
        <v>акиюльяб</v>
      </c>
      <c r="AJ86" s="14">
        <f t="shared" si="21"/>
        <v>40</v>
      </c>
      <c r="AK86" s="14">
        <f t="shared" si="22"/>
        <v>11.200000000000001</v>
      </c>
      <c r="AL86" s="14"/>
      <c r="AM86" s="14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110</v>
      </c>
      <c r="D87" s="8">
        <v>484</v>
      </c>
      <c r="E87" s="8">
        <v>315</v>
      </c>
      <c r="F87" s="8">
        <v>269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771</v>
      </c>
      <c r="K87" s="14">
        <f t="shared" si="17"/>
        <v>-456</v>
      </c>
      <c r="L87" s="14">
        <f>VLOOKUP(A:A,[1]TDSheet!$A:$U,21,0)</f>
        <v>220</v>
      </c>
      <c r="M87" s="14">
        <f>VLOOKUP(A:A,[1]TDSheet!$A:$V,22,0)</f>
        <v>220</v>
      </c>
      <c r="N87" s="14">
        <f>VLOOKUP(A:A,[1]TDSheet!$A:$X,24,0)</f>
        <v>220</v>
      </c>
      <c r="O87" s="14"/>
      <c r="P87" s="14"/>
      <c r="Q87" s="14"/>
      <c r="R87" s="14"/>
      <c r="S87" s="14"/>
      <c r="T87" s="14"/>
      <c r="U87" s="14"/>
      <c r="V87" s="14"/>
      <c r="W87" s="14">
        <f t="shared" si="18"/>
        <v>63</v>
      </c>
      <c r="X87" s="17">
        <v>200</v>
      </c>
      <c r="Y87" s="18">
        <f t="shared" si="19"/>
        <v>17.920634920634921</v>
      </c>
      <c r="Z87" s="14">
        <f t="shared" si="20"/>
        <v>4.2698412698412698</v>
      </c>
      <c r="AA87" s="14"/>
      <c r="AB87" s="14"/>
      <c r="AC87" s="14"/>
      <c r="AD87" s="14">
        <v>0</v>
      </c>
      <c r="AE87" s="14">
        <f>VLOOKUP(A:A,[1]TDSheet!$A:$AF,32,0)</f>
        <v>123</v>
      </c>
      <c r="AF87" s="14">
        <f>VLOOKUP(A:A,[1]TDSheet!$A:$AG,33,0)</f>
        <v>144.4</v>
      </c>
      <c r="AG87" s="14">
        <f>VLOOKUP(A:A,[1]TDSheet!$A:$W,23,0)</f>
        <v>84.4</v>
      </c>
      <c r="AH87" s="14">
        <f>VLOOKUP(A:A,[3]TDSheet!$A:$D,4,0)</f>
        <v>148</v>
      </c>
      <c r="AI87" s="14" t="str">
        <f>VLOOKUP(A:A,[1]TDSheet!$A:$AI,35,0)</f>
        <v>Паша</v>
      </c>
      <c r="AJ87" s="14">
        <f t="shared" si="21"/>
        <v>200</v>
      </c>
      <c r="AK87" s="14">
        <f t="shared" si="22"/>
        <v>80</v>
      </c>
      <c r="AL87" s="14"/>
      <c r="AM87" s="14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567</v>
      </c>
      <c r="D88" s="8">
        <v>1015</v>
      </c>
      <c r="E88" s="8">
        <v>1029</v>
      </c>
      <c r="F88" s="8">
        <v>511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4">
        <f>VLOOKUP(A:A,[2]TDSheet!$A:$F,6,0)</f>
        <v>1060</v>
      </c>
      <c r="K88" s="14">
        <f t="shared" si="17"/>
        <v>-31</v>
      </c>
      <c r="L88" s="14">
        <f>VLOOKUP(A:A,[1]TDSheet!$A:$U,21,0)</f>
        <v>250</v>
      </c>
      <c r="M88" s="14">
        <f>VLOOKUP(A:A,[1]TDSheet!$A:$V,22,0)</f>
        <v>200</v>
      </c>
      <c r="N88" s="14">
        <f>VLOOKUP(A:A,[1]TDSheet!$A:$X,24,0)</f>
        <v>250</v>
      </c>
      <c r="O88" s="14"/>
      <c r="P88" s="14"/>
      <c r="Q88" s="14"/>
      <c r="R88" s="14"/>
      <c r="S88" s="14"/>
      <c r="T88" s="14"/>
      <c r="U88" s="14"/>
      <c r="V88" s="14"/>
      <c r="W88" s="14">
        <f t="shared" si="18"/>
        <v>205.8</v>
      </c>
      <c r="X88" s="17"/>
      <c r="Y88" s="18">
        <f t="shared" si="19"/>
        <v>5.8843537414965983</v>
      </c>
      <c r="Z88" s="14">
        <f t="shared" si="20"/>
        <v>2.4829931972789114</v>
      </c>
      <c r="AA88" s="14"/>
      <c r="AB88" s="14"/>
      <c r="AC88" s="14"/>
      <c r="AD88" s="14">
        <v>0</v>
      </c>
      <c r="AE88" s="14">
        <f>VLOOKUP(A:A,[1]TDSheet!$A:$AF,32,0)</f>
        <v>186</v>
      </c>
      <c r="AF88" s="14">
        <f>VLOOKUP(A:A,[1]TDSheet!$A:$AG,33,0)</f>
        <v>213.4</v>
      </c>
      <c r="AG88" s="14">
        <f>VLOOKUP(A:A,[1]TDSheet!$A:$W,23,0)</f>
        <v>218.8</v>
      </c>
      <c r="AH88" s="14">
        <f>VLOOKUP(A:A,[3]TDSheet!$A:$D,4,0)</f>
        <v>177</v>
      </c>
      <c r="AI88" s="14" t="str">
        <f>VLOOKUP(A:A,[1]TDSheet!$A:$AI,35,0)</f>
        <v>Паша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21.95" customHeight="1" outlineLevel="1" x14ac:dyDescent="0.2">
      <c r="A89" s="7" t="s">
        <v>91</v>
      </c>
      <c r="B89" s="7" t="s">
        <v>13</v>
      </c>
      <c r="C89" s="8">
        <v>217</v>
      </c>
      <c r="D89" s="8">
        <v>506</v>
      </c>
      <c r="E89" s="8">
        <v>441</v>
      </c>
      <c r="F89" s="8">
        <v>269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4">
        <f>VLOOKUP(A:A,[2]TDSheet!$A:$F,6,0)</f>
        <v>490</v>
      </c>
      <c r="K89" s="14">
        <f t="shared" si="17"/>
        <v>-49</v>
      </c>
      <c r="L89" s="14">
        <f>VLOOKUP(A:A,[1]TDSheet!$A:$U,21,0)</f>
        <v>150</v>
      </c>
      <c r="M89" s="14">
        <f>VLOOKUP(A:A,[1]TDSheet!$A:$V,22,0)</f>
        <v>120</v>
      </c>
      <c r="N89" s="14">
        <f>VLOOKUP(A:A,[1]TDSheet!$A:$X,24,0)</f>
        <v>110</v>
      </c>
      <c r="O89" s="14"/>
      <c r="P89" s="14"/>
      <c r="Q89" s="14"/>
      <c r="R89" s="14"/>
      <c r="S89" s="14"/>
      <c r="T89" s="14"/>
      <c r="U89" s="14"/>
      <c r="V89" s="14"/>
      <c r="W89" s="14">
        <f t="shared" si="18"/>
        <v>88.2</v>
      </c>
      <c r="X89" s="17"/>
      <c r="Y89" s="18">
        <f t="shared" si="19"/>
        <v>7.3582766439909291</v>
      </c>
      <c r="Z89" s="14">
        <f t="shared" si="20"/>
        <v>3.0498866213151925</v>
      </c>
      <c r="AA89" s="14"/>
      <c r="AB89" s="14"/>
      <c r="AC89" s="14"/>
      <c r="AD89" s="14">
        <v>0</v>
      </c>
      <c r="AE89" s="14">
        <f>VLOOKUP(A:A,[1]TDSheet!$A:$AF,32,0)</f>
        <v>95</v>
      </c>
      <c r="AF89" s="14">
        <f>VLOOKUP(A:A,[1]TDSheet!$A:$AG,33,0)</f>
        <v>102.2</v>
      </c>
      <c r="AG89" s="14">
        <f>VLOOKUP(A:A,[1]TDSheet!$A:$W,23,0)</f>
        <v>107.2</v>
      </c>
      <c r="AH89" s="14">
        <f>VLOOKUP(A:A,[3]TDSheet!$A:$D,4,0)</f>
        <v>72</v>
      </c>
      <c r="AI89" s="14" t="str">
        <f>VLOOKUP(A:A,[1]TDSheet!$A:$AI,35,0)</f>
        <v>Паша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20</v>
      </c>
      <c r="D90" s="8">
        <v>912</v>
      </c>
      <c r="E90" s="8">
        <v>533</v>
      </c>
      <c r="F90" s="8">
        <v>359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4">
        <f>VLOOKUP(A:A,[2]TDSheet!$A:$F,6,0)</f>
        <v>563</v>
      </c>
      <c r="K90" s="14">
        <f t="shared" si="17"/>
        <v>-30</v>
      </c>
      <c r="L90" s="14">
        <f>VLOOKUP(A:A,[1]TDSheet!$A:$U,21,0)</f>
        <v>100</v>
      </c>
      <c r="M90" s="14">
        <f>VLOOKUP(A:A,[1]TDSheet!$A:$V,22,0)</f>
        <v>120</v>
      </c>
      <c r="N90" s="14">
        <f>VLOOKUP(A:A,[1]TDSheet!$A:$X,24,0)</f>
        <v>120</v>
      </c>
      <c r="O90" s="14"/>
      <c r="P90" s="14"/>
      <c r="Q90" s="14"/>
      <c r="R90" s="14"/>
      <c r="S90" s="14"/>
      <c r="T90" s="14"/>
      <c r="U90" s="14"/>
      <c r="V90" s="14"/>
      <c r="W90" s="14">
        <f t="shared" si="18"/>
        <v>106.6</v>
      </c>
      <c r="X90" s="17"/>
      <c r="Y90" s="18">
        <f t="shared" si="19"/>
        <v>6.5572232645403377</v>
      </c>
      <c r="Z90" s="14">
        <f t="shared" si="20"/>
        <v>3.3677298311444654</v>
      </c>
      <c r="AA90" s="14"/>
      <c r="AB90" s="14"/>
      <c r="AC90" s="14"/>
      <c r="AD90" s="14">
        <v>0</v>
      </c>
      <c r="AE90" s="14">
        <f>VLOOKUP(A:A,[1]TDSheet!$A:$AF,32,0)</f>
        <v>118.6</v>
      </c>
      <c r="AF90" s="14">
        <f>VLOOKUP(A:A,[1]TDSheet!$A:$AG,33,0)</f>
        <v>145.19999999999999</v>
      </c>
      <c r="AG90" s="14">
        <f>VLOOKUP(A:A,[1]TDSheet!$A:$W,23,0)</f>
        <v>123.6</v>
      </c>
      <c r="AH90" s="14">
        <f>VLOOKUP(A:A,[3]TDSheet!$A:$D,4,0)</f>
        <v>48</v>
      </c>
      <c r="AI90" s="14" t="str">
        <f>VLOOKUP(A:A,[1]TDSheet!$A:$AI,35,0)</f>
        <v>акиюльяб</v>
      </c>
      <c r="AJ90" s="14">
        <f t="shared" si="21"/>
        <v>0</v>
      </c>
      <c r="AK90" s="14">
        <f t="shared" si="22"/>
        <v>0</v>
      </c>
      <c r="AL90" s="14"/>
      <c r="AM90" s="14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2373</v>
      </c>
      <c r="D91" s="8">
        <v>28100</v>
      </c>
      <c r="E91" s="8">
        <v>6775</v>
      </c>
      <c r="F91" s="8">
        <v>2437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4">
        <f>VLOOKUP(A:A,[2]TDSheet!$A:$F,6,0)</f>
        <v>6791</v>
      </c>
      <c r="K91" s="14">
        <f t="shared" si="17"/>
        <v>-16</v>
      </c>
      <c r="L91" s="14">
        <f>VLOOKUP(A:A,[1]TDSheet!$A:$U,21,0)</f>
        <v>1000</v>
      </c>
      <c r="M91" s="14">
        <f>VLOOKUP(A:A,[1]TDSheet!$A:$V,22,0)</f>
        <v>1200</v>
      </c>
      <c r="N91" s="14">
        <f>VLOOKUP(A:A,[1]TDSheet!$A:$X,24,0)</f>
        <v>1200</v>
      </c>
      <c r="O91" s="14"/>
      <c r="P91" s="14"/>
      <c r="Q91" s="14"/>
      <c r="R91" s="14"/>
      <c r="S91" s="14"/>
      <c r="T91" s="14">
        <v>2964</v>
      </c>
      <c r="U91" s="14"/>
      <c r="V91" s="14"/>
      <c r="W91" s="14">
        <f t="shared" si="18"/>
        <v>998.6</v>
      </c>
      <c r="X91" s="17"/>
      <c r="Y91" s="18">
        <f t="shared" si="19"/>
        <v>5.8451832565591824</v>
      </c>
      <c r="Z91" s="14">
        <f t="shared" si="20"/>
        <v>2.440416583216503</v>
      </c>
      <c r="AA91" s="14"/>
      <c r="AB91" s="14"/>
      <c r="AC91" s="14"/>
      <c r="AD91" s="14">
        <f>VLOOKUP(A:A,[4]TDSheet!$A:$D,4,0)</f>
        <v>1782</v>
      </c>
      <c r="AE91" s="14">
        <f>VLOOKUP(A:A,[1]TDSheet!$A:$AF,32,0)</f>
        <v>952.4</v>
      </c>
      <c r="AF91" s="14">
        <f>VLOOKUP(A:A,[1]TDSheet!$A:$AG,33,0)</f>
        <v>1096.4000000000001</v>
      </c>
      <c r="AG91" s="14">
        <f>VLOOKUP(A:A,[1]TDSheet!$A:$W,23,0)</f>
        <v>1117.2</v>
      </c>
      <c r="AH91" s="14">
        <f>VLOOKUP(A:A,[3]TDSheet!$A:$D,4,0)</f>
        <v>1024</v>
      </c>
      <c r="AI91" s="14" t="str">
        <f>VLOOKUP(A:A,[1]TDSheet!$A:$AI,35,0)</f>
        <v>акиюльяб</v>
      </c>
      <c r="AJ91" s="14">
        <f t="shared" si="21"/>
        <v>2964</v>
      </c>
      <c r="AK91" s="14">
        <f t="shared" si="22"/>
        <v>1037.3999999999999</v>
      </c>
      <c r="AL91" s="14"/>
      <c r="AM91" s="14"/>
    </row>
    <row r="92" spans="1:39" s="1" customFormat="1" ht="11.1" customHeight="1" outlineLevel="1" x14ac:dyDescent="0.2">
      <c r="A92" s="7" t="s">
        <v>121</v>
      </c>
      <c r="B92" s="7" t="s">
        <v>8</v>
      </c>
      <c r="C92" s="8">
        <v>133.49</v>
      </c>
      <c r="D92" s="8"/>
      <c r="E92" s="8">
        <v>0</v>
      </c>
      <c r="F92" s="8">
        <v>133.49</v>
      </c>
      <c r="G92" s="1" t="str">
        <f>VLOOKUP(A:A,[1]TDSheet!$A:$G,7,0)</f>
        <v>нов</v>
      </c>
      <c r="H92" s="1">
        <f>VLOOKUP(A:A,[1]TDSheet!$A:$H,8,0)</f>
        <v>1</v>
      </c>
      <c r="I92" s="1" t="e">
        <f>VLOOKUP(A:A,[1]TDSheet!$A:$I,9,0)</f>
        <v>#N/A</v>
      </c>
      <c r="J92" s="15">
        <v>0</v>
      </c>
      <c r="K92" s="14">
        <f t="shared" si="17"/>
        <v>0</v>
      </c>
      <c r="L92" s="14" t="e">
        <f>VLOOKUP(A:A,[1]TDSheet!$A:$U,21,0)</f>
        <v>#REF!</v>
      </c>
      <c r="M92" s="14" t="e">
        <f>VLOOKUP(A:A,[1]TDSheet!$A:$V,22,0)</f>
        <v>#REF!</v>
      </c>
      <c r="N92" s="14" t="e">
        <f>VLOOKUP(A:A,[1]TDSheet!$A:$X,24,0)</f>
        <v>#REF!</v>
      </c>
      <c r="O92" s="14"/>
      <c r="P92" s="14"/>
      <c r="Q92" s="14"/>
      <c r="R92" s="14"/>
      <c r="S92" s="14"/>
      <c r="T92" s="14"/>
      <c r="U92" s="14"/>
      <c r="V92" s="14"/>
      <c r="W92" s="14">
        <f t="shared" si="18"/>
        <v>0</v>
      </c>
      <c r="X92" s="17"/>
      <c r="Y92" s="18" t="e">
        <f t="shared" si="19"/>
        <v>#REF!</v>
      </c>
      <c r="Z92" s="14" t="e">
        <f t="shared" si="20"/>
        <v>#DIV/0!</v>
      </c>
      <c r="AA92" s="14"/>
      <c r="AB92" s="14"/>
      <c r="AC92" s="14"/>
      <c r="AD92" s="14">
        <v>0</v>
      </c>
      <c r="AE92" s="14">
        <f>VLOOKUP(A:A,[1]TDSheet!$A:$AF,32,0)</f>
        <v>0</v>
      </c>
      <c r="AF92" s="14">
        <f>VLOOKUP(A:A,[1]TDSheet!$A:$AG,33,0)</f>
        <v>0</v>
      </c>
      <c r="AG92" s="14">
        <f>VLOOKUP(A:A,[1]TDSheet!$A:$W,23,0)</f>
        <v>0</v>
      </c>
      <c r="AH92" s="14">
        <v>0</v>
      </c>
      <c r="AI92" s="14" t="e">
        <f>VLOOKUP(A:A,[1]TDSheet!$A:$AI,35,0)</f>
        <v>#N/A</v>
      </c>
      <c r="AJ92" s="14">
        <f t="shared" si="21"/>
        <v>0</v>
      </c>
      <c r="AK92" s="14">
        <f t="shared" si="22"/>
        <v>0</v>
      </c>
      <c r="AL92" s="14"/>
      <c r="AM92" s="14"/>
    </row>
    <row r="93" spans="1:39" s="1" customFormat="1" ht="11.1" customHeight="1" outlineLevel="1" x14ac:dyDescent="0.2">
      <c r="A93" s="7" t="s">
        <v>94</v>
      </c>
      <c r="B93" s="7" t="s">
        <v>13</v>
      </c>
      <c r="C93" s="8">
        <v>2781</v>
      </c>
      <c r="D93" s="8">
        <v>34497</v>
      </c>
      <c r="E93" s="8">
        <v>9872</v>
      </c>
      <c r="F93" s="8">
        <v>3128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4">
        <f>VLOOKUP(A:A,[2]TDSheet!$A:$F,6,0)</f>
        <v>9902</v>
      </c>
      <c r="K93" s="14">
        <f t="shared" si="17"/>
        <v>-30</v>
      </c>
      <c r="L93" s="14">
        <f>VLOOKUP(A:A,[1]TDSheet!$A:$U,21,0)</f>
        <v>1500</v>
      </c>
      <c r="M93" s="14">
        <f>VLOOKUP(A:A,[1]TDSheet!$A:$V,22,0)</f>
        <v>1400</v>
      </c>
      <c r="N93" s="14">
        <f>VLOOKUP(A:A,[1]TDSheet!$A:$X,24,0)</f>
        <v>1500</v>
      </c>
      <c r="O93" s="14"/>
      <c r="P93" s="14"/>
      <c r="Q93" s="14"/>
      <c r="R93" s="14"/>
      <c r="S93" s="14"/>
      <c r="T93" s="14">
        <v>4200</v>
      </c>
      <c r="U93" s="14"/>
      <c r="V93" s="14"/>
      <c r="W93" s="14">
        <f t="shared" si="18"/>
        <v>1369.6</v>
      </c>
      <c r="X93" s="17">
        <v>1500</v>
      </c>
      <c r="Y93" s="18">
        <f t="shared" si="19"/>
        <v>6.5917056074766363</v>
      </c>
      <c r="Z93" s="14">
        <f t="shared" si="20"/>
        <v>2.2838785046728973</v>
      </c>
      <c r="AA93" s="14"/>
      <c r="AB93" s="14"/>
      <c r="AC93" s="14"/>
      <c r="AD93" s="14">
        <f>VLOOKUP(A:A,[4]TDSheet!$A:$D,4,0)</f>
        <v>3024</v>
      </c>
      <c r="AE93" s="14">
        <f>VLOOKUP(A:A,[1]TDSheet!$A:$AF,32,0)</f>
        <v>1332</v>
      </c>
      <c r="AF93" s="14">
        <f>VLOOKUP(A:A,[1]TDSheet!$A:$AG,33,0)</f>
        <v>1330</v>
      </c>
      <c r="AG93" s="14">
        <f>VLOOKUP(A:A,[1]TDSheet!$A:$W,23,0)</f>
        <v>1423</v>
      </c>
      <c r="AH93" s="14">
        <f>VLOOKUP(A:A,[3]TDSheet!$A:$D,4,0)</f>
        <v>1572</v>
      </c>
      <c r="AI93" s="15" t="str">
        <f>VLOOKUP(A:A,[1]TDSheet!$A:$AI,35,0)</f>
        <v>оконч</v>
      </c>
      <c r="AJ93" s="14">
        <f t="shared" si="21"/>
        <v>5700</v>
      </c>
      <c r="AK93" s="14">
        <f t="shared" si="22"/>
        <v>1994.9999999999998</v>
      </c>
      <c r="AL93" s="14"/>
      <c r="AM93" s="14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173</v>
      </c>
      <c r="D94" s="8">
        <v>82</v>
      </c>
      <c r="E94" s="8">
        <v>98</v>
      </c>
      <c r="F94" s="8">
        <v>148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4">
        <f>VLOOKUP(A:A,[2]TDSheet!$A:$F,6,0)</f>
        <v>112</v>
      </c>
      <c r="K94" s="14">
        <f t="shared" si="17"/>
        <v>-14</v>
      </c>
      <c r="L94" s="14" t="e">
        <f>VLOOKUP(A:A,[1]TDSheet!$A:$U,21,0)</f>
        <v>#REF!</v>
      </c>
      <c r="M94" s="14">
        <f>VLOOKUP(A:A,[1]TDSheet!$A:$V,22,0)</f>
        <v>50</v>
      </c>
      <c r="N94" s="14">
        <f>VLOOKUP(A:A,[1]TDSheet!$A:$X,24,0)</f>
        <v>50</v>
      </c>
      <c r="O94" s="14"/>
      <c r="P94" s="14"/>
      <c r="Q94" s="14"/>
      <c r="R94" s="14"/>
      <c r="S94" s="14"/>
      <c r="T94" s="14"/>
      <c r="U94" s="14"/>
      <c r="V94" s="14"/>
      <c r="W94" s="14">
        <f t="shared" si="18"/>
        <v>19.600000000000001</v>
      </c>
      <c r="X94" s="17"/>
      <c r="Y94" s="18" t="e">
        <f t="shared" si="19"/>
        <v>#REF!</v>
      </c>
      <c r="Z94" s="14">
        <f t="shared" si="20"/>
        <v>7.5510204081632644</v>
      </c>
      <c r="AA94" s="14"/>
      <c r="AB94" s="14"/>
      <c r="AC94" s="14"/>
      <c r="AD94" s="14">
        <v>0</v>
      </c>
      <c r="AE94" s="14">
        <f>VLOOKUP(A:A,[1]TDSheet!$A:$AF,32,0)</f>
        <v>19.600000000000001</v>
      </c>
      <c r="AF94" s="14">
        <f>VLOOKUP(A:A,[1]TDSheet!$A:$AG,33,0)</f>
        <v>18.8</v>
      </c>
      <c r="AG94" s="14">
        <f>VLOOKUP(A:A,[1]TDSheet!$A:$W,23,0)</f>
        <v>26</v>
      </c>
      <c r="AH94" s="14">
        <f>VLOOKUP(A:A,[3]TDSheet!$A:$D,4,0)</f>
        <v>10</v>
      </c>
      <c r="AI94" s="14">
        <f>VLOOKUP(A:A,[1]TDSheet!$A:$AI,35,0)</f>
        <v>0</v>
      </c>
      <c r="AJ94" s="14">
        <f t="shared" si="21"/>
        <v>0</v>
      </c>
      <c r="AK94" s="14">
        <f t="shared" si="22"/>
        <v>0</v>
      </c>
      <c r="AL94" s="14"/>
      <c r="AM94" s="14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140</v>
      </c>
      <c r="D95" s="8">
        <v>104</v>
      </c>
      <c r="E95" s="8">
        <v>116</v>
      </c>
      <c r="F95" s="8">
        <v>118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4">
        <f>VLOOKUP(A:A,[2]TDSheet!$A:$F,6,0)</f>
        <v>131</v>
      </c>
      <c r="K95" s="14">
        <f t="shared" si="17"/>
        <v>-15</v>
      </c>
      <c r="L95" s="14">
        <f>VLOOKUP(A:A,[1]TDSheet!$A:$U,21,0)</f>
        <v>50</v>
      </c>
      <c r="M95" s="14" t="e">
        <f>VLOOKUP(A:A,[1]TDSheet!$A:$V,22,0)</f>
        <v>#REF!</v>
      </c>
      <c r="N95" s="14">
        <f>VLOOKUP(A:A,[1]TDSheet!$A:$X,24,0)</f>
        <v>50</v>
      </c>
      <c r="O95" s="14"/>
      <c r="P95" s="14"/>
      <c r="Q95" s="14"/>
      <c r="R95" s="14"/>
      <c r="S95" s="14"/>
      <c r="T95" s="14"/>
      <c r="U95" s="14"/>
      <c r="V95" s="14"/>
      <c r="W95" s="14">
        <f t="shared" si="18"/>
        <v>23.2</v>
      </c>
      <c r="X95" s="17"/>
      <c r="Y95" s="18" t="e">
        <f t="shared" si="19"/>
        <v>#REF!</v>
      </c>
      <c r="Z95" s="14">
        <f t="shared" si="20"/>
        <v>5.0862068965517242</v>
      </c>
      <c r="AA95" s="14"/>
      <c r="AB95" s="14"/>
      <c r="AC95" s="14"/>
      <c r="AD95" s="14">
        <v>0</v>
      </c>
      <c r="AE95" s="14">
        <f>VLOOKUP(A:A,[1]TDSheet!$A:$AF,32,0)</f>
        <v>27.8</v>
      </c>
      <c r="AF95" s="14">
        <f>VLOOKUP(A:A,[1]TDSheet!$A:$AG,33,0)</f>
        <v>21.8</v>
      </c>
      <c r="AG95" s="14">
        <f>VLOOKUP(A:A,[1]TDSheet!$A:$W,23,0)</f>
        <v>29</v>
      </c>
      <c r="AH95" s="14">
        <f>VLOOKUP(A:A,[3]TDSheet!$A:$D,4,0)</f>
        <v>22</v>
      </c>
      <c r="AI95" s="14">
        <f>VLOOKUP(A:A,[1]TDSheet!$A:$AI,35,0)</f>
        <v>0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21.95" customHeight="1" outlineLevel="1" x14ac:dyDescent="0.2">
      <c r="A96" s="7" t="s">
        <v>97</v>
      </c>
      <c r="B96" s="7" t="s">
        <v>13</v>
      </c>
      <c r="C96" s="8">
        <v>475</v>
      </c>
      <c r="D96" s="8">
        <v>497</v>
      </c>
      <c r="E96" s="8">
        <v>520</v>
      </c>
      <c r="F96" s="8">
        <v>443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4">
        <f>VLOOKUP(A:A,[2]TDSheet!$A:$F,6,0)</f>
        <v>529</v>
      </c>
      <c r="K96" s="14">
        <f t="shared" si="17"/>
        <v>-9</v>
      </c>
      <c r="L96" s="14" t="e">
        <f>VLOOKUP(A:A,[1]TDSheet!$A:$U,21,0)</f>
        <v>#REF!</v>
      </c>
      <c r="M96" s="14">
        <f>VLOOKUP(A:A,[1]TDSheet!$A:$V,22,0)</f>
        <v>40</v>
      </c>
      <c r="N96" s="14">
        <f>VLOOKUP(A:A,[1]TDSheet!$A:$X,24,0)</f>
        <v>120</v>
      </c>
      <c r="O96" s="14"/>
      <c r="P96" s="14"/>
      <c r="Q96" s="14"/>
      <c r="R96" s="14"/>
      <c r="S96" s="14"/>
      <c r="T96" s="14"/>
      <c r="U96" s="14"/>
      <c r="V96" s="14"/>
      <c r="W96" s="14">
        <f t="shared" si="18"/>
        <v>104</v>
      </c>
      <c r="X96" s="17">
        <v>100</v>
      </c>
      <c r="Y96" s="18" t="e">
        <f t="shared" si="19"/>
        <v>#REF!</v>
      </c>
      <c r="Z96" s="14">
        <f t="shared" si="20"/>
        <v>4.259615384615385</v>
      </c>
      <c r="AA96" s="14"/>
      <c r="AB96" s="14"/>
      <c r="AC96" s="14"/>
      <c r="AD96" s="14">
        <v>0</v>
      </c>
      <c r="AE96" s="14">
        <f>VLOOKUP(A:A,[1]TDSheet!$A:$AF,32,0)</f>
        <v>117.6</v>
      </c>
      <c r="AF96" s="14">
        <f>VLOOKUP(A:A,[1]TDSheet!$A:$AG,33,0)</f>
        <v>107.2</v>
      </c>
      <c r="AG96" s="14">
        <f>VLOOKUP(A:A,[1]TDSheet!$A:$W,23,0)</f>
        <v>105.8</v>
      </c>
      <c r="AH96" s="14">
        <f>VLOOKUP(A:A,[3]TDSheet!$A:$D,4,0)</f>
        <v>90</v>
      </c>
      <c r="AI96" s="14" t="e">
        <f>VLOOKUP(A:A,[1]TDSheet!$A:$AI,35,0)</f>
        <v>#N/A</v>
      </c>
      <c r="AJ96" s="14">
        <f t="shared" si="21"/>
        <v>100</v>
      </c>
      <c r="AK96" s="14">
        <f t="shared" si="22"/>
        <v>6</v>
      </c>
      <c r="AL96" s="14"/>
      <c r="AM96" s="14"/>
    </row>
    <row r="97" spans="1:39" s="1" customFormat="1" ht="21.95" customHeight="1" outlineLevel="1" x14ac:dyDescent="0.2">
      <c r="A97" s="7" t="s">
        <v>98</v>
      </c>
      <c r="B97" s="7" t="s">
        <v>13</v>
      </c>
      <c r="C97" s="8">
        <v>59</v>
      </c>
      <c r="D97" s="8">
        <v>18</v>
      </c>
      <c r="E97" s="8">
        <v>19</v>
      </c>
      <c r="F97" s="8">
        <v>46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4">
        <f>VLOOKUP(A:A,[2]TDSheet!$A:$F,6,0)</f>
        <v>520</v>
      </c>
      <c r="K97" s="14">
        <f t="shared" si="17"/>
        <v>-501</v>
      </c>
      <c r="L97" s="14">
        <f>VLOOKUP(A:A,[1]TDSheet!$A:$U,21,0)</f>
        <v>50</v>
      </c>
      <c r="M97" s="14">
        <f>VLOOKUP(A:A,[1]TDSheet!$A:$V,22,0)</f>
        <v>50</v>
      </c>
      <c r="N97" s="14">
        <f>VLOOKUP(A:A,[1]TDSheet!$A:$X,24,0)</f>
        <v>50</v>
      </c>
      <c r="O97" s="14"/>
      <c r="P97" s="14"/>
      <c r="Q97" s="14"/>
      <c r="R97" s="14"/>
      <c r="S97" s="14"/>
      <c r="T97" s="14"/>
      <c r="U97" s="14"/>
      <c r="V97" s="14"/>
      <c r="W97" s="14">
        <f t="shared" si="18"/>
        <v>3.8</v>
      </c>
      <c r="X97" s="17">
        <v>100</v>
      </c>
      <c r="Y97" s="18">
        <f t="shared" si="19"/>
        <v>77.89473684210526</v>
      </c>
      <c r="Z97" s="14">
        <f t="shared" si="20"/>
        <v>12.105263157894738</v>
      </c>
      <c r="AA97" s="14"/>
      <c r="AB97" s="14"/>
      <c r="AC97" s="14"/>
      <c r="AD97" s="14">
        <v>0</v>
      </c>
      <c r="AE97" s="14">
        <f>VLOOKUP(A:A,[1]TDSheet!$A:$AF,32,0)</f>
        <v>65.2</v>
      </c>
      <c r="AF97" s="14">
        <f>VLOOKUP(A:A,[1]TDSheet!$A:$AG,33,0)</f>
        <v>40.4</v>
      </c>
      <c r="AG97" s="14">
        <f>VLOOKUP(A:A,[1]TDSheet!$A:$W,23,0)</f>
        <v>2</v>
      </c>
      <c r="AH97" s="14">
        <v>0</v>
      </c>
      <c r="AI97" s="14">
        <f>VLOOKUP(A:A,[1]TDSheet!$A:$AI,35,0)</f>
        <v>0</v>
      </c>
      <c r="AJ97" s="14">
        <f t="shared" si="21"/>
        <v>100</v>
      </c>
      <c r="AK97" s="14">
        <f t="shared" si="22"/>
        <v>6</v>
      </c>
      <c r="AL97" s="14"/>
      <c r="AM97" s="14"/>
    </row>
    <row r="98" spans="1:39" s="1" customFormat="1" ht="11.1" customHeight="1" outlineLevel="1" x14ac:dyDescent="0.2">
      <c r="A98" s="7" t="s">
        <v>99</v>
      </c>
      <c r="B98" s="7" t="s">
        <v>13</v>
      </c>
      <c r="C98" s="8">
        <v>631</v>
      </c>
      <c r="D98" s="8">
        <v>602</v>
      </c>
      <c r="E98" s="8">
        <v>724</v>
      </c>
      <c r="F98" s="8">
        <v>494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4">
        <f>VLOOKUP(A:A,[2]TDSheet!$A:$F,6,0)</f>
        <v>733</v>
      </c>
      <c r="K98" s="14">
        <f t="shared" si="17"/>
        <v>-9</v>
      </c>
      <c r="L98" s="14">
        <f>VLOOKUP(A:A,[1]TDSheet!$A:$U,21,0)</f>
        <v>60</v>
      </c>
      <c r="M98" s="14">
        <f>VLOOKUP(A:A,[1]TDSheet!$A:$V,22,0)</f>
        <v>150</v>
      </c>
      <c r="N98" s="14">
        <f>VLOOKUP(A:A,[1]TDSheet!$A:$X,24,0)</f>
        <v>150</v>
      </c>
      <c r="O98" s="14"/>
      <c r="P98" s="14"/>
      <c r="Q98" s="14"/>
      <c r="R98" s="14"/>
      <c r="S98" s="14"/>
      <c r="T98" s="14"/>
      <c r="U98" s="14"/>
      <c r="V98" s="14"/>
      <c r="W98" s="14">
        <f t="shared" si="18"/>
        <v>144.80000000000001</v>
      </c>
      <c r="X98" s="17">
        <v>100</v>
      </c>
      <c r="Y98" s="18">
        <f t="shared" si="19"/>
        <v>6.5883977900552484</v>
      </c>
      <c r="Z98" s="14">
        <f t="shared" si="20"/>
        <v>3.4116022099447512</v>
      </c>
      <c r="AA98" s="14"/>
      <c r="AB98" s="14"/>
      <c r="AC98" s="14"/>
      <c r="AD98" s="14">
        <v>0</v>
      </c>
      <c r="AE98" s="14">
        <f>VLOOKUP(A:A,[1]TDSheet!$A:$AF,32,0)</f>
        <v>147</v>
      </c>
      <c r="AF98" s="14">
        <f>VLOOKUP(A:A,[1]TDSheet!$A:$AG,33,0)</f>
        <v>172.2</v>
      </c>
      <c r="AG98" s="14">
        <f>VLOOKUP(A:A,[1]TDSheet!$A:$W,23,0)</f>
        <v>151.80000000000001</v>
      </c>
      <c r="AH98" s="14">
        <f>VLOOKUP(A:A,[3]TDSheet!$A:$D,4,0)</f>
        <v>131</v>
      </c>
      <c r="AI98" s="14" t="e">
        <f>VLOOKUP(A:A,[1]TDSheet!$A:$AI,35,0)</f>
        <v>#N/A</v>
      </c>
      <c r="AJ98" s="14">
        <f t="shared" si="21"/>
        <v>100</v>
      </c>
      <c r="AK98" s="14">
        <f t="shared" si="22"/>
        <v>6</v>
      </c>
      <c r="AL98" s="14"/>
      <c r="AM98" s="14"/>
    </row>
    <row r="99" spans="1:39" s="1" customFormat="1" ht="11.1" customHeight="1" outlineLevel="1" x14ac:dyDescent="0.2">
      <c r="A99" s="7" t="s">
        <v>100</v>
      </c>
      <c r="B99" s="7" t="s">
        <v>13</v>
      </c>
      <c r="C99" s="8">
        <v>200</v>
      </c>
      <c r="D99" s="8">
        <v>320</v>
      </c>
      <c r="E99" s="8">
        <v>209</v>
      </c>
      <c r="F99" s="8">
        <v>296</v>
      </c>
      <c r="G99" s="1">
        <f>VLOOKUP(A:A,[1]TDSheet!$A:$G,7,0)</f>
        <v>0</v>
      </c>
      <c r="H99" s="1">
        <f>VLOOKUP(A:A,[1]TDSheet!$A:$H,8,0)</f>
        <v>0.15</v>
      </c>
      <c r="I99" s="1" t="e">
        <f>VLOOKUP(A:A,[1]TDSheet!$A:$I,9,0)</f>
        <v>#N/A</v>
      </c>
      <c r="J99" s="14">
        <f>VLOOKUP(A:A,[2]TDSheet!$A:$F,6,0)</f>
        <v>225</v>
      </c>
      <c r="K99" s="14">
        <f t="shared" si="17"/>
        <v>-16</v>
      </c>
      <c r="L99" s="14" t="e">
        <f>VLOOKUP(A:A,[1]TDSheet!$A:$U,21,0)</f>
        <v>#REF!</v>
      </c>
      <c r="M99" s="14">
        <f>VLOOKUP(A:A,[1]TDSheet!$A:$V,22,0)</f>
        <v>50</v>
      </c>
      <c r="N99" s="14">
        <f>VLOOKUP(A:A,[1]TDSheet!$A:$X,24,0)</f>
        <v>50</v>
      </c>
      <c r="O99" s="14"/>
      <c r="P99" s="14"/>
      <c r="Q99" s="14"/>
      <c r="R99" s="14"/>
      <c r="S99" s="14"/>
      <c r="T99" s="14"/>
      <c r="U99" s="14"/>
      <c r="V99" s="14"/>
      <c r="W99" s="14">
        <f t="shared" si="18"/>
        <v>41.8</v>
      </c>
      <c r="X99" s="17"/>
      <c r="Y99" s="18" t="e">
        <f t="shared" si="19"/>
        <v>#REF!</v>
      </c>
      <c r="Z99" s="14">
        <f t="shared" si="20"/>
        <v>7.0813397129186608</v>
      </c>
      <c r="AA99" s="14"/>
      <c r="AB99" s="14"/>
      <c r="AC99" s="14"/>
      <c r="AD99" s="14">
        <v>0</v>
      </c>
      <c r="AE99" s="14">
        <f>VLOOKUP(A:A,[1]TDSheet!$A:$AF,32,0)</f>
        <v>48</v>
      </c>
      <c r="AF99" s="14">
        <f>VLOOKUP(A:A,[1]TDSheet!$A:$AG,33,0)</f>
        <v>52.2</v>
      </c>
      <c r="AG99" s="14">
        <f>VLOOKUP(A:A,[1]TDSheet!$A:$W,23,0)</f>
        <v>51.8</v>
      </c>
      <c r="AH99" s="14">
        <f>VLOOKUP(A:A,[3]TDSheet!$A:$D,4,0)</f>
        <v>44</v>
      </c>
      <c r="AI99" s="14" t="e">
        <f>VLOOKUP(A:A,[1]TDSheet!$A:$AI,35,0)</f>
        <v>#N/A</v>
      </c>
      <c r="AJ99" s="14">
        <f t="shared" si="21"/>
        <v>0</v>
      </c>
      <c r="AK99" s="14">
        <f t="shared" si="22"/>
        <v>0</v>
      </c>
      <c r="AL99" s="14"/>
      <c r="AM99" s="14"/>
    </row>
    <row r="100" spans="1:39" s="1" customFormat="1" ht="21.95" customHeight="1" outlineLevel="1" x14ac:dyDescent="0.2">
      <c r="A100" s="7" t="s">
        <v>122</v>
      </c>
      <c r="B100" s="7" t="s">
        <v>13</v>
      </c>
      <c r="C100" s="8">
        <v>204</v>
      </c>
      <c r="D100" s="8"/>
      <c r="E100" s="8">
        <v>17</v>
      </c>
      <c r="F100" s="8">
        <v>187</v>
      </c>
      <c r="G100" s="1" t="str">
        <f>VLOOKUP(A:A,[1]TDSheet!$A:$G,7,0)</f>
        <v>нов</v>
      </c>
      <c r="H100" s="1">
        <f>VLOOKUP(A:A,[1]TDSheet!$A:$H,8,0)</f>
        <v>0.28000000000000003</v>
      </c>
      <c r="I100" s="1" t="e">
        <f>VLOOKUP(A:A,[1]TDSheet!$A:$I,9,0)</f>
        <v>#N/A</v>
      </c>
      <c r="J100" s="14">
        <f>VLOOKUP(A:A,[2]TDSheet!$A:$F,6,0)</f>
        <v>20</v>
      </c>
      <c r="K100" s="14">
        <f t="shared" si="17"/>
        <v>-3</v>
      </c>
      <c r="L100" s="14" t="e">
        <f>VLOOKUP(A:A,[1]TDSheet!$A:$U,21,0)</f>
        <v>#REF!</v>
      </c>
      <c r="M100" s="14" t="e">
        <f>VLOOKUP(A:A,[1]TDSheet!$A:$V,22,0)</f>
        <v>#REF!</v>
      </c>
      <c r="N100" s="14" t="e">
        <f>VLOOKUP(A:A,[1]TDSheet!$A:$X,24,0)</f>
        <v>#REF!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3.4</v>
      </c>
      <c r="X100" s="17"/>
      <c r="Y100" s="18" t="e">
        <f t="shared" si="19"/>
        <v>#REF!</v>
      </c>
      <c r="Z100" s="14">
        <f t="shared" si="20"/>
        <v>55</v>
      </c>
      <c r="AA100" s="14"/>
      <c r="AB100" s="14"/>
      <c r="AC100" s="14"/>
      <c r="AD100" s="14">
        <v>0</v>
      </c>
      <c r="AE100" s="14">
        <f>VLOOKUP(A:A,[1]TDSheet!$A:$AF,32,0)</f>
        <v>0</v>
      </c>
      <c r="AF100" s="14">
        <f>VLOOKUP(A:A,[1]TDSheet!$A:$AG,33,0)</f>
        <v>0</v>
      </c>
      <c r="AG100" s="14">
        <f>VLOOKUP(A:A,[1]TDSheet!$A:$W,23,0)</f>
        <v>1</v>
      </c>
      <c r="AH100" s="14">
        <f>VLOOKUP(A:A,[3]TDSheet!$A:$D,4,0)</f>
        <v>5</v>
      </c>
      <c r="AI100" s="14" t="e">
        <f>VLOOKUP(A:A,[1]TDSheet!$A:$AI,35,0)</f>
        <v>#N/A</v>
      </c>
      <c r="AJ100" s="14">
        <f t="shared" si="21"/>
        <v>0</v>
      </c>
      <c r="AK100" s="14">
        <f t="shared" si="22"/>
        <v>0</v>
      </c>
      <c r="AL100" s="14"/>
      <c r="AM100" s="14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39</v>
      </c>
      <c r="D101" s="8">
        <v>8</v>
      </c>
      <c r="E101" s="8">
        <v>4</v>
      </c>
      <c r="F101" s="8">
        <v>38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4">
        <f>VLOOKUP(A:A,[2]TDSheet!$A:$F,6,0)</f>
        <v>339</v>
      </c>
      <c r="K101" s="14">
        <f t="shared" si="17"/>
        <v>-335</v>
      </c>
      <c r="L101" s="14">
        <f>VLOOKUP(A:A,[1]TDSheet!$A:$U,21,0)</f>
        <v>30</v>
      </c>
      <c r="M101" s="14">
        <f>VLOOKUP(A:A,[1]TDSheet!$A:$V,22,0)</f>
        <v>20</v>
      </c>
      <c r="N101" s="14">
        <f>VLOOKUP(A:A,[1]TDSheet!$A:$X,24,0)</f>
        <v>30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0.8</v>
      </c>
      <c r="X101" s="17"/>
      <c r="Y101" s="18">
        <f t="shared" si="19"/>
        <v>147.5</v>
      </c>
      <c r="Z101" s="14">
        <f t="shared" si="20"/>
        <v>47.5</v>
      </c>
      <c r="AA101" s="14"/>
      <c r="AB101" s="14"/>
      <c r="AC101" s="14"/>
      <c r="AD101" s="14">
        <v>0</v>
      </c>
      <c r="AE101" s="14">
        <f>VLOOKUP(A:A,[1]TDSheet!$A:$AF,32,0)</f>
        <v>57.8</v>
      </c>
      <c r="AF101" s="14">
        <f>VLOOKUP(A:A,[1]TDSheet!$A:$AG,33,0)</f>
        <v>56.4</v>
      </c>
      <c r="AG101" s="14">
        <f>VLOOKUP(A:A,[1]TDSheet!$A:$W,23,0)</f>
        <v>30.2</v>
      </c>
      <c r="AH101" s="14">
        <f>VLOOKUP(A:A,[3]TDSheet!$A:$D,4,0)</f>
        <v>-14</v>
      </c>
      <c r="AI101" s="14" t="str">
        <f>VLOOKUP(A:A,[1]TDSheet!$A:$AI,35,0)</f>
        <v>оконч</v>
      </c>
      <c r="AJ101" s="14">
        <f t="shared" si="21"/>
        <v>0</v>
      </c>
      <c r="AK101" s="14">
        <f t="shared" si="22"/>
        <v>0</v>
      </c>
      <c r="AL101" s="14"/>
      <c r="AM101" s="14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190.26400000000001</v>
      </c>
      <c r="D102" s="8">
        <v>693.65899999999999</v>
      </c>
      <c r="E102" s="8">
        <v>415.86900000000003</v>
      </c>
      <c r="F102" s="8">
        <v>432.49599999999998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459.91</v>
      </c>
      <c r="K102" s="14">
        <f t="shared" si="17"/>
        <v>-44.040999999999997</v>
      </c>
      <c r="L102" s="14">
        <f>VLOOKUP(A:A,[1]TDSheet!$A:$U,21,0)</f>
        <v>20</v>
      </c>
      <c r="M102" s="14">
        <f>VLOOKUP(A:A,[1]TDSheet!$A:$V,22,0)</f>
        <v>100</v>
      </c>
      <c r="N102" s="14">
        <f>VLOOKUP(A:A,[1]TDSheet!$A:$X,24,0)</f>
        <v>110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83.1738</v>
      </c>
      <c r="X102" s="17">
        <v>50</v>
      </c>
      <c r="Y102" s="18">
        <f t="shared" si="19"/>
        <v>8.5663514231645053</v>
      </c>
      <c r="Z102" s="14">
        <f t="shared" si="20"/>
        <v>5.1999067013891391</v>
      </c>
      <c r="AA102" s="14"/>
      <c r="AB102" s="14"/>
      <c r="AC102" s="14"/>
      <c r="AD102" s="14">
        <v>0</v>
      </c>
      <c r="AE102" s="14">
        <f>VLOOKUP(A:A,[1]TDSheet!$A:$AF,32,0)</f>
        <v>95.430999999999997</v>
      </c>
      <c r="AF102" s="14">
        <f>VLOOKUP(A:A,[1]TDSheet!$A:$AG,33,0)</f>
        <v>108.7568</v>
      </c>
      <c r="AG102" s="14">
        <f>VLOOKUP(A:A,[1]TDSheet!$A:$W,23,0)</f>
        <v>109.4494</v>
      </c>
      <c r="AH102" s="14">
        <v>0</v>
      </c>
      <c r="AI102" s="14" t="str">
        <f>VLOOKUP(A:A,[1]TDSheet!$A:$AI,35,0)</f>
        <v>увел</v>
      </c>
      <c r="AJ102" s="14">
        <f t="shared" si="21"/>
        <v>50</v>
      </c>
      <c r="AK102" s="14">
        <f t="shared" si="22"/>
        <v>50</v>
      </c>
      <c r="AL102" s="14"/>
      <c r="AM102" s="14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25</v>
      </c>
      <c r="D103" s="8">
        <v>8</v>
      </c>
      <c r="E103" s="8">
        <v>5</v>
      </c>
      <c r="F103" s="8">
        <v>26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371</v>
      </c>
      <c r="K103" s="14">
        <f t="shared" si="17"/>
        <v>-366</v>
      </c>
      <c r="L103" s="14">
        <f>VLOOKUP(A:A,[1]TDSheet!$A:$U,21,0)</f>
        <v>30</v>
      </c>
      <c r="M103" s="14" t="e">
        <f>VLOOKUP(A:A,[1]TDSheet!$A:$V,22,0)</f>
        <v>#REF!</v>
      </c>
      <c r="N103" s="14">
        <f>VLOOKUP(A:A,[1]TDSheet!$A:$X,24,0)</f>
        <v>30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1</v>
      </c>
      <c r="X103" s="17"/>
      <c r="Y103" s="18" t="e">
        <f t="shared" si="19"/>
        <v>#REF!</v>
      </c>
      <c r="Z103" s="14">
        <f t="shared" si="20"/>
        <v>26</v>
      </c>
      <c r="AA103" s="14"/>
      <c r="AB103" s="14"/>
      <c r="AC103" s="14"/>
      <c r="AD103" s="14">
        <v>0</v>
      </c>
      <c r="AE103" s="14">
        <f>VLOOKUP(A:A,[1]TDSheet!$A:$AF,32,0)</f>
        <v>94.4</v>
      </c>
      <c r="AF103" s="14">
        <f>VLOOKUP(A:A,[1]TDSheet!$A:$AG,33,0)</f>
        <v>6.2</v>
      </c>
      <c r="AG103" s="14">
        <f>VLOOKUP(A:A,[1]TDSheet!$A:$W,23,0)</f>
        <v>0.4</v>
      </c>
      <c r="AH103" s="14">
        <f>VLOOKUP(A:A,[3]TDSheet!$A:$D,4,0)</f>
        <v>5</v>
      </c>
      <c r="AI103" s="14" t="e">
        <f>VLOOKUP(A:A,[1]TDSheet!$A:$AI,35,0)</f>
        <v>#N/A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21.95" customHeight="1" outlineLevel="1" x14ac:dyDescent="0.2">
      <c r="A104" s="7" t="s">
        <v>123</v>
      </c>
      <c r="B104" s="7" t="s">
        <v>8</v>
      </c>
      <c r="C104" s="8">
        <v>140.42500000000001</v>
      </c>
      <c r="D104" s="8"/>
      <c r="E104" s="8">
        <v>2.7040000000000002</v>
      </c>
      <c r="F104" s="8">
        <v>137.721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2.6</v>
      </c>
      <c r="K104" s="14">
        <f t="shared" si="17"/>
        <v>0.10400000000000009</v>
      </c>
      <c r="L104" s="14" t="e">
        <f>VLOOKUP(A:A,[1]TDSheet!$A:$U,21,0)</f>
        <v>#REF!</v>
      </c>
      <c r="M104" s="14" t="e">
        <f>VLOOKUP(A:A,[1]TDSheet!$A:$V,22,0)</f>
        <v>#REF!</v>
      </c>
      <c r="N104" s="14" t="e">
        <f>VLOOKUP(A:A,[1]TDSheet!$A:$X,24,0)</f>
        <v>#REF!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0.54080000000000006</v>
      </c>
      <c r="X104" s="17"/>
      <c r="Y104" s="18" t="e">
        <f t="shared" si="19"/>
        <v>#REF!</v>
      </c>
      <c r="Z104" s="14">
        <f t="shared" si="20"/>
        <v>254.66161242603548</v>
      </c>
      <c r="AA104" s="14"/>
      <c r="AB104" s="14"/>
      <c r="AC104" s="14"/>
      <c r="AD104" s="14">
        <v>0</v>
      </c>
      <c r="AE104" s="14">
        <f>VLOOKUP(A:A,[1]TDSheet!$A:$AF,32,0)</f>
        <v>0</v>
      </c>
      <c r="AF104" s="14">
        <f>VLOOKUP(A:A,[1]TDSheet!$A:$AG,33,0)</f>
        <v>0</v>
      </c>
      <c r="AG104" s="14">
        <f>VLOOKUP(A:A,[1]TDSheet!$A:$W,23,0)</f>
        <v>0.54080000000000006</v>
      </c>
      <c r="AH104" s="14">
        <v>0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224</v>
      </c>
      <c r="D105" s="8">
        <v>431</v>
      </c>
      <c r="E105" s="8">
        <v>552</v>
      </c>
      <c r="F105" s="8">
        <v>77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702</v>
      </c>
      <c r="K105" s="14">
        <f t="shared" si="17"/>
        <v>-150</v>
      </c>
      <c r="L105" s="14">
        <f>VLOOKUP(A:A,[1]TDSheet!$A:$U,21,0)</f>
        <v>170</v>
      </c>
      <c r="M105" s="14">
        <f>VLOOKUP(A:A,[1]TDSheet!$A:$V,22,0)</f>
        <v>100</v>
      </c>
      <c r="N105" s="14">
        <f>VLOOKUP(A:A,[1]TDSheet!$A:$X,24,0)</f>
        <v>100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110.4</v>
      </c>
      <c r="X105" s="17">
        <v>200</v>
      </c>
      <c r="Y105" s="18">
        <f t="shared" si="19"/>
        <v>5.8605072463768115</v>
      </c>
      <c r="Z105" s="14">
        <f t="shared" si="20"/>
        <v>0.69746376811594202</v>
      </c>
      <c r="AA105" s="14"/>
      <c r="AB105" s="14"/>
      <c r="AC105" s="14"/>
      <c r="AD105" s="14">
        <v>0</v>
      </c>
      <c r="AE105" s="14">
        <f>VLOOKUP(A:A,[1]TDSheet!$A:$AF,32,0)</f>
        <v>99.8</v>
      </c>
      <c r="AF105" s="14">
        <f>VLOOKUP(A:A,[1]TDSheet!$A:$AG,33,0)</f>
        <v>84.4</v>
      </c>
      <c r="AG105" s="14">
        <f>VLOOKUP(A:A,[1]TDSheet!$A:$W,23,0)</f>
        <v>98</v>
      </c>
      <c r="AH105" s="14">
        <f>VLOOKUP(A:A,[3]TDSheet!$A:$D,4,0)</f>
        <v>109</v>
      </c>
      <c r="AI105" s="14" t="str">
        <f>VLOOKUP(A:A,[1]TDSheet!$A:$AI,35,0)</f>
        <v>Паша</v>
      </c>
      <c r="AJ105" s="14">
        <f t="shared" si="21"/>
        <v>200</v>
      </c>
      <c r="AK105" s="14">
        <f t="shared" si="22"/>
        <v>80</v>
      </c>
      <c r="AL105" s="14"/>
      <c r="AM105" s="14"/>
    </row>
    <row r="106" spans="1:39" s="1" customFormat="1" ht="21.95" customHeight="1" outlineLevel="1" x14ac:dyDescent="0.2">
      <c r="A106" s="7" t="s">
        <v>105</v>
      </c>
      <c r="B106" s="7" t="s">
        <v>8</v>
      </c>
      <c r="C106" s="8">
        <v>271.3</v>
      </c>
      <c r="D106" s="8">
        <v>329.02699999999999</v>
      </c>
      <c r="E106" s="8">
        <v>339.209</v>
      </c>
      <c r="F106" s="8">
        <v>246.61799999999999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334.21899999999999</v>
      </c>
      <c r="K106" s="14">
        <f t="shared" si="17"/>
        <v>4.9900000000000091</v>
      </c>
      <c r="L106" s="14" t="e">
        <f>VLOOKUP(A:A,[1]TDSheet!$A:$U,21,0)</f>
        <v>#REF!</v>
      </c>
      <c r="M106" s="14">
        <f>VLOOKUP(A:A,[1]TDSheet!$A:$V,22,0)</f>
        <v>80</v>
      </c>
      <c r="N106" s="14">
        <f>VLOOKUP(A:A,[1]TDSheet!$A:$X,24,0)</f>
        <v>80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67.841800000000006</v>
      </c>
      <c r="X106" s="17"/>
      <c r="Y106" s="18" t="e">
        <f t="shared" si="19"/>
        <v>#REF!</v>
      </c>
      <c r="Z106" s="14">
        <f t="shared" si="20"/>
        <v>3.6351924624641443</v>
      </c>
      <c r="AA106" s="14"/>
      <c r="AB106" s="14"/>
      <c r="AC106" s="14"/>
      <c r="AD106" s="14">
        <v>0</v>
      </c>
      <c r="AE106" s="14">
        <f>VLOOKUP(A:A,[1]TDSheet!$A:$AF,32,0)</f>
        <v>75.69</v>
      </c>
      <c r="AF106" s="14">
        <f>VLOOKUP(A:A,[1]TDSheet!$A:$AG,33,0)</f>
        <v>76.122199999999992</v>
      </c>
      <c r="AG106" s="14">
        <f>VLOOKUP(A:A,[1]TDSheet!$A:$W,23,0)</f>
        <v>68.129600000000011</v>
      </c>
      <c r="AH106" s="14">
        <f>VLOOKUP(A:A,[3]TDSheet!$A:$D,4,0)</f>
        <v>65.167000000000002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21.95" customHeight="1" outlineLevel="1" x14ac:dyDescent="0.2">
      <c r="A107" s="7" t="s">
        <v>106</v>
      </c>
      <c r="B107" s="7" t="s">
        <v>13</v>
      </c>
      <c r="C107" s="8">
        <v>126</v>
      </c>
      <c r="D107" s="8">
        <v>298</v>
      </c>
      <c r="E107" s="8">
        <v>328</v>
      </c>
      <c r="F107" s="8">
        <v>81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410</v>
      </c>
      <c r="K107" s="14">
        <f t="shared" si="17"/>
        <v>-82</v>
      </c>
      <c r="L107" s="14">
        <f>VLOOKUP(A:A,[1]TDSheet!$A:$U,21,0)</f>
        <v>30</v>
      </c>
      <c r="M107" s="14">
        <f>VLOOKUP(A:A,[1]TDSheet!$A:$V,22,0)</f>
        <v>70</v>
      </c>
      <c r="N107" s="14">
        <f>VLOOKUP(A:A,[1]TDSheet!$A:$X,24,0)</f>
        <v>60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65.599999999999994</v>
      </c>
      <c r="X107" s="17">
        <v>150</v>
      </c>
      <c r="Y107" s="18">
        <f t="shared" si="19"/>
        <v>5.9603658536585371</v>
      </c>
      <c r="Z107" s="14">
        <f t="shared" si="20"/>
        <v>1.2347560975609757</v>
      </c>
      <c r="AA107" s="14"/>
      <c r="AB107" s="14"/>
      <c r="AC107" s="14"/>
      <c r="AD107" s="14">
        <v>0</v>
      </c>
      <c r="AE107" s="14">
        <f>VLOOKUP(A:A,[1]TDSheet!$A:$AF,32,0)</f>
        <v>42</v>
      </c>
      <c r="AF107" s="14">
        <f>VLOOKUP(A:A,[1]TDSheet!$A:$AG,33,0)</f>
        <v>53.8</v>
      </c>
      <c r="AG107" s="14">
        <f>VLOOKUP(A:A,[1]TDSheet!$A:$W,23,0)</f>
        <v>54.8</v>
      </c>
      <c r="AH107" s="14">
        <f>VLOOKUP(A:A,[3]TDSheet!$A:$D,4,0)</f>
        <v>68</v>
      </c>
      <c r="AI107" s="14" t="str">
        <f>VLOOKUP(A:A,[1]TDSheet!$A:$AI,35,0)</f>
        <v>увел</v>
      </c>
      <c r="AJ107" s="14">
        <f t="shared" si="21"/>
        <v>150</v>
      </c>
      <c r="AK107" s="14">
        <f t="shared" si="22"/>
        <v>60</v>
      </c>
      <c r="AL107" s="14"/>
      <c r="AM107" s="14"/>
    </row>
    <row r="108" spans="1:39" s="1" customFormat="1" ht="11.1" customHeight="1" outlineLevel="1" x14ac:dyDescent="0.2">
      <c r="A108" s="7" t="s">
        <v>107</v>
      </c>
      <c r="B108" s="7" t="s">
        <v>8</v>
      </c>
      <c r="C108" s="8">
        <v>335.42099999999999</v>
      </c>
      <c r="D108" s="8">
        <v>265.92500000000001</v>
      </c>
      <c r="E108" s="8">
        <v>242.01</v>
      </c>
      <c r="F108" s="8">
        <v>344.69600000000003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241.108</v>
      </c>
      <c r="K108" s="14">
        <f t="shared" si="17"/>
        <v>0.90199999999998681</v>
      </c>
      <c r="L108" s="14" t="e">
        <f>VLOOKUP(A:A,[1]TDSheet!$A:$U,21,0)</f>
        <v>#REF!</v>
      </c>
      <c r="M108" s="14" t="e">
        <f>VLOOKUP(A:A,[1]TDSheet!$A:$V,22,0)</f>
        <v>#REF!</v>
      </c>
      <c r="N108" s="14" t="e">
        <f>VLOOKUP(A:A,[1]TDSheet!$A:$X,24,0)</f>
        <v>#REF!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48.402000000000001</v>
      </c>
      <c r="X108" s="17"/>
      <c r="Y108" s="18" t="e">
        <f t="shared" si="19"/>
        <v>#REF!</v>
      </c>
      <c r="Z108" s="14">
        <f t="shared" si="20"/>
        <v>7.1215239039709104</v>
      </c>
      <c r="AA108" s="14"/>
      <c r="AB108" s="14"/>
      <c r="AC108" s="14"/>
      <c r="AD108" s="14">
        <v>0</v>
      </c>
      <c r="AE108" s="14">
        <f>VLOOKUP(A:A,[1]TDSheet!$A:$AF,32,0)</f>
        <v>61.77</v>
      </c>
      <c r="AF108" s="14">
        <f>VLOOKUP(A:A,[1]TDSheet!$A:$AG,33,0)</f>
        <v>80.193600000000004</v>
      </c>
      <c r="AG108" s="14">
        <f>VLOOKUP(A:A,[1]TDSheet!$A:$W,23,0)</f>
        <v>58.242999999999995</v>
      </c>
      <c r="AH108" s="14">
        <f>VLOOKUP(A:A,[3]TDSheet!$A:$D,4,0)</f>
        <v>44.95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108</v>
      </c>
      <c r="B109" s="7" t="s">
        <v>13</v>
      </c>
      <c r="C109" s="8">
        <v>86</v>
      </c>
      <c r="D109" s="8">
        <v>94</v>
      </c>
      <c r="E109" s="8">
        <v>84</v>
      </c>
      <c r="F109" s="8">
        <v>94</v>
      </c>
      <c r="G109" s="1" t="str">
        <f>VLOOKUP(A:A,[1]TDSheet!$A:$G,7,0)</f>
        <v>н</v>
      </c>
      <c r="H109" s="1">
        <f>VLOOKUP(A:A,[1]TDSheet!$A:$H,8,0)</f>
        <v>0.4</v>
      </c>
      <c r="I109" s="1" t="e">
        <f>VLOOKUP(A:A,[1]TDSheet!$A:$I,9,0)</f>
        <v>#N/A</v>
      </c>
      <c r="J109" s="14">
        <f>VLOOKUP(A:A,[2]TDSheet!$A:$F,6,0)</f>
        <v>110</v>
      </c>
      <c r="K109" s="14">
        <f t="shared" si="17"/>
        <v>-26</v>
      </c>
      <c r="L109" s="14">
        <f>VLOOKUP(A:A,[1]TDSheet!$A:$U,21,0)</f>
        <v>20</v>
      </c>
      <c r="M109" s="14">
        <f>VLOOKUP(A:A,[1]TDSheet!$A:$V,22,0)</f>
        <v>20</v>
      </c>
      <c r="N109" s="14">
        <f>VLOOKUP(A:A,[1]TDSheet!$A:$X,24,0)</f>
        <v>20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16.8</v>
      </c>
      <c r="X109" s="17"/>
      <c r="Y109" s="18">
        <f t="shared" si="19"/>
        <v>9.1666666666666661</v>
      </c>
      <c r="Z109" s="14">
        <f t="shared" si="20"/>
        <v>5.5952380952380949</v>
      </c>
      <c r="AA109" s="14"/>
      <c r="AB109" s="14"/>
      <c r="AC109" s="14"/>
      <c r="AD109" s="14">
        <v>0</v>
      </c>
      <c r="AE109" s="14">
        <f>VLOOKUP(A:A,[1]TDSheet!$A:$AF,32,0)</f>
        <v>28</v>
      </c>
      <c r="AF109" s="14">
        <f>VLOOKUP(A:A,[1]TDSheet!$A:$AG,33,0)</f>
        <v>22.2</v>
      </c>
      <c r="AG109" s="14">
        <f>VLOOKUP(A:A,[1]TDSheet!$A:$W,23,0)</f>
        <v>22.4</v>
      </c>
      <c r="AH109" s="14">
        <f>VLOOKUP(A:A,[3]TDSheet!$A:$D,4,0)</f>
        <v>10</v>
      </c>
      <c r="AI109" s="14" t="str">
        <f>VLOOKUP(A:A,[1]TDSheet!$A:$AI,35,0)</f>
        <v>Паша</v>
      </c>
      <c r="AJ109" s="14">
        <f t="shared" si="21"/>
        <v>0</v>
      </c>
      <c r="AK109" s="14">
        <f t="shared" si="22"/>
        <v>0</v>
      </c>
      <c r="AL109" s="14"/>
      <c r="AM109" s="14"/>
    </row>
    <row r="110" spans="1:39" s="1" customFormat="1" ht="21.95" customHeight="1" outlineLevel="1" x14ac:dyDescent="0.2">
      <c r="A110" s="7" t="s">
        <v>109</v>
      </c>
      <c r="B110" s="7" t="s">
        <v>13</v>
      </c>
      <c r="C110" s="8">
        <v>117</v>
      </c>
      <c r="D110" s="8">
        <v>164</v>
      </c>
      <c r="E110" s="8">
        <v>188</v>
      </c>
      <c r="F110" s="8">
        <v>85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216</v>
      </c>
      <c r="K110" s="14">
        <f t="shared" si="17"/>
        <v>-28</v>
      </c>
      <c r="L110" s="14">
        <f>VLOOKUP(A:A,[1]TDSheet!$A:$U,21,0)</f>
        <v>40</v>
      </c>
      <c r="M110" s="14">
        <f>VLOOKUP(A:A,[1]TDSheet!$A:$V,22,0)</f>
        <v>40</v>
      </c>
      <c r="N110" s="14">
        <f>VLOOKUP(A:A,[1]TDSheet!$A:$X,24,0)</f>
        <v>40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37.6</v>
      </c>
      <c r="X110" s="17">
        <v>50</v>
      </c>
      <c r="Y110" s="18">
        <f t="shared" si="19"/>
        <v>6.7819148936170208</v>
      </c>
      <c r="Z110" s="14">
        <f t="shared" si="20"/>
        <v>2.2606382978723403</v>
      </c>
      <c r="AA110" s="14"/>
      <c r="AB110" s="14"/>
      <c r="AC110" s="14"/>
      <c r="AD110" s="14">
        <v>0</v>
      </c>
      <c r="AE110" s="14">
        <f>VLOOKUP(A:A,[1]TDSheet!$A:$AF,32,0)</f>
        <v>36.4</v>
      </c>
      <c r="AF110" s="14">
        <f>VLOOKUP(A:A,[1]TDSheet!$A:$AG,33,0)</f>
        <v>32.6</v>
      </c>
      <c r="AG110" s="14">
        <f>VLOOKUP(A:A,[1]TDSheet!$A:$W,23,0)</f>
        <v>38.200000000000003</v>
      </c>
      <c r="AH110" s="14">
        <f>VLOOKUP(A:A,[3]TDSheet!$A:$D,4,0)</f>
        <v>25</v>
      </c>
      <c r="AI110" s="14" t="e">
        <f>VLOOKUP(A:A,[1]TDSheet!$A:$AI,35,0)</f>
        <v>#N/A</v>
      </c>
      <c r="AJ110" s="14">
        <f t="shared" si="21"/>
        <v>50</v>
      </c>
      <c r="AK110" s="14">
        <f t="shared" si="22"/>
        <v>10</v>
      </c>
      <c r="AL110" s="14"/>
      <c r="AM110" s="14"/>
    </row>
    <row r="111" spans="1:39" s="1" customFormat="1" ht="21.95" customHeight="1" outlineLevel="1" x14ac:dyDescent="0.2">
      <c r="A111" s="7" t="s">
        <v>110</v>
      </c>
      <c r="B111" s="7" t="s">
        <v>13</v>
      </c>
      <c r="C111" s="8">
        <v>152</v>
      </c>
      <c r="D111" s="8">
        <v>78</v>
      </c>
      <c r="E111" s="8">
        <v>131</v>
      </c>
      <c r="F111" s="8">
        <v>87</v>
      </c>
      <c r="G111" s="1">
        <f>VLOOKUP(A:A,[1]TDSheet!$A:$G,7,0)</f>
        <v>0</v>
      </c>
      <c r="H111" s="1">
        <f>VLOOKUP(A:A,[1]TDSheet!$A:$H,8,0)</f>
        <v>0.2</v>
      </c>
      <c r="I111" s="1" t="e">
        <f>VLOOKUP(A:A,[1]TDSheet!$A:$I,9,0)</f>
        <v>#N/A</v>
      </c>
      <c r="J111" s="14">
        <f>VLOOKUP(A:A,[2]TDSheet!$A:$F,6,0)</f>
        <v>197</v>
      </c>
      <c r="K111" s="14">
        <f t="shared" si="17"/>
        <v>-66</v>
      </c>
      <c r="L111" s="14">
        <f>VLOOKUP(A:A,[1]TDSheet!$A:$U,21,0)</f>
        <v>40</v>
      </c>
      <c r="M111" s="14">
        <f>VLOOKUP(A:A,[1]TDSheet!$A:$V,22,0)</f>
        <v>30</v>
      </c>
      <c r="N111" s="14">
        <f>VLOOKUP(A:A,[1]TDSheet!$A:$X,24,0)</f>
        <v>30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26.2</v>
      </c>
      <c r="X111" s="17"/>
      <c r="Y111" s="18">
        <f t="shared" si="19"/>
        <v>7.1374045801526718</v>
      </c>
      <c r="Z111" s="14">
        <f t="shared" si="20"/>
        <v>3.3206106870229011</v>
      </c>
      <c r="AA111" s="14"/>
      <c r="AB111" s="14"/>
      <c r="AC111" s="14"/>
      <c r="AD111" s="14">
        <v>0</v>
      </c>
      <c r="AE111" s="14">
        <f>VLOOKUP(A:A,[1]TDSheet!$A:$AF,32,0)</f>
        <v>41.6</v>
      </c>
      <c r="AF111" s="14">
        <f>VLOOKUP(A:A,[1]TDSheet!$A:$AG,33,0)</f>
        <v>30</v>
      </c>
      <c r="AG111" s="14">
        <f>VLOOKUP(A:A,[1]TDSheet!$A:$W,23,0)</f>
        <v>30.8</v>
      </c>
      <c r="AH111" s="14">
        <f>VLOOKUP(A:A,[3]TDSheet!$A:$D,4,0)</f>
        <v>11</v>
      </c>
      <c r="AI111" s="14" t="str">
        <f>VLOOKUP(A:A,[1]TDSheet!$A:$AI,35,0)</f>
        <v>увел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21.95" customHeight="1" outlineLevel="1" x14ac:dyDescent="0.2">
      <c r="A112" s="7" t="s">
        <v>111</v>
      </c>
      <c r="B112" s="7" t="s">
        <v>13</v>
      </c>
      <c r="C112" s="8">
        <v>227</v>
      </c>
      <c r="D112" s="8">
        <v>408</v>
      </c>
      <c r="E112" s="8">
        <v>438</v>
      </c>
      <c r="F112" s="8">
        <v>181</v>
      </c>
      <c r="G112" s="1">
        <f>VLOOKUP(A:A,[1]TDSheet!$A:$G,7,0)</f>
        <v>0</v>
      </c>
      <c r="H112" s="1">
        <f>VLOOKUP(A:A,[1]TDSheet!$A:$H,8,0)</f>
        <v>0.2</v>
      </c>
      <c r="I112" s="1" t="e">
        <f>VLOOKUP(A:A,[1]TDSheet!$A:$I,9,0)</f>
        <v>#N/A</v>
      </c>
      <c r="J112" s="14">
        <f>VLOOKUP(A:A,[2]TDSheet!$A:$F,6,0)</f>
        <v>540</v>
      </c>
      <c r="K112" s="14">
        <f t="shared" si="17"/>
        <v>-102</v>
      </c>
      <c r="L112" s="14">
        <f>VLOOKUP(A:A,[1]TDSheet!$A:$U,21,0)</f>
        <v>80</v>
      </c>
      <c r="M112" s="14">
        <f>VLOOKUP(A:A,[1]TDSheet!$A:$V,22,0)</f>
        <v>80</v>
      </c>
      <c r="N112" s="14">
        <f>VLOOKUP(A:A,[1]TDSheet!$A:$X,24,0)</f>
        <v>90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87.6</v>
      </c>
      <c r="X112" s="17">
        <v>100</v>
      </c>
      <c r="Y112" s="18">
        <f t="shared" si="19"/>
        <v>6.0616438356164384</v>
      </c>
      <c r="Z112" s="14">
        <f t="shared" si="20"/>
        <v>2.0662100456621006</v>
      </c>
      <c r="AA112" s="14"/>
      <c r="AB112" s="14"/>
      <c r="AC112" s="14"/>
      <c r="AD112" s="14">
        <v>0</v>
      </c>
      <c r="AE112" s="14">
        <f>VLOOKUP(A:A,[1]TDSheet!$A:$AF,32,0)</f>
        <v>99.6</v>
      </c>
      <c r="AF112" s="14">
        <f>VLOOKUP(A:A,[1]TDSheet!$A:$AG,33,0)</f>
        <v>86.2</v>
      </c>
      <c r="AG112" s="14">
        <f>VLOOKUP(A:A,[1]TDSheet!$A:$W,23,0)</f>
        <v>84.4</v>
      </c>
      <c r="AH112" s="14">
        <f>VLOOKUP(A:A,[3]TDSheet!$A:$D,4,0)</f>
        <v>95</v>
      </c>
      <c r="AI112" s="14" t="str">
        <f>VLOOKUP(A:A,[1]TDSheet!$A:$AI,35,0)</f>
        <v>увел</v>
      </c>
      <c r="AJ112" s="14">
        <f t="shared" si="21"/>
        <v>100</v>
      </c>
      <c r="AK112" s="14">
        <f t="shared" si="22"/>
        <v>20</v>
      </c>
      <c r="AL112" s="14"/>
      <c r="AM112" s="14"/>
    </row>
    <row r="113" spans="1:39" s="1" customFormat="1" ht="11.1" customHeight="1" outlineLevel="1" x14ac:dyDescent="0.2">
      <c r="A113" s="7" t="s">
        <v>112</v>
      </c>
      <c r="B113" s="7" t="s">
        <v>13</v>
      </c>
      <c r="C113" s="8">
        <v>61</v>
      </c>
      <c r="D113" s="8">
        <v>108</v>
      </c>
      <c r="E113" s="8">
        <v>123</v>
      </c>
      <c r="F113" s="8">
        <v>46</v>
      </c>
      <c r="G113" s="1">
        <f>VLOOKUP(A:A,[1]TDSheet!$A:$G,7,0)</f>
        <v>0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183</v>
      </c>
      <c r="K113" s="14">
        <f t="shared" si="17"/>
        <v>-60</v>
      </c>
      <c r="L113" s="14">
        <f>VLOOKUP(A:A,[1]TDSheet!$A:$U,21,0)</f>
        <v>80</v>
      </c>
      <c r="M113" s="14">
        <f>VLOOKUP(A:A,[1]TDSheet!$A:$V,22,0)</f>
        <v>30</v>
      </c>
      <c r="N113" s="14">
        <f>VLOOKUP(A:A,[1]TDSheet!$A:$X,24,0)</f>
        <v>30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24.6</v>
      </c>
      <c r="X113" s="17"/>
      <c r="Y113" s="18">
        <f t="shared" si="19"/>
        <v>7.5609756097560972</v>
      </c>
      <c r="Z113" s="14">
        <f t="shared" si="20"/>
        <v>1.8699186991869918</v>
      </c>
      <c r="AA113" s="14"/>
      <c r="AB113" s="14"/>
      <c r="AC113" s="14"/>
      <c r="AD113" s="14">
        <v>0</v>
      </c>
      <c r="AE113" s="14">
        <f>VLOOKUP(A:A,[1]TDSheet!$A:$AF,32,0)</f>
        <v>25</v>
      </c>
      <c r="AF113" s="14">
        <f>VLOOKUP(A:A,[1]TDSheet!$A:$AG,33,0)</f>
        <v>23</v>
      </c>
      <c r="AG113" s="14">
        <f>VLOOKUP(A:A,[1]TDSheet!$A:$W,23,0)</f>
        <v>28.4</v>
      </c>
      <c r="AH113" s="14">
        <f>VLOOKUP(A:A,[3]TDSheet!$A:$D,4,0)</f>
        <v>12</v>
      </c>
      <c r="AI113" s="14" t="str">
        <f>VLOOKUP(A:A,[1]TDSheet!$A:$AI,35,0)</f>
        <v>увел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113</v>
      </c>
      <c r="B114" s="7" t="s">
        <v>8</v>
      </c>
      <c r="C114" s="8">
        <v>533.20100000000002</v>
      </c>
      <c r="D114" s="8">
        <v>1482.127</v>
      </c>
      <c r="E114" s="19">
        <v>476</v>
      </c>
      <c r="F114" s="20">
        <v>724</v>
      </c>
      <c r="G114" s="1" t="str">
        <f>VLOOKUP(A:A,[1]TDSheet!$A:$G,7,0)</f>
        <v>рот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422.67099999999999</v>
      </c>
      <c r="K114" s="14">
        <f t="shared" si="17"/>
        <v>53.329000000000008</v>
      </c>
      <c r="L114" s="14" t="e">
        <f>VLOOKUP(A:A,[1]TDSheet!$A:$U,21,0)</f>
        <v>#REF!</v>
      </c>
      <c r="M114" s="14" t="e">
        <f>VLOOKUP(A:A,[1]TDSheet!$A:$V,22,0)</f>
        <v>#REF!</v>
      </c>
      <c r="N114" s="14">
        <f>VLOOKUP(A:A,[1]TDSheet!$A:$X,24,0)</f>
        <v>100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95.2</v>
      </c>
      <c r="X114" s="17"/>
      <c r="Y114" s="18" t="e">
        <f t="shared" si="19"/>
        <v>#REF!</v>
      </c>
      <c r="Z114" s="14">
        <f t="shared" si="20"/>
        <v>7.6050420168067223</v>
      </c>
      <c r="AA114" s="14"/>
      <c r="AB114" s="14"/>
      <c r="AC114" s="14"/>
      <c r="AD114" s="14">
        <v>0</v>
      </c>
      <c r="AE114" s="14">
        <f>VLOOKUP(A:A,[1]TDSheet!$A:$AF,32,0)</f>
        <v>119.2</v>
      </c>
      <c r="AF114" s="14">
        <f>VLOOKUP(A:A,[1]TDSheet!$A:$AG,33,0)</f>
        <v>178.6</v>
      </c>
      <c r="AG114" s="14">
        <f>VLOOKUP(A:A,[1]TDSheet!$A:$W,23,0)</f>
        <v>107.6</v>
      </c>
      <c r="AH114" s="14">
        <f>VLOOKUP(A:A,[3]TDSheet!$A:$D,4,0)</f>
        <v>114.44799999999999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114</v>
      </c>
      <c r="B115" s="7" t="s">
        <v>8</v>
      </c>
      <c r="C115" s="8">
        <v>2153.6790000000001</v>
      </c>
      <c r="D115" s="8">
        <v>7158.6270000000004</v>
      </c>
      <c r="E115" s="8">
        <v>3665.0610000000001</v>
      </c>
      <c r="F115" s="8">
        <v>1970.048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3552.97</v>
      </c>
      <c r="K115" s="14">
        <f t="shared" si="17"/>
        <v>112.09100000000035</v>
      </c>
      <c r="L115" s="14">
        <f>VLOOKUP(A:A,[1]TDSheet!$A:$U,21,0)</f>
        <v>800</v>
      </c>
      <c r="M115" s="14">
        <f>VLOOKUP(A:A,[1]TDSheet!$A:$V,22,0)</f>
        <v>900</v>
      </c>
      <c r="N115" s="14">
        <f>VLOOKUP(A:A,[1]TDSheet!$A:$X,24,0)</f>
        <v>900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733.01220000000001</v>
      </c>
      <c r="X115" s="17">
        <v>100</v>
      </c>
      <c r="Y115" s="18">
        <f t="shared" si="19"/>
        <v>6.3710372078391053</v>
      </c>
      <c r="Z115" s="14">
        <f t="shared" si="20"/>
        <v>2.6876060180171626</v>
      </c>
      <c r="AA115" s="14"/>
      <c r="AB115" s="14"/>
      <c r="AC115" s="14"/>
      <c r="AD115" s="14">
        <v>0</v>
      </c>
      <c r="AE115" s="14">
        <f>VLOOKUP(A:A,[1]TDSheet!$A:$AF,32,0)</f>
        <v>824.7962</v>
      </c>
      <c r="AF115" s="14">
        <f>VLOOKUP(A:A,[1]TDSheet!$A:$AG,33,0)</f>
        <v>822.09240000000011</v>
      </c>
      <c r="AG115" s="14">
        <f>VLOOKUP(A:A,[1]TDSheet!$A:$W,23,0)</f>
        <v>809.82120000000009</v>
      </c>
      <c r="AH115" s="14">
        <f>VLOOKUP(A:A,[3]TDSheet!$A:$D,4,0)</f>
        <v>670.56399999999996</v>
      </c>
      <c r="AI115" s="15" t="str">
        <f>VLOOKUP(A:A,[1]TDSheet!$A:$AI,35,0)</f>
        <v>оконч</v>
      </c>
      <c r="AJ115" s="14">
        <f t="shared" si="21"/>
        <v>100</v>
      </c>
      <c r="AK115" s="14">
        <f t="shared" si="22"/>
        <v>100</v>
      </c>
      <c r="AL115" s="14"/>
      <c r="AM115" s="14"/>
    </row>
    <row r="116" spans="1:39" s="1" customFormat="1" ht="11.1" customHeight="1" outlineLevel="1" x14ac:dyDescent="0.2">
      <c r="A116" s="7" t="s">
        <v>115</v>
      </c>
      <c r="B116" s="7" t="s">
        <v>8</v>
      </c>
      <c r="C116" s="8">
        <v>4586.8</v>
      </c>
      <c r="D116" s="8">
        <v>14837.477999999999</v>
      </c>
      <c r="E116" s="8">
        <v>9282.6859999999997</v>
      </c>
      <c r="F116" s="8">
        <v>4560.2820000000002</v>
      </c>
      <c r="G116" s="1">
        <f>VLOOKUP(A:A,[1]TDSheet!$A:$G,7,0)</f>
        <v>0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9065.2559999999994</v>
      </c>
      <c r="K116" s="14">
        <f t="shared" si="17"/>
        <v>217.43000000000029</v>
      </c>
      <c r="L116" s="14">
        <f>VLOOKUP(A:A,[1]TDSheet!$A:$U,21,0)</f>
        <v>2500</v>
      </c>
      <c r="M116" s="14">
        <f>VLOOKUP(A:A,[1]TDSheet!$A:$V,22,0)</f>
        <v>2450</v>
      </c>
      <c r="N116" s="14">
        <f>VLOOKUP(A:A,[1]TDSheet!$A:$X,24,0)</f>
        <v>1800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1856.5372</v>
      </c>
      <c r="X116" s="17"/>
      <c r="Y116" s="18">
        <f t="shared" si="19"/>
        <v>6.092138633149931</v>
      </c>
      <c r="Z116" s="14">
        <f t="shared" si="20"/>
        <v>2.4563375298916714</v>
      </c>
      <c r="AA116" s="14"/>
      <c r="AB116" s="14"/>
      <c r="AC116" s="14"/>
      <c r="AD116" s="14">
        <v>0</v>
      </c>
      <c r="AE116" s="14">
        <f>VLOOKUP(A:A,[1]TDSheet!$A:$AF,32,0)</f>
        <v>2028.0223999999998</v>
      </c>
      <c r="AF116" s="14">
        <f>VLOOKUP(A:A,[1]TDSheet!$A:$AG,33,0)</f>
        <v>2050.8072000000002</v>
      </c>
      <c r="AG116" s="14">
        <f>VLOOKUP(A:A,[1]TDSheet!$A:$W,23,0)</f>
        <v>2077.9394000000002</v>
      </c>
      <c r="AH116" s="14">
        <f>VLOOKUP(A:A,[3]TDSheet!$A:$D,4,0)</f>
        <v>1854.19</v>
      </c>
      <c r="AI116" s="14" t="str">
        <f>VLOOKUP(A:A,[1]TDSheet!$A:$AI,35,0)</f>
        <v>акиюльяб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116</v>
      </c>
      <c r="B117" s="7" t="s">
        <v>8</v>
      </c>
      <c r="C117" s="8">
        <v>1933.1510000000001</v>
      </c>
      <c r="D117" s="8">
        <v>9151.6910000000007</v>
      </c>
      <c r="E117" s="8">
        <v>3805.48</v>
      </c>
      <c r="F117" s="8">
        <v>2386.703</v>
      </c>
      <c r="G117" s="1">
        <f>VLOOKUP(A:A,[1]TDSheet!$A:$G,7,0)</f>
        <v>0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3751.4059999999999</v>
      </c>
      <c r="K117" s="14">
        <f t="shared" si="17"/>
        <v>54.074000000000069</v>
      </c>
      <c r="L117" s="14">
        <f>VLOOKUP(A:A,[1]TDSheet!$A:$U,21,0)</f>
        <v>900</v>
      </c>
      <c r="M117" s="14">
        <f>VLOOKUP(A:A,[1]TDSheet!$A:$V,22,0)</f>
        <v>1000</v>
      </c>
      <c r="N117" s="14">
        <f>VLOOKUP(A:A,[1]TDSheet!$A:$X,24,0)</f>
        <v>900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761.096</v>
      </c>
      <c r="X117" s="17">
        <v>200</v>
      </c>
      <c r="Y117" s="18">
        <f t="shared" si="19"/>
        <v>7.0775605179898458</v>
      </c>
      <c r="Z117" s="14">
        <f t="shared" si="20"/>
        <v>3.1358764203201699</v>
      </c>
      <c r="AA117" s="14"/>
      <c r="AB117" s="14"/>
      <c r="AC117" s="14"/>
      <c r="AD117" s="14">
        <v>0</v>
      </c>
      <c r="AE117" s="14">
        <f>VLOOKUP(A:A,[1]TDSheet!$A:$AF,32,0)</f>
        <v>989</v>
      </c>
      <c r="AF117" s="14">
        <f>VLOOKUP(A:A,[1]TDSheet!$A:$AG,33,0)</f>
        <v>882.37299999999993</v>
      </c>
      <c r="AG117" s="14">
        <f>VLOOKUP(A:A,[1]TDSheet!$A:$W,23,0)</f>
        <v>893.04279999999994</v>
      </c>
      <c r="AH117" s="14">
        <f>VLOOKUP(A:A,[3]TDSheet!$A:$D,4,0)</f>
        <v>665.12300000000005</v>
      </c>
      <c r="AI117" s="15" t="str">
        <f>VLOOKUP(A:A,[1]TDSheet!$A:$AI,35,0)</f>
        <v>оконч</v>
      </c>
      <c r="AJ117" s="14">
        <f t="shared" si="21"/>
        <v>200</v>
      </c>
      <c r="AK117" s="14">
        <f t="shared" si="22"/>
        <v>200</v>
      </c>
      <c r="AL117" s="14"/>
      <c r="AM117" s="14"/>
    </row>
    <row r="118" spans="1:39" s="1" customFormat="1" ht="21.95" customHeight="1" outlineLevel="1" x14ac:dyDescent="0.2">
      <c r="A118" s="7" t="s">
        <v>124</v>
      </c>
      <c r="B118" s="7" t="s">
        <v>8</v>
      </c>
      <c r="C118" s="8">
        <v>162.86199999999999</v>
      </c>
      <c r="D118" s="8">
        <v>110.086</v>
      </c>
      <c r="E118" s="8">
        <v>0</v>
      </c>
      <c r="F118" s="19">
        <v>153</v>
      </c>
      <c r="G118" s="13" t="e">
        <f>VLOOKUP(A:A,[1]TDSheet!$A:$G,7,0)</f>
        <v>#N/A</v>
      </c>
      <c r="H118" s="1">
        <v>1</v>
      </c>
      <c r="I118" s="1" t="e">
        <f>VLOOKUP(A:A,[1]TDSheet!$A:$I,9,0)</f>
        <v>#N/A</v>
      </c>
      <c r="J118" s="14">
        <v>0</v>
      </c>
      <c r="K118" s="14">
        <f t="shared" si="17"/>
        <v>0</v>
      </c>
      <c r="L118" s="14">
        <v>0</v>
      </c>
      <c r="M118" s="14">
        <v>0</v>
      </c>
      <c r="N118" s="14"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0</v>
      </c>
      <c r="X118" s="17"/>
      <c r="Y118" s="18" t="e">
        <f t="shared" si="19"/>
        <v>#DIV/0!</v>
      </c>
      <c r="Z118" s="14" t="e">
        <f t="shared" si="20"/>
        <v>#DIV/0!</v>
      </c>
      <c r="AA118" s="14"/>
      <c r="AB118" s="14"/>
      <c r="AC118" s="14"/>
      <c r="AD118" s="14">
        <v>0</v>
      </c>
      <c r="AE118" s="15">
        <v>39.148800000000001</v>
      </c>
      <c r="AF118" s="15">
        <v>36.168400000000005</v>
      </c>
      <c r="AG118" s="15">
        <v>22</v>
      </c>
      <c r="AH118" s="14">
        <v>0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125</v>
      </c>
      <c r="B119" s="7" t="s">
        <v>13</v>
      </c>
      <c r="C119" s="8">
        <v>132</v>
      </c>
      <c r="D119" s="8">
        <v>319</v>
      </c>
      <c r="E119" s="8">
        <v>158</v>
      </c>
      <c r="F119" s="8">
        <v>173</v>
      </c>
      <c r="G119" s="1">
        <f>VLOOKUP(A:A,[1]TDSheet!$A:$G,7,0)</f>
        <v>0</v>
      </c>
      <c r="H119" s="1">
        <f>VLOOKUP(A:A,[1]TDSheet!$A:$H,8,0)</f>
        <v>0.5</v>
      </c>
      <c r="I119" s="1" t="e">
        <f>VLOOKUP(A:A,[1]TDSheet!$A:$I,9,0)</f>
        <v>#N/A</v>
      </c>
      <c r="J119" s="14">
        <f>VLOOKUP(A:A,[2]TDSheet!$A:$F,6,0)</f>
        <v>231</v>
      </c>
      <c r="K119" s="14">
        <f t="shared" si="17"/>
        <v>-73</v>
      </c>
      <c r="L119" s="14">
        <f>VLOOKUP(A:A,[1]TDSheet!$A:$U,21,0)</f>
        <v>30</v>
      </c>
      <c r="M119" s="14">
        <f>VLOOKUP(A:A,[1]TDSheet!$A:$V,22,0)</f>
        <v>40</v>
      </c>
      <c r="N119" s="14">
        <f>VLOOKUP(A:A,[1]TDSheet!$A:$X,24,0)</f>
        <v>40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31.6</v>
      </c>
      <c r="X119" s="17"/>
      <c r="Y119" s="18">
        <f t="shared" si="19"/>
        <v>8.9556962025316444</v>
      </c>
      <c r="Z119" s="14">
        <f t="shared" si="20"/>
        <v>5.4746835443037973</v>
      </c>
      <c r="AA119" s="14"/>
      <c r="AB119" s="14"/>
      <c r="AC119" s="14"/>
      <c r="AD119" s="14">
        <v>0</v>
      </c>
      <c r="AE119" s="14">
        <f>VLOOKUP(A:A,[1]TDSheet!$A:$AF,32,0)</f>
        <v>47.8</v>
      </c>
      <c r="AF119" s="14">
        <f>VLOOKUP(A:A,[1]TDSheet!$A:$AG,33,0)</f>
        <v>38.200000000000003</v>
      </c>
      <c r="AG119" s="14">
        <f>VLOOKUP(A:A,[1]TDSheet!$A:$W,23,0)</f>
        <v>38</v>
      </c>
      <c r="AH119" s="14">
        <f>VLOOKUP(A:A,[3]TDSheet!$A:$D,4,0)</f>
        <v>37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126</v>
      </c>
      <c r="B120" s="7" t="s">
        <v>8</v>
      </c>
      <c r="C120" s="8">
        <v>209.57</v>
      </c>
      <c r="D120" s="8"/>
      <c r="E120" s="8">
        <v>0</v>
      </c>
      <c r="F120" s="8">
        <v>209.57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5">
        <v>0</v>
      </c>
      <c r="K120" s="14">
        <f t="shared" si="17"/>
        <v>0</v>
      </c>
      <c r="L120" s="14" t="e">
        <f>VLOOKUP(A:A,[1]TDSheet!$A:$U,21,0)</f>
        <v>#REF!</v>
      </c>
      <c r="M120" s="14" t="e">
        <f>VLOOKUP(A:A,[1]TDSheet!$A:$V,22,0)</f>
        <v>#REF!</v>
      </c>
      <c r="N120" s="14" t="e">
        <f>VLOOKUP(A:A,[1]TDSheet!$A:$X,24,0)</f>
        <v>#REF!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8"/>
        <v>0</v>
      </c>
      <c r="X120" s="17"/>
      <c r="Y120" s="18" t="e">
        <f t="shared" si="19"/>
        <v>#REF!</v>
      </c>
      <c r="Z120" s="14" t="e">
        <f t="shared" si="20"/>
        <v>#DIV/0!</v>
      </c>
      <c r="AA120" s="14"/>
      <c r="AB120" s="14"/>
      <c r="AC120" s="14"/>
      <c r="AD120" s="14">
        <v>0</v>
      </c>
      <c r="AE120" s="14">
        <f>VLOOKUP(A:A,[1]TDSheet!$A:$AF,32,0)</f>
        <v>0</v>
      </c>
      <c r="AF120" s="14">
        <f>VLOOKUP(A:A,[1]TDSheet!$A:$AG,33,0)</f>
        <v>0</v>
      </c>
      <c r="AG120" s="14">
        <f>VLOOKUP(A:A,[1]TDSheet!$A:$W,23,0)</f>
        <v>0</v>
      </c>
      <c r="AH120" s="14">
        <v>0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151.63499999999999</v>
      </c>
      <c r="D121" s="8"/>
      <c r="E121" s="8">
        <v>2.6960000000000002</v>
      </c>
      <c r="F121" s="8">
        <v>148.93899999999999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2.6</v>
      </c>
      <c r="K121" s="14">
        <f t="shared" si="17"/>
        <v>9.6000000000000085E-2</v>
      </c>
      <c r="L121" s="14" t="e">
        <f>VLOOKUP(A:A,[1]TDSheet!$A:$U,21,0)</f>
        <v>#REF!</v>
      </c>
      <c r="M121" s="14" t="e">
        <f>VLOOKUP(A:A,[1]TDSheet!$A:$V,22,0)</f>
        <v>#REF!</v>
      </c>
      <c r="N121" s="14" t="e">
        <f>VLOOKUP(A:A,[1]TDSheet!$A:$X,24,0)</f>
        <v>#REF!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8"/>
        <v>0.53920000000000001</v>
      </c>
      <c r="X121" s="17"/>
      <c r="Y121" s="18" t="e">
        <f t="shared" si="19"/>
        <v>#REF!</v>
      </c>
      <c r="Z121" s="14">
        <f t="shared" si="20"/>
        <v>276.22218100890206</v>
      </c>
      <c r="AA121" s="14"/>
      <c r="AB121" s="14"/>
      <c r="AC121" s="14"/>
      <c r="AD121" s="14">
        <v>0</v>
      </c>
      <c r="AE121" s="14">
        <f>VLOOKUP(A:A,[1]TDSheet!$A:$AF,32,0)</f>
        <v>0</v>
      </c>
      <c r="AF121" s="14">
        <f>VLOOKUP(A:A,[1]TDSheet!$A:$AG,33,0)</f>
        <v>0</v>
      </c>
      <c r="AG121" s="14">
        <f>VLOOKUP(A:A,[1]TDSheet!$A:$W,23,0)</f>
        <v>0.26960000000000001</v>
      </c>
      <c r="AH121" s="14">
        <f>VLOOKUP(A:A,[3]TDSheet!$A:$D,4,0)</f>
        <v>1.3480000000000001</v>
      </c>
      <c r="AI121" s="14" t="e">
        <f>VLOOKUP(A:A,[1]TDSheet!$A:$AI,35,0)</f>
        <v>#N/A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11.1" customHeight="1" outlineLevel="1" x14ac:dyDescent="0.2">
      <c r="A122" s="7" t="s">
        <v>128</v>
      </c>
      <c r="B122" s="7" t="s">
        <v>13</v>
      </c>
      <c r="C122" s="8">
        <v>200</v>
      </c>
      <c r="D122" s="8"/>
      <c r="E122" s="8">
        <v>11</v>
      </c>
      <c r="F122" s="8">
        <v>189</v>
      </c>
      <c r="G122" s="1" t="str">
        <f>VLOOKUP(A:A,[1]TDSheet!$A:$G,7,0)</f>
        <v>нов</v>
      </c>
      <c r="H122" s="1">
        <f>VLOOKUP(A:A,[1]TDSheet!$A:$H,8,0)</f>
        <v>0.4</v>
      </c>
      <c r="I122" s="1" t="e">
        <f>VLOOKUP(A:A,[1]TDSheet!$A:$I,9,0)</f>
        <v>#N/A</v>
      </c>
      <c r="J122" s="14">
        <f>VLOOKUP(A:A,[2]TDSheet!$A:$F,6,0)</f>
        <v>14</v>
      </c>
      <c r="K122" s="14">
        <f t="shared" si="17"/>
        <v>-3</v>
      </c>
      <c r="L122" s="14" t="e">
        <f>VLOOKUP(A:A,[1]TDSheet!$A:$U,21,0)</f>
        <v>#REF!</v>
      </c>
      <c r="M122" s="14" t="e">
        <f>VLOOKUP(A:A,[1]TDSheet!$A:$V,22,0)</f>
        <v>#REF!</v>
      </c>
      <c r="N122" s="14" t="e">
        <f>VLOOKUP(A:A,[1]TDSheet!$A:$X,24,0)</f>
        <v>#REF!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8"/>
        <v>2.2000000000000002</v>
      </c>
      <c r="X122" s="17"/>
      <c r="Y122" s="18" t="e">
        <f t="shared" si="19"/>
        <v>#REF!</v>
      </c>
      <c r="Z122" s="14">
        <f t="shared" si="20"/>
        <v>85.909090909090907</v>
      </c>
      <c r="AA122" s="14"/>
      <c r="AB122" s="14"/>
      <c r="AC122" s="14"/>
      <c r="AD122" s="14">
        <v>0</v>
      </c>
      <c r="AE122" s="14">
        <f>VLOOKUP(A:A,[1]TDSheet!$A:$AF,32,0)</f>
        <v>0</v>
      </c>
      <c r="AF122" s="14">
        <f>VLOOKUP(A:A,[1]TDSheet!$A:$AG,33,0)</f>
        <v>0</v>
      </c>
      <c r="AG122" s="14">
        <f>VLOOKUP(A:A,[1]TDSheet!$A:$W,23,0)</f>
        <v>1</v>
      </c>
      <c r="AH122" s="14">
        <f>VLOOKUP(A:A,[3]TDSheet!$A:$D,4,0)</f>
        <v>1</v>
      </c>
      <c r="AI122" s="14" t="e">
        <f>VLOOKUP(A:A,[1]TDSheet!$A:$AI,35,0)</f>
        <v>#N/A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200</v>
      </c>
      <c r="D123" s="8">
        <v>6</v>
      </c>
      <c r="E123" s="8">
        <v>11</v>
      </c>
      <c r="F123" s="8">
        <v>189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4">
        <f>VLOOKUP(A:A,[2]TDSheet!$A:$F,6,0)</f>
        <v>17</v>
      </c>
      <c r="K123" s="14">
        <f t="shared" si="17"/>
        <v>-6</v>
      </c>
      <c r="L123" s="14" t="e">
        <f>VLOOKUP(A:A,[1]TDSheet!$A:$U,21,0)</f>
        <v>#REF!</v>
      </c>
      <c r="M123" s="14" t="e">
        <f>VLOOKUP(A:A,[1]TDSheet!$A:$V,22,0)</f>
        <v>#REF!</v>
      </c>
      <c r="N123" s="14" t="e">
        <f>VLOOKUP(A:A,[1]TDSheet!$A:$X,24,0)</f>
        <v>#REF!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8"/>
        <v>2.2000000000000002</v>
      </c>
      <c r="X123" s="17"/>
      <c r="Y123" s="18" t="e">
        <f t="shared" si="19"/>
        <v>#REF!</v>
      </c>
      <c r="Z123" s="14">
        <f t="shared" si="20"/>
        <v>85.909090909090907</v>
      </c>
      <c r="AA123" s="14"/>
      <c r="AB123" s="14"/>
      <c r="AC123" s="14"/>
      <c r="AD123" s="14">
        <v>0</v>
      </c>
      <c r="AE123" s="14">
        <f>VLOOKUP(A:A,[1]TDSheet!$A:$AF,32,0)</f>
        <v>0</v>
      </c>
      <c r="AF123" s="14">
        <f>VLOOKUP(A:A,[1]TDSheet!$A:$AG,33,0)</f>
        <v>0</v>
      </c>
      <c r="AG123" s="14">
        <f>VLOOKUP(A:A,[1]TDSheet!$A:$W,23,0)</f>
        <v>1.8</v>
      </c>
      <c r="AH123" s="14">
        <f>VLOOKUP(A:A,[3]TDSheet!$A:$D,4,0)</f>
        <v>2</v>
      </c>
      <c r="AI123" s="14" t="e">
        <f>VLOOKUP(A:A,[1]TDSheet!$A:$AI,35,0)</f>
        <v>#N/A</v>
      </c>
      <c r="AJ123" s="14">
        <f t="shared" si="21"/>
        <v>0</v>
      </c>
      <c r="AK123" s="14">
        <f t="shared" si="22"/>
        <v>0</v>
      </c>
      <c r="AL123" s="14"/>
      <c r="AM123" s="14"/>
    </row>
    <row r="124" spans="1:39" s="1" customFormat="1" ht="11.1" customHeight="1" outlineLevel="1" x14ac:dyDescent="0.2">
      <c r="A124" s="7" t="s">
        <v>130</v>
      </c>
      <c r="B124" s="7" t="s">
        <v>13</v>
      </c>
      <c r="C124" s="8">
        <v>120</v>
      </c>
      <c r="D124" s="8"/>
      <c r="E124" s="8">
        <v>8</v>
      </c>
      <c r="F124" s="8">
        <v>112</v>
      </c>
      <c r="G124" s="1" t="str">
        <f>VLOOKUP(A:A,[1]TDSheet!$A:$G,7,0)</f>
        <v>нов</v>
      </c>
      <c r="H124" s="1">
        <f>VLOOKUP(A:A,[1]TDSheet!$A:$H,8,0)</f>
        <v>0.4</v>
      </c>
      <c r="I124" s="1" t="e">
        <f>VLOOKUP(A:A,[1]TDSheet!$A:$I,9,0)</f>
        <v>#N/A</v>
      </c>
      <c r="J124" s="14">
        <f>VLOOKUP(A:A,[2]TDSheet!$A:$F,6,0)</f>
        <v>8</v>
      </c>
      <c r="K124" s="14">
        <f t="shared" si="17"/>
        <v>0</v>
      </c>
      <c r="L124" s="14" t="e">
        <f>VLOOKUP(A:A,[1]TDSheet!$A:$U,21,0)</f>
        <v>#REF!</v>
      </c>
      <c r="M124" s="14" t="e">
        <f>VLOOKUP(A:A,[1]TDSheet!$A:$V,22,0)</f>
        <v>#REF!</v>
      </c>
      <c r="N124" s="14" t="e">
        <f>VLOOKUP(A:A,[1]TDSheet!$A:$X,24,0)</f>
        <v>#REF!</v>
      </c>
      <c r="O124" s="14"/>
      <c r="P124" s="14"/>
      <c r="Q124" s="14"/>
      <c r="R124" s="14"/>
      <c r="S124" s="14"/>
      <c r="T124" s="14"/>
      <c r="U124" s="14"/>
      <c r="V124" s="14"/>
      <c r="W124" s="14">
        <f t="shared" si="18"/>
        <v>1.6</v>
      </c>
      <c r="X124" s="17"/>
      <c r="Y124" s="18" t="e">
        <f t="shared" si="19"/>
        <v>#REF!</v>
      </c>
      <c r="Z124" s="14">
        <f t="shared" si="20"/>
        <v>70</v>
      </c>
      <c r="AA124" s="14"/>
      <c r="AB124" s="14"/>
      <c r="AC124" s="14"/>
      <c r="AD124" s="14">
        <v>0</v>
      </c>
      <c r="AE124" s="14">
        <f>VLOOKUP(A:A,[1]TDSheet!$A:$AF,32,0)</f>
        <v>0</v>
      </c>
      <c r="AF124" s="14">
        <f>VLOOKUP(A:A,[1]TDSheet!$A:$AG,33,0)</f>
        <v>0</v>
      </c>
      <c r="AG124" s="14">
        <f>VLOOKUP(A:A,[1]TDSheet!$A:$W,23,0)</f>
        <v>0.8</v>
      </c>
      <c r="AH124" s="14">
        <f>VLOOKUP(A:A,[3]TDSheet!$A:$D,4,0)</f>
        <v>1</v>
      </c>
      <c r="AI124" s="14" t="e">
        <f>VLOOKUP(A:A,[1]TDSheet!$A:$AI,35,0)</f>
        <v>#N/A</v>
      </c>
      <c r="AJ124" s="14">
        <f t="shared" si="21"/>
        <v>0</v>
      </c>
      <c r="AK124" s="14">
        <f t="shared" si="22"/>
        <v>0</v>
      </c>
      <c r="AL124" s="14"/>
      <c r="AM124" s="14"/>
    </row>
    <row r="125" spans="1:39" s="1" customFormat="1" ht="11.1" customHeight="1" outlineLevel="1" x14ac:dyDescent="0.2">
      <c r="A125" s="7" t="s">
        <v>131</v>
      </c>
      <c r="B125" s="7" t="s">
        <v>13</v>
      </c>
      <c r="C125" s="8">
        <v>150</v>
      </c>
      <c r="D125" s="8"/>
      <c r="E125" s="8">
        <v>6</v>
      </c>
      <c r="F125" s="8">
        <v>144</v>
      </c>
      <c r="G125" s="1" t="str">
        <f>VLOOKUP(A:A,[1]TDSheet!$A:$G,7,0)</f>
        <v>нов</v>
      </c>
      <c r="H125" s="1">
        <f>VLOOKUP(A:A,[1]TDSheet!$A:$H,8,0)</f>
        <v>0.4</v>
      </c>
      <c r="I125" s="1" t="e">
        <f>VLOOKUP(A:A,[1]TDSheet!$A:$I,9,0)</f>
        <v>#N/A</v>
      </c>
      <c r="J125" s="14">
        <f>VLOOKUP(A:A,[2]TDSheet!$A:$F,6,0)</f>
        <v>6</v>
      </c>
      <c r="K125" s="14">
        <f t="shared" si="17"/>
        <v>0</v>
      </c>
      <c r="L125" s="14" t="e">
        <f>VLOOKUP(A:A,[1]TDSheet!$A:$U,21,0)</f>
        <v>#REF!</v>
      </c>
      <c r="M125" s="14" t="e">
        <f>VLOOKUP(A:A,[1]TDSheet!$A:$V,22,0)</f>
        <v>#REF!</v>
      </c>
      <c r="N125" s="14" t="e">
        <f>VLOOKUP(A:A,[1]TDSheet!$A:$X,24,0)</f>
        <v>#REF!</v>
      </c>
      <c r="O125" s="14"/>
      <c r="P125" s="14"/>
      <c r="Q125" s="14"/>
      <c r="R125" s="14"/>
      <c r="S125" s="14"/>
      <c r="T125" s="14"/>
      <c r="U125" s="14"/>
      <c r="V125" s="14"/>
      <c r="W125" s="14">
        <f t="shared" si="18"/>
        <v>1.2</v>
      </c>
      <c r="X125" s="17"/>
      <c r="Y125" s="18" t="e">
        <f t="shared" si="19"/>
        <v>#REF!</v>
      </c>
      <c r="Z125" s="14">
        <f t="shared" si="20"/>
        <v>120</v>
      </c>
      <c r="AA125" s="14"/>
      <c r="AB125" s="14"/>
      <c r="AC125" s="14"/>
      <c r="AD125" s="14">
        <v>0</v>
      </c>
      <c r="AE125" s="14">
        <f>VLOOKUP(A:A,[1]TDSheet!$A:$AF,32,0)</f>
        <v>0</v>
      </c>
      <c r="AF125" s="14">
        <f>VLOOKUP(A:A,[1]TDSheet!$A:$AG,33,0)</f>
        <v>0</v>
      </c>
      <c r="AG125" s="14">
        <f>VLOOKUP(A:A,[1]TDSheet!$A:$W,23,0)</f>
        <v>0.2</v>
      </c>
      <c r="AH125" s="14">
        <f>VLOOKUP(A:A,[3]TDSheet!$A:$D,4,0)</f>
        <v>1</v>
      </c>
      <c r="AI125" s="14" t="e">
        <f>VLOOKUP(A:A,[1]TDSheet!$A:$AI,35,0)</f>
        <v>#N/A</v>
      </c>
      <c r="AJ125" s="14">
        <f t="shared" si="21"/>
        <v>0</v>
      </c>
      <c r="AK125" s="14">
        <f t="shared" si="22"/>
        <v>0</v>
      </c>
      <c r="AL125" s="14"/>
      <c r="AM125" s="14"/>
    </row>
    <row r="126" spans="1:39" s="1" customFormat="1" ht="11.1" customHeight="1" outlineLevel="1" x14ac:dyDescent="0.2">
      <c r="A126" s="7" t="s">
        <v>132</v>
      </c>
      <c r="B126" s="7" t="s">
        <v>8</v>
      </c>
      <c r="C126" s="8">
        <v>133.97900000000001</v>
      </c>
      <c r="D126" s="8"/>
      <c r="E126" s="8">
        <v>19.744</v>
      </c>
      <c r="F126" s="8">
        <v>114.235</v>
      </c>
      <c r="G126" s="1" t="str">
        <f>VLOOKUP(A:A,[1]TDSheet!$A:$G,7,0)</f>
        <v>нов</v>
      </c>
      <c r="H126" s="1">
        <f>VLOOKUP(A:A,[1]TDSheet!$A:$H,8,0)</f>
        <v>1</v>
      </c>
      <c r="I126" s="1" t="e">
        <f>VLOOKUP(A:A,[1]TDSheet!$A:$I,9,0)</f>
        <v>#N/A</v>
      </c>
      <c r="J126" s="14">
        <f>VLOOKUP(A:A,[2]TDSheet!$A:$F,6,0)</f>
        <v>20.603000000000002</v>
      </c>
      <c r="K126" s="14">
        <f t="shared" si="17"/>
        <v>-0.85900000000000176</v>
      </c>
      <c r="L126" s="14" t="e">
        <f>VLOOKUP(A:A,[1]TDSheet!$A:$U,21,0)</f>
        <v>#REF!</v>
      </c>
      <c r="M126" s="14" t="e">
        <f>VLOOKUP(A:A,[1]TDSheet!$A:$V,22,0)</f>
        <v>#REF!</v>
      </c>
      <c r="N126" s="14" t="e">
        <f>VLOOKUP(A:A,[1]TDSheet!$A:$X,24,0)</f>
        <v>#REF!</v>
      </c>
      <c r="O126" s="14"/>
      <c r="P126" s="14"/>
      <c r="Q126" s="14"/>
      <c r="R126" s="14"/>
      <c r="S126" s="14"/>
      <c r="T126" s="14"/>
      <c r="U126" s="14"/>
      <c r="V126" s="14"/>
      <c r="W126" s="14">
        <f t="shared" si="18"/>
        <v>3.9487999999999999</v>
      </c>
      <c r="X126" s="17"/>
      <c r="Y126" s="18" t="e">
        <f t="shared" si="19"/>
        <v>#REF!</v>
      </c>
      <c r="Z126" s="14">
        <f t="shared" si="20"/>
        <v>28.929041734197732</v>
      </c>
      <c r="AA126" s="14"/>
      <c r="AB126" s="14"/>
      <c r="AC126" s="14"/>
      <c r="AD126" s="14">
        <v>0</v>
      </c>
      <c r="AE126" s="14">
        <f>VLOOKUP(A:A,[1]TDSheet!$A:$AF,32,0)</f>
        <v>0</v>
      </c>
      <c r="AF126" s="14">
        <f>VLOOKUP(A:A,[1]TDSheet!$A:$AG,33,0)</f>
        <v>0</v>
      </c>
      <c r="AG126" s="14">
        <f>VLOOKUP(A:A,[1]TDSheet!$A:$W,23,0)</f>
        <v>0.5242</v>
      </c>
      <c r="AH126" s="14">
        <f>VLOOKUP(A:A,[3]TDSheet!$A:$D,4,0)</f>
        <v>10.561</v>
      </c>
      <c r="AI126" s="14" t="e">
        <f>VLOOKUP(A:A,[1]TDSheet!$A:$AI,35,0)</f>
        <v>#N/A</v>
      </c>
      <c r="AJ126" s="14">
        <f t="shared" si="21"/>
        <v>0</v>
      </c>
      <c r="AK126" s="14">
        <f t="shared" si="22"/>
        <v>0</v>
      </c>
      <c r="AL126" s="14"/>
      <c r="AM126" s="14"/>
    </row>
    <row r="127" spans="1:39" s="1" customFormat="1" ht="11.1" customHeight="1" outlineLevel="1" x14ac:dyDescent="0.2">
      <c r="A127" s="7" t="s">
        <v>133</v>
      </c>
      <c r="B127" s="7" t="s">
        <v>8</v>
      </c>
      <c r="C127" s="8">
        <v>135.91</v>
      </c>
      <c r="D127" s="8"/>
      <c r="E127" s="8">
        <v>29.309000000000001</v>
      </c>
      <c r="F127" s="8">
        <v>106.601</v>
      </c>
      <c r="G127" s="1" t="str">
        <f>VLOOKUP(A:A,[1]TDSheet!$A:$G,7,0)</f>
        <v>нов</v>
      </c>
      <c r="H127" s="1">
        <f>VLOOKUP(A:A,[1]TDSheet!$A:$H,8,0)</f>
        <v>1</v>
      </c>
      <c r="I127" s="1" t="e">
        <f>VLOOKUP(A:A,[1]TDSheet!$A:$I,9,0)</f>
        <v>#N/A</v>
      </c>
      <c r="J127" s="14">
        <f>VLOOKUP(A:A,[2]TDSheet!$A:$F,6,0)</f>
        <v>28.004999999999999</v>
      </c>
      <c r="K127" s="14">
        <f t="shared" si="17"/>
        <v>1.304000000000002</v>
      </c>
      <c r="L127" s="14" t="e">
        <f>VLOOKUP(A:A,[1]TDSheet!$A:$U,21,0)</f>
        <v>#REF!</v>
      </c>
      <c r="M127" s="14" t="e">
        <f>VLOOKUP(A:A,[1]TDSheet!$A:$V,22,0)</f>
        <v>#REF!</v>
      </c>
      <c r="N127" s="14" t="e">
        <f>VLOOKUP(A:A,[1]TDSheet!$A:$X,24,0)</f>
        <v>#REF!</v>
      </c>
      <c r="O127" s="14"/>
      <c r="P127" s="14"/>
      <c r="Q127" s="14"/>
      <c r="R127" s="14"/>
      <c r="S127" s="14"/>
      <c r="T127" s="14"/>
      <c r="U127" s="14"/>
      <c r="V127" s="14"/>
      <c r="W127" s="14">
        <f t="shared" si="18"/>
        <v>5.8618000000000006</v>
      </c>
      <c r="X127" s="17"/>
      <c r="Y127" s="18" t="e">
        <f t="shared" si="19"/>
        <v>#REF!</v>
      </c>
      <c r="Z127" s="14">
        <f t="shared" si="20"/>
        <v>18.185710873793031</v>
      </c>
      <c r="AA127" s="14"/>
      <c r="AB127" s="14"/>
      <c r="AC127" s="14"/>
      <c r="AD127" s="14">
        <v>0</v>
      </c>
      <c r="AE127" s="14">
        <f>VLOOKUP(A:A,[1]TDSheet!$A:$AF,32,0)</f>
        <v>0</v>
      </c>
      <c r="AF127" s="14">
        <f>VLOOKUP(A:A,[1]TDSheet!$A:$AG,33,0)</f>
        <v>0</v>
      </c>
      <c r="AG127" s="14">
        <f>VLOOKUP(A:A,[1]TDSheet!$A:$W,23,0)</f>
        <v>0.80600000000000005</v>
      </c>
      <c r="AH127" s="14">
        <v>0</v>
      </c>
      <c r="AI127" s="14" t="e">
        <f>VLOOKUP(A:A,[1]TDSheet!$A:$AI,35,0)</f>
        <v>#N/A</v>
      </c>
      <c r="AJ127" s="14">
        <f t="shared" si="21"/>
        <v>0</v>
      </c>
      <c r="AK127" s="14">
        <f t="shared" si="22"/>
        <v>0</v>
      </c>
      <c r="AL127" s="14"/>
      <c r="AM127" s="14"/>
    </row>
    <row r="128" spans="1:39" s="1" customFormat="1" ht="21.95" customHeight="1" outlineLevel="1" x14ac:dyDescent="0.2">
      <c r="A128" s="7" t="s">
        <v>134</v>
      </c>
      <c r="B128" s="7" t="s">
        <v>8</v>
      </c>
      <c r="C128" s="8"/>
      <c r="D128" s="8">
        <v>43.424999999999997</v>
      </c>
      <c r="E128" s="8">
        <v>0</v>
      </c>
      <c r="F128" s="19">
        <v>18.707999999999998</v>
      </c>
      <c r="G128" s="13" t="e">
        <f>VLOOKUP(A:A,[1]TDSheet!$A:$G,7,0)</f>
        <v>#N/A</v>
      </c>
      <c r="H128" s="1">
        <v>1</v>
      </c>
      <c r="I128" s="1" t="e">
        <f>VLOOKUP(A:A,[1]TDSheet!$A:$I,9,0)</f>
        <v>#N/A</v>
      </c>
      <c r="J128" s="14">
        <v>0</v>
      </c>
      <c r="K128" s="14">
        <f t="shared" si="17"/>
        <v>0</v>
      </c>
      <c r="L128" s="14">
        <v>0</v>
      </c>
      <c r="M128" s="14">
        <v>0</v>
      </c>
      <c r="N128" s="14">
        <v>0</v>
      </c>
      <c r="O128" s="14"/>
      <c r="P128" s="14"/>
      <c r="Q128" s="14"/>
      <c r="R128" s="14"/>
      <c r="S128" s="14"/>
      <c r="T128" s="14"/>
      <c r="U128" s="14"/>
      <c r="V128" s="14"/>
      <c r="W128" s="14">
        <f t="shared" si="18"/>
        <v>0</v>
      </c>
      <c r="X128" s="17"/>
      <c r="Y128" s="18" t="e">
        <f t="shared" si="19"/>
        <v>#DIV/0!</v>
      </c>
      <c r="Z128" s="14" t="e">
        <f t="shared" si="20"/>
        <v>#DIV/0!</v>
      </c>
      <c r="AA128" s="14"/>
      <c r="AB128" s="14"/>
      <c r="AC128" s="14"/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 t="e">
        <f>VLOOKUP(A:A,[1]TDSheet!$A:$AI,35,0)</f>
        <v>#N/A</v>
      </c>
      <c r="AJ128" s="14">
        <f t="shared" si="21"/>
        <v>0</v>
      </c>
      <c r="AK128" s="14">
        <f t="shared" si="22"/>
        <v>0</v>
      </c>
      <c r="AL128" s="14"/>
      <c r="AM128" s="14"/>
    </row>
    <row r="129" spans="1:39" s="1" customFormat="1" ht="11.1" customHeight="1" outlineLevel="1" x14ac:dyDescent="0.2">
      <c r="A129" s="7" t="s">
        <v>135</v>
      </c>
      <c r="B129" s="7" t="s">
        <v>13</v>
      </c>
      <c r="C129" s="8"/>
      <c r="D129" s="8">
        <v>204</v>
      </c>
      <c r="E129" s="8">
        <v>0</v>
      </c>
      <c r="F129" s="8">
        <v>204</v>
      </c>
      <c r="G129" s="13" t="e">
        <f>VLOOKUP(A:A,[1]TDSheet!$A:$G,7,0)</f>
        <v>#N/A</v>
      </c>
      <c r="H129" s="13">
        <v>0.27</v>
      </c>
      <c r="I129" s="1" t="e">
        <f>VLOOKUP(A:A,[1]TDSheet!$A:$I,9,0)</f>
        <v>#N/A</v>
      </c>
      <c r="J129" s="14">
        <v>0</v>
      </c>
      <c r="K129" s="14">
        <f t="shared" si="17"/>
        <v>0</v>
      </c>
      <c r="L129" s="14">
        <v>0</v>
      </c>
      <c r="M129" s="14">
        <v>0</v>
      </c>
      <c r="N129" s="14">
        <v>0</v>
      </c>
      <c r="O129" s="14"/>
      <c r="P129" s="14"/>
      <c r="Q129" s="14"/>
      <c r="R129" s="14"/>
      <c r="S129" s="14"/>
      <c r="T129" s="14"/>
      <c r="U129" s="14"/>
      <c r="V129" s="14"/>
      <c r="W129" s="14">
        <f t="shared" si="18"/>
        <v>0</v>
      </c>
      <c r="X129" s="17"/>
      <c r="Y129" s="18" t="e">
        <f t="shared" si="19"/>
        <v>#DIV/0!</v>
      </c>
      <c r="Z129" s="14" t="e">
        <f t="shared" si="20"/>
        <v>#DIV/0!</v>
      </c>
      <c r="AA129" s="14"/>
      <c r="AB129" s="14"/>
      <c r="AC129" s="14"/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 t="e">
        <f>VLOOKUP(A:A,[1]TDSheet!$A:$AI,35,0)</f>
        <v>#N/A</v>
      </c>
      <c r="AJ129" s="14">
        <f t="shared" si="21"/>
        <v>0</v>
      </c>
      <c r="AK129" s="14">
        <f t="shared" si="22"/>
        <v>0</v>
      </c>
      <c r="AL129" s="14"/>
      <c r="AM129" s="14"/>
    </row>
    <row r="130" spans="1:39" s="1" customFormat="1" ht="11.1" customHeight="1" outlineLevel="1" x14ac:dyDescent="0.2">
      <c r="A130" s="7" t="s">
        <v>117</v>
      </c>
      <c r="B130" s="7" t="s">
        <v>13</v>
      </c>
      <c r="C130" s="8">
        <v>-2977</v>
      </c>
      <c r="D130" s="8">
        <v>3980</v>
      </c>
      <c r="E130" s="19">
        <v>1621</v>
      </c>
      <c r="F130" s="20">
        <v>-639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1642</v>
      </c>
      <c r="K130" s="14">
        <f t="shared" si="17"/>
        <v>-21</v>
      </c>
      <c r="L130" s="14" t="e">
        <f>VLOOKUP(A:A,[1]TDSheet!$A:$U,21,0)</f>
        <v>#REF!</v>
      </c>
      <c r="M130" s="14" t="e">
        <f>VLOOKUP(A:A,[1]TDSheet!$A:$V,22,0)</f>
        <v>#REF!</v>
      </c>
      <c r="N130" s="14" t="e">
        <f>VLOOKUP(A:A,[1]TDSheet!$A:$X,24,0)</f>
        <v>#REF!</v>
      </c>
      <c r="O130" s="14"/>
      <c r="P130" s="14"/>
      <c r="Q130" s="14"/>
      <c r="R130" s="14"/>
      <c r="S130" s="14"/>
      <c r="T130" s="14"/>
      <c r="U130" s="14"/>
      <c r="V130" s="14"/>
      <c r="W130" s="14">
        <f t="shared" si="18"/>
        <v>324.2</v>
      </c>
      <c r="X130" s="17"/>
      <c r="Y130" s="18" t="e">
        <f t="shared" si="19"/>
        <v>#REF!</v>
      </c>
      <c r="Z130" s="14">
        <f t="shared" si="20"/>
        <v>-1.9710055521283159</v>
      </c>
      <c r="AA130" s="14"/>
      <c r="AB130" s="14"/>
      <c r="AC130" s="14"/>
      <c r="AD130" s="14">
        <v>0</v>
      </c>
      <c r="AE130" s="14">
        <f>VLOOKUP(A:A,[1]TDSheet!$A:$AF,32,0)</f>
        <v>315.39999999999998</v>
      </c>
      <c r="AF130" s="14">
        <f>VLOOKUP(A:A,[1]TDSheet!$A:$AG,33,0)</f>
        <v>331.2</v>
      </c>
      <c r="AG130" s="14">
        <f>VLOOKUP(A:A,[1]TDSheet!$A:$W,23,0)</f>
        <v>364.4</v>
      </c>
      <c r="AH130" s="14">
        <f>VLOOKUP(A:A,[3]TDSheet!$A:$D,4,0)</f>
        <v>354</v>
      </c>
      <c r="AI130" s="14" t="e">
        <f>VLOOKUP(A:A,[1]TDSheet!$A:$AI,35,0)</f>
        <v>#N/A</v>
      </c>
      <c r="AJ130" s="14">
        <f t="shared" si="21"/>
        <v>0</v>
      </c>
      <c r="AK130" s="14">
        <f t="shared" si="22"/>
        <v>0</v>
      </c>
      <c r="AL130" s="14"/>
      <c r="AM130" s="14"/>
    </row>
    <row r="131" spans="1:39" s="1" customFormat="1" ht="11.1" customHeight="1" outlineLevel="1" x14ac:dyDescent="0.2">
      <c r="A131" s="7" t="s">
        <v>118</v>
      </c>
      <c r="B131" s="7" t="s">
        <v>8</v>
      </c>
      <c r="C131" s="8">
        <v>-967.70600000000002</v>
      </c>
      <c r="D131" s="8">
        <v>1247.0530000000001</v>
      </c>
      <c r="E131" s="19">
        <v>444.63099999999997</v>
      </c>
      <c r="F131" s="20">
        <v>-206.21100000000001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4">
        <f>VLOOKUP(A:A,[2]TDSheet!$A:$F,6,0)</f>
        <v>473.584</v>
      </c>
      <c r="K131" s="14">
        <f t="shared" si="17"/>
        <v>-28.953000000000031</v>
      </c>
      <c r="L131" s="14" t="e">
        <f>VLOOKUP(A:A,[1]TDSheet!$A:$U,21,0)</f>
        <v>#REF!</v>
      </c>
      <c r="M131" s="14" t="e">
        <f>VLOOKUP(A:A,[1]TDSheet!$A:$V,22,0)</f>
        <v>#REF!</v>
      </c>
      <c r="N131" s="14" t="e">
        <f>VLOOKUP(A:A,[1]TDSheet!$A:$X,24,0)</f>
        <v>#REF!</v>
      </c>
      <c r="O131" s="14"/>
      <c r="P131" s="14"/>
      <c r="Q131" s="14"/>
      <c r="R131" s="14"/>
      <c r="S131" s="14"/>
      <c r="T131" s="14"/>
      <c r="U131" s="14"/>
      <c r="V131" s="14"/>
      <c r="W131" s="14">
        <f t="shared" si="18"/>
        <v>88.926199999999994</v>
      </c>
      <c r="X131" s="17"/>
      <c r="Y131" s="18" t="e">
        <f t="shared" si="19"/>
        <v>#REF!</v>
      </c>
      <c r="Z131" s="14">
        <f t="shared" si="20"/>
        <v>-2.3189003915606428</v>
      </c>
      <c r="AA131" s="14"/>
      <c r="AB131" s="14"/>
      <c r="AC131" s="14"/>
      <c r="AD131" s="14">
        <v>0</v>
      </c>
      <c r="AE131" s="14">
        <f>VLOOKUP(A:A,[1]TDSheet!$A:$AF,32,0)</f>
        <v>91.56280000000001</v>
      </c>
      <c r="AF131" s="14">
        <f>VLOOKUP(A:A,[1]TDSheet!$A:$AG,33,0)</f>
        <v>103.33699999999999</v>
      </c>
      <c r="AG131" s="14">
        <f>VLOOKUP(A:A,[1]TDSheet!$A:$W,23,0)</f>
        <v>106.7914</v>
      </c>
      <c r="AH131" s="14">
        <f>VLOOKUP(A:A,[3]TDSheet!$A:$D,4,0)</f>
        <v>112.71599999999999</v>
      </c>
      <c r="AI131" s="14" t="e">
        <f>VLOOKUP(A:A,[1]TDSheet!$A:$AI,35,0)</f>
        <v>#N/A</v>
      </c>
      <c r="AJ131" s="14">
        <f t="shared" si="21"/>
        <v>0</v>
      </c>
      <c r="AK131" s="14">
        <f t="shared" si="22"/>
        <v>0</v>
      </c>
      <c r="AL131" s="14"/>
      <c r="AM131" s="14"/>
    </row>
    <row r="132" spans="1:39" s="1" customFormat="1" ht="11.1" customHeight="1" outlineLevel="1" x14ac:dyDescent="0.2">
      <c r="A132" s="7" t="s">
        <v>119</v>
      </c>
      <c r="B132" s="7" t="s">
        <v>13</v>
      </c>
      <c r="C132" s="8">
        <v>-981</v>
      </c>
      <c r="D132" s="8">
        <v>1290</v>
      </c>
      <c r="E132" s="19">
        <v>505</v>
      </c>
      <c r="F132" s="20">
        <v>-201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4">
        <f>VLOOKUP(A:A,[2]TDSheet!$A:$F,6,0)</f>
        <v>510</v>
      </c>
      <c r="K132" s="14">
        <f t="shared" si="17"/>
        <v>-5</v>
      </c>
      <c r="L132" s="14" t="e">
        <f>VLOOKUP(A:A,[1]TDSheet!$A:$U,21,0)</f>
        <v>#REF!</v>
      </c>
      <c r="M132" s="14" t="e">
        <f>VLOOKUP(A:A,[1]TDSheet!$A:$V,22,0)</f>
        <v>#REF!</v>
      </c>
      <c r="N132" s="14" t="e">
        <f>VLOOKUP(A:A,[1]TDSheet!$A:$X,24,0)</f>
        <v>#REF!</v>
      </c>
      <c r="O132" s="14"/>
      <c r="P132" s="14"/>
      <c r="Q132" s="14"/>
      <c r="R132" s="14"/>
      <c r="S132" s="14"/>
      <c r="T132" s="14"/>
      <c r="U132" s="14"/>
      <c r="V132" s="14"/>
      <c r="W132" s="14">
        <f t="shared" si="18"/>
        <v>101</v>
      </c>
      <c r="X132" s="17"/>
      <c r="Y132" s="18" t="e">
        <f t="shared" si="19"/>
        <v>#REF!</v>
      </c>
      <c r="Z132" s="14">
        <f t="shared" si="20"/>
        <v>-1.9900990099009901</v>
      </c>
      <c r="AA132" s="14"/>
      <c r="AB132" s="14"/>
      <c r="AC132" s="14"/>
      <c r="AD132" s="14">
        <v>0</v>
      </c>
      <c r="AE132" s="14">
        <f>VLOOKUP(A:A,[1]TDSheet!$A:$AF,32,0)</f>
        <v>99.6</v>
      </c>
      <c r="AF132" s="14">
        <f>VLOOKUP(A:A,[1]TDSheet!$A:$AG,33,0)</f>
        <v>114.4</v>
      </c>
      <c r="AG132" s="14">
        <f>VLOOKUP(A:A,[1]TDSheet!$A:$W,23,0)</f>
        <v>114.4</v>
      </c>
      <c r="AH132" s="14">
        <f>VLOOKUP(A:A,[3]TDSheet!$A:$D,4,0)</f>
        <v>96</v>
      </c>
      <c r="AI132" s="14" t="e">
        <f>VLOOKUP(A:A,[1]TDSheet!$A:$AI,35,0)</f>
        <v>#N/A</v>
      </c>
      <c r="AJ132" s="14">
        <f t="shared" si="21"/>
        <v>0</v>
      </c>
      <c r="AK132" s="14">
        <f t="shared" si="22"/>
        <v>0</v>
      </c>
      <c r="AL132" s="14"/>
      <c r="AM13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2024-07-31T10:56:04Z</dcterms:modified>
</cp:coreProperties>
</file>