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1,08,24 Симф КИ\"/>
    </mc:Choice>
  </mc:AlternateContent>
  <xr:revisionPtr revIDLastSave="0" documentId="13_ncr:1_{6EECD248-E398-4F96-8F01-2DDFA6921126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16" i="1" l="1"/>
  <c r="AJ116" i="1" l="1"/>
  <c r="AJ126" i="1"/>
  <c r="AI10" i="1"/>
  <c r="AI11" i="1"/>
  <c r="AI15" i="1"/>
  <c r="AI16" i="1"/>
  <c r="AI17" i="1"/>
  <c r="AI18" i="1"/>
  <c r="AI19" i="1"/>
  <c r="AI20" i="1"/>
  <c r="AI21" i="1"/>
  <c r="AI24" i="1"/>
  <c r="AI26" i="1"/>
  <c r="AI28" i="1"/>
  <c r="AI29" i="1"/>
  <c r="AI30" i="1"/>
  <c r="AI31" i="1"/>
  <c r="AI32" i="1"/>
  <c r="AI33" i="1"/>
  <c r="AI34" i="1"/>
  <c r="AI35" i="1"/>
  <c r="AI37" i="1"/>
  <c r="AI38" i="1"/>
  <c r="AI39" i="1"/>
  <c r="AI40" i="1"/>
  <c r="AI41" i="1"/>
  <c r="AI42" i="1"/>
  <c r="AI44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9" i="1"/>
  <c r="AI60" i="1"/>
  <c r="AI62" i="1"/>
  <c r="AI63" i="1"/>
  <c r="AI64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81" i="1"/>
  <c r="AI83" i="1"/>
  <c r="AI85" i="1"/>
  <c r="AI86" i="1"/>
  <c r="AI87" i="1"/>
  <c r="AI90" i="1"/>
  <c r="AI92" i="1"/>
  <c r="AI93" i="1"/>
  <c r="AI94" i="1"/>
  <c r="AI95" i="1"/>
  <c r="AI96" i="1"/>
  <c r="AI97" i="1"/>
  <c r="AI98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7" i="1"/>
  <c r="AH118" i="1"/>
  <c r="AH119" i="1"/>
  <c r="AH120" i="1"/>
  <c r="AH121" i="1"/>
  <c r="AH122" i="1"/>
  <c r="AH123" i="1"/>
  <c r="AH124" i="1"/>
  <c r="AH125" i="1"/>
  <c r="AH127" i="1"/>
  <c r="AH128" i="1"/>
  <c r="AH129" i="1"/>
  <c r="AH130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7" i="1"/>
  <c r="AG118" i="1"/>
  <c r="AG119" i="1"/>
  <c r="AG120" i="1"/>
  <c r="AG121" i="1"/>
  <c r="AG122" i="1"/>
  <c r="AG123" i="1"/>
  <c r="AG124" i="1"/>
  <c r="AG125" i="1"/>
  <c r="AG127" i="1"/>
  <c r="AG128" i="1"/>
  <c r="AG129" i="1"/>
  <c r="AG130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7" i="1"/>
  <c r="AF118" i="1"/>
  <c r="AF119" i="1"/>
  <c r="AF120" i="1"/>
  <c r="AF121" i="1"/>
  <c r="AF122" i="1"/>
  <c r="AF123" i="1"/>
  <c r="AF124" i="1"/>
  <c r="AF125" i="1"/>
  <c r="AF127" i="1"/>
  <c r="AF128" i="1"/>
  <c r="AF129" i="1"/>
  <c r="AF130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7" i="1"/>
  <c r="AE118" i="1"/>
  <c r="AE119" i="1"/>
  <c r="AE120" i="1"/>
  <c r="AE121" i="1"/>
  <c r="AE122" i="1"/>
  <c r="AE123" i="1"/>
  <c r="AE124" i="1"/>
  <c r="AE125" i="1"/>
  <c r="AE127" i="1"/>
  <c r="AE128" i="1"/>
  <c r="AE129" i="1"/>
  <c r="AE130" i="1"/>
  <c r="AE7" i="1"/>
  <c r="Z116" i="1"/>
  <c r="Y116" i="1"/>
  <c r="W24" i="1"/>
  <c r="Z24" i="1" s="1"/>
  <c r="W56" i="1"/>
  <c r="Z56" i="1" s="1"/>
  <c r="W88" i="1"/>
  <c r="Z88" i="1" s="1"/>
  <c r="W104" i="1"/>
  <c r="Z104" i="1" s="1"/>
  <c r="W126" i="1"/>
  <c r="Y126" i="1" s="1"/>
  <c r="AD8" i="1"/>
  <c r="W8" i="1" s="1"/>
  <c r="Z8" i="1" s="1"/>
  <c r="AD9" i="1"/>
  <c r="W9" i="1" s="1"/>
  <c r="Z9" i="1" s="1"/>
  <c r="AD10" i="1"/>
  <c r="W10" i="1" s="1"/>
  <c r="Z10" i="1" s="1"/>
  <c r="AD11" i="1"/>
  <c r="W11" i="1" s="1"/>
  <c r="Z11" i="1" s="1"/>
  <c r="AD12" i="1"/>
  <c r="W12" i="1" s="1"/>
  <c r="Z12" i="1" s="1"/>
  <c r="AD13" i="1"/>
  <c r="W13" i="1" s="1"/>
  <c r="Z13" i="1" s="1"/>
  <c r="AD14" i="1"/>
  <c r="W14" i="1" s="1"/>
  <c r="Z14" i="1" s="1"/>
  <c r="AD15" i="1"/>
  <c r="W15" i="1" s="1"/>
  <c r="Z15" i="1" s="1"/>
  <c r="AD16" i="1"/>
  <c r="W16" i="1" s="1"/>
  <c r="Z16" i="1" s="1"/>
  <c r="AD17" i="1"/>
  <c r="W17" i="1" s="1"/>
  <c r="Z17" i="1" s="1"/>
  <c r="AD18" i="1"/>
  <c r="W18" i="1" s="1"/>
  <c r="Z18" i="1" s="1"/>
  <c r="AD19" i="1"/>
  <c r="W19" i="1" s="1"/>
  <c r="Z19" i="1" s="1"/>
  <c r="AD20" i="1"/>
  <c r="W20" i="1" s="1"/>
  <c r="Z20" i="1" s="1"/>
  <c r="AD21" i="1"/>
  <c r="W21" i="1" s="1"/>
  <c r="Z21" i="1" s="1"/>
  <c r="AD22" i="1"/>
  <c r="W22" i="1" s="1"/>
  <c r="Z22" i="1" s="1"/>
  <c r="AD23" i="1"/>
  <c r="W23" i="1" s="1"/>
  <c r="Z23" i="1" s="1"/>
  <c r="AD24" i="1"/>
  <c r="AD25" i="1"/>
  <c r="W25" i="1" s="1"/>
  <c r="Z25" i="1" s="1"/>
  <c r="AD26" i="1"/>
  <c r="W26" i="1" s="1"/>
  <c r="Z26" i="1" s="1"/>
  <c r="AD27" i="1"/>
  <c r="W27" i="1" s="1"/>
  <c r="Z27" i="1" s="1"/>
  <c r="AD28" i="1"/>
  <c r="W28" i="1" s="1"/>
  <c r="Z28" i="1" s="1"/>
  <c r="AD29" i="1"/>
  <c r="W29" i="1" s="1"/>
  <c r="Z29" i="1" s="1"/>
  <c r="AD30" i="1"/>
  <c r="W30" i="1" s="1"/>
  <c r="Z30" i="1" s="1"/>
  <c r="AD31" i="1"/>
  <c r="W31" i="1" s="1"/>
  <c r="Z31" i="1" s="1"/>
  <c r="AD32" i="1"/>
  <c r="W32" i="1" s="1"/>
  <c r="Z32" i="1" s="1"/>
  <c r="AD33" i="1"/>
  <c r="W33" i="1" s="1"/>
  <c r="Z33" i="1" s="1"/>
  <c r="AD34" i="1"/>
  <c r="W34" i="1" s="1"/>
  <c r="Z34" i="1" s="1"/>
  <c r="AD35" i="1"/>
  <c r="W35" i="1" s="1"/>
  <c r="Z35" i="1" s="1"/>
  <c r="AD36" i="1"/>
  <c r="W36" i="1" s="1"/>
  <c r="Z36" i="1" s="1"/>
  <c r="AD37" i="1"/>
  <c r="W37" i="1" s="1"/>
  <c r="Z37" i="1" s="1"/>
  <c r="AD38" i="1"/>
  <c r="W38" i="1" s="1"/>
  <c r="Z38" i="1" s="1"/>
  <c r="AD39" i="1"/>
  <c r="W39" i="1" s="1"/>
  <c r="Z39" i="1" s="1"/>
  <c r="AD40" i="1"/>
  <c r="W40" i="1" s="1"/>
  <c r="Z40" i="1" s="1"/>
  <c r="AD41" i="1"/>
  <c r="W41" i="1" s="1"/>
  <c r="Z41" i="1" s="1"/>
  <c r="AD42" i="1"/>
  <c r="W42" i="1" s="1"/>
  <c r="Z42" i="1" s="1"/>
  <c r="AD43" i="1"/>
  <c r="W43" i="1" s="1"/>
  <c r="Z43" i="1" s="1"/>
  <c r="AD44" i="1"/>
  <c r="W44" i="1" s="1"/>
  <c r="Z44" i="1" s="1"/>
  <c r="AD45" i="1"/>
  <c r="W45" i="1" s="1"/>
  <c r="Z45" i="1" s="1"/>
  <c r="AD46" i="1"/>
  <c r="W46" i="1" s="1"/>
  <c r="Z46" i="1" s="1"/>
  <c r="AD47" i="1"/>
  <c r="W47" i="1" s="1"/>
  <c r="Z47" i="1" s="1"/>
  <c r="AD48" i="1"/>
  <c r="W48" i="1" s="1"/>
  <c r="Z48" i="1" s="1"/>
  <c r="AD49" i="1"/>
  <c r="W49" i="1" s="1"/>
  <c r="Z49" i="1" s="1"/>
  <c r="AD50" i="1"/>
  <c r="W50" i="1" s="1"/>
  <c r="Z50" i="1" s="1"/>
  <c r="AD51" i="1"/>
  <c r="W51" i="1" s="1"/>
  <c r="Z51" i="1" s="1"/>
  <c r="AD52" i="1"/>
  <c r="W52" i="1" s="1"/>
  <c r="Z52" i="1" s="1"/>
  <c r="AD53" i="1"/>
  <c r="W53" i="1" s="1"/>
  <c r="Z53" i="1" s="1"/>
  <c r="AD54" i="1"/>
  <c r="W54" i="1" s="1"/>
  <c r="Z54" i="1" s="1"/>
  <c r="AD55" i="1"/>
  <c r="W55" i="1" s="1"/>
  <c r="Z55" i="1" s="1"/>
  <c r="AD56" i="1"/>
  <c r="AD57" i="1"/>
  <c r="W57" i="1" s="1"/>
  <c r="Z57" i="1" s="1"/>
  <c r="AD58" i="1"/>
  <c r="W58" i="1" s="1"/>
  <c r="Z58" i="1" s="1"/>
  <c r="AD59" i="1"/>
  <c r="W59" i="1" s="1"/>
  <c r="Z59" i="1" s="1"/>
  <c r="AD60" i="1"/>
  <c r="W60" i="1" s="1"/>
  <c r="Z60" i="1" s="1"/>
  <c r="AD61" i="1"/>
  <c r="W61" i="1" s="1"/>
  <c r="Z61" i="1" s="1"/>
  <c r="AD62" i="1"/>
  <c r="W62" i="1" s="1"/>
  <c r="Z62" i="1" s="1"/>
  <c r="AD63" i="1"/>
  <c r="W63" i="1" s="1"/>
  <c r="Z63" i="1" s="1"/>
  <c r="AD64" i="1"/>
  <c r="W64" i="1" s="1"/>
  <c r="Z64" i="1" s="1"/>
  <c r="AD65" i="1"/>
  <c r="W65" i="1" s="1"/>
  <c r="Z65" i="1" s="1"/>
  <c r="AD66" i="1"/>
  <c r="W66" i="1" s="1"/>
  <c r="Z66" i="1" s="1"/>
  <c r="AD67" i="1"/>
  <c r="W67" i="1" s="1"/>
  <c r="Z67" i="1" s="1"/>
  <c r="AD68" i="1"/>
  <c r="W68" i="1" s="1"/>
  <c r="Z68" i="1" s="1"/>
  <c r="AD69" i="1"/>
  <c r="W69" i="1" s="1"/>
  <c r="Z69" i="1" s="1"/>
  <c r="AD70" i="1"/>
  <c r="W70" i="1" s="1"/>
  <c r="Z70" i="1" s="1"/>
  <c r="AD71" i="1"/>
  <c r="W71" i="1" s="1"/>
  <c r="Z71" i="1" s="1"/>
  <c r="AD72" i="1"/>
  <c r="W72" i="1" s="1"/>
  <c r="Z72" i="1" s="1"/>
  <c r="AD73" i="1"/>
  <c r="W73" i="1" s="1"/>
  <c r="Z73" i="1" s="1"/>
  <c r="AD74" i="1"/>
  <c r="W74" i="1" s="1"/>
  <c r="Z74" i="1" s="1"/>
  <c r="AD75" i="1"/>
  <c r="W75" i="1" s="1"/>
  <c r="Z75" i="1" s="1"/>
  <c r="AD76" i="1"/>
  <c r="W76" i="1" s="1"/>
  <c r="Z76" i="1" s="1"/>
  <c r="AD77" i="1"/>
  <c r="W77" i="1" s="1"/>
  <c r="Z77" i="1" s="1"/>
  <c r="AD78" i="1"/>
  <c r="W78" i="1" s="1"/>
  <c r="Z78" i="1" s="1"/>
  <c r="AD79" i="1"/>
  <c r="W79" i="1" s="1"/>
  <c r="Z79" i="1" s="1"/>
  <c r="AD80" i="1"/>
  <c r="W80" i="1" s="1"/>
  <c r="Z80" i="1" s="1"/>
  <c r="AD81" i="1"/>
  <c r="W81" i="1" s="1"/>
  <c r="Z81" i="1" s="1"/>
  <c r="AD82" i="1"/>
  <c r="W82" i="1" s="1"/>
  <c r="Z82" i="1" s="1"/>
  <c r="AD83" i="1"/>
  <c r="W83" i="1" s="1"/>
  <c r="Z83" i="1" s="1"/>
  <c r="AD84" i="1"/>
  <c r="W84" i="1" s="1"/>
  <c r="Z84" i="1" s="1"/>
  <c r="AD85" i="1"/>
  <c r="W85" i="1" s="1"/>
  <c r="Z85" i="1" s="1"/>
  <c r="AD86" i="1"/>
  <c r="W86" i="1" s="1"/>
  <c r="Z86" i="1" s="1"/>
  <c r="AD87" i="1"/>
  <c r="W87" i="1" s="1"/>
  <c r="Z87" i="1" s="1"/>
  <c r="AD88" i="1"/>
  <c r="AD89" i="1"/>
  <c r="W89" i="1" s="1"/>
  <c r="Z89" i="1" s="1"/>
  <c r="AD90" i="1"/>
  <c r="W90" i="1" s="1"/>
  <c r="Z90" i="1" s="1"/>
  <c r="AD91" i="1"/>
  <c r="W91" i="1" s="1"/>
  <c r="Z91" i="1" s="1"/>
  <c r="AD92" i="1"/>
  <c r="W92" i="1" s="1"/>
  <c r="Z92" i="1" s="1"/>
  <c r="AD93" i="1"/>
  <c r="W93" i="1" s="1"/>
  <c r="Z93" i="1" s="1"/>
  <c r="AD94" i="1"/>
  <c r="W94" i="1" s="1"/>
  <c r="Z94" i="1" s="1"/>
  <c r="AD95" i="1"/>
  <c r="W95" i="1" s="1"/>
  <c r="Z95" i="1" s="1"/>
  <c r="AD96" i="1"/>
  <c r="W96" i="1" s="1"/>
  <c r="Z96" i="1" s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AD105" i="1"/>
  <c r="W105" i="1" s="1"/>
  <c r="Z105" i="1" s="1"/>
  <c r="AD106" i="1"/>
  <c r="W106" i="1" s="1"/>
  <c r="Z106" i="1" s="1"/>
  <c r="AD107" i="1"/>
  <c r="W107" i="1" s="1"/>
  <c r="Z107" i="1" s="1"/>
  <c r="AD108" i="1"/>
  <c r="W108" i="1" s="1"/>
  <c r="Z108" i="1" s="1"/>
  <c r="AD109" i="1"/>
  <c r="W109" i="1" s="1"/>
  <c r="Z109" i="1" s="1"/>
  <c r="AD110" i="1"/>
  <c r="W110" i="1" s="1"/>
  <c r="Z110" i="1" s="1"/>
  <c r="AD111" i="1"/>
  <c r="W111" i="1" s="1"/>
  <c r="Z111" i="1" s="1"/>
  <c r="AD112" i="1"/>
  <c r="W112" i="1" s="1"/>
  <c r="Z112" i="1" s="1"/>
  <c r="AD113" i="1"/>
  <c r="W113" i="1" s="1"/>
  <c r="Z113" i="1" s="1"/>
  <c r="AD114" i="1"/>
  <c r="W114" i="1" s="1"/>
  <c r="Z114" i="1" s="1"/>
  <c r="AD115" i="1"/>
  <c r="W115" i="1" s="1"/>
  <c r="Z115" i="1" s="1"/>
  <c r="AD117" i="1"/>
  <c r="W117" i="1" s="1"/>
  <c r="Z117" i="1" s="1"/>
  <c r="AD118" i="1"/>
  <c r="W118" i="1" s="1"/>
  <c r="Z118" i="1" s="1"/>
  <c r="AD119" i="1"/>
  <c r="W119" i="1" s="1"/>
  <c r="Z119" i="1" s="1"/>
  <c r="AD120" i="1"/>
  <c r="W120" i="1" s="1"/>
  <c r="Z120" i="1" s="1"/>
  <c r="AD121" i="1"/>
  <c r="W121" i="1" s="1"/>
  <c r="Z121" i="1" s="1"/>
  <c r="AD122" i="1"/>
  <c r="W122" i="1" s="1"/>
  <c r="Z122" i="1" s="1"/>
  <c r="AD123" i="1"/>
  <c r="W123" i="1" s="1"/>
  <c r="Z123" i="1" s="1"/>
  <c r="AD124" i="1"/>
  <c r="W124" i="1" s="1"/>
  <c r="Z124" i="1" s="1"/>
  <c r="AD125" i="1"/>
  <c r="W125" i="1" s="1"/>
  <c r="Z125" i="1" s="1"/>
  <c r="AD127" i="1"/>
  <c r="W127" i="1" s="1"/>
  <c r="Z127" i="1" s="1"/>
  <c r="AD128" i="1"/>
  <c r="W128" i="1" s="1"/>
  <c r="Z128" i="1" s="1"/>
  <c r="AD129" i="1"/>
  <c r="W129" i="1" s="1"/>
  <c r="Z129" i="1" s="1"/>
  <c r="AD130" i="1"/>
  <c r="W130" i="1" s="1"/>
  <c r="Z130" i="1" s="1"/>
  <c r="AD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7" i="1"/>
  <c r="M118" i="1"/>
  <c r="M119" i="1"/>
  <c r="M120" i="1"/>
  <c r="M121" i="1"/>
  <c r="M122" i="1"/>
  <c r="M123" i="1"/>
  <c r="M124" i="1"/>
  <c r="M125" i="1"/>
  <c r="M127" i="1"/>
  <c r="M128" i="1"/>
  <c r="M129" i="1"/>
  <c r="M130" i="1"/>
  <c r="M7" i="1"/>
  <c r="L8" i="1"/>
  <c r="L9" i="1"/>
  <c r="L10" i="1"/>
  <c r="Y10" i="1" s="1"/>
  <c r="L11" i="1"/>
  <c r="L12" i="1"/>
  <c r="L13" i="1"/>
  <c r="Y13" i="1" s="1"/>
  <c r="L14" i="1"/>
  <c r="Y14" i="1" s="1"/>
  <c r="L15" i="1"/>
  <c r="L16" i="1"/>
  <c r="L17" i="1"/>
  <c r="L18" i="1"/>
  <c r="Y18" i="1" s="1"/>
  <c r="L19" i="1"/>
  <c r="Y19" i="1" s="1"/>
  <c r="L20" i="1"/>
  <c r="L21" i="1"/>
  <c r="L22" i="1"/>
  <c r="Y22" i="1" s="1"/>
  <c r="L23" i="1"/>
  <c r="L24" i="1"/>
  <c r="L25" i="1"/>
  <c r="L26" i="1"/>
  <c r="Y26" i="1" s="1"/>
  <c r="L27" i="1"/>
  <c r="L28" i="1"/>
  <c r="L29" i="1"/>
  <c r="L30" i="1"/>
  <c r="Y30" i="1" s="1"/>
  <c r="L31" i="1"/>
  <c r="L32" i="1"/>
  <c r="L33" i="1"/>
  <c r="L34" i="1"/>
  <c r="Y34" i="1" s="1"/>
  <c r="L35" i="1"/>
  <c r="Y35" i="1" s="1"/>
  <c r="L36" i="1"/>
  <c r="L37" i="1"/>
  <c r="L38" i="1"/>
  <c r="Y38" i="1" s="1"/>
  <c r="L39" i="1"/>
  <c r="Y39" i="1" s="1"/>
  <c r="L40" i="1"/>
  <c r="L41" i="1"/>
  <c r="L42" i="1"/>
  <c r="Y42" i="1" s="1"/>
  <c r="L43" i="1"/>
  <c r="L44" i="1"/>
  <c r="L45" i="1"/>
  <c r="L46" i="1"/>
  <c r="Y46" i="1" s="1"/>
  <c r="L47" i="1"/>
  <c r="L48" i="1"/>
  <c r="L49" i="1"/>
  <c r="L50" i="1"/>
  <c r="Y50" i="1" s="1"/>
  <c r="L51" i="1"/>
  <c r="Y51" i="1" s="1"/>
  <c r="L52" i="1"/>
  <c r="L53" i="1"/>
  <c r="L54" i="1"/>
  <c r="Y54" i="1" s="1"/>
  <c r="L55" i="1"/>
  <c r="L56" i="1"/>
  <c r="L57" i="1"/>
  <c r="L58" i="1"/>
  <c r="Y58" i="1" s="1"/>
  <c r="L59" i="1"/>
  <c r="L60" i="1"/>
  <c r="L61" i="1"/>
  <c r="L62" i="1"/>
  <c r="Y62" i="1" s="1"/>
  <c r="L63" i="1"/>
  <c r="L64" i="1"/>
  <c r="L65" i="1"/>
  <c r="L66" i="1"/>
  <c r="Y66" i="1" s="1"/>
  <c r="L67" i="1"/>
  <c r="Y67" i="1" s="1"/>
  <c r="L68" i="1"/>
  <c r="L69" i="1"/>
  <c r="L70" i="1"/>
  <c r="Y70" i="1" s="1"/>
  <c r="L71" i="1"/>
  <c r="Y71" i="1" s="1"/>
  <c r="L72" i="1"/>
  <c r="L73" i="1"/>
  <c r="L74" i="1"/>
  <c r="Y74" i="1" s="1"/>
  <c r="L75" i="1"/>
  <c r="L76" i="1"/>
  <c r="L77" i="1"/>
  <c r="L78" i="1"/>
  <c r="Y78" i="1" s="1"/>
  <c r="L79" i="1"/>
  <c r="L80" i="1"/>
  <c r="L81" i="1"/>
  <c r="L82" i="1"/>
  <c r="Y82" i="1" s="1"/>
  <c r="L83" i="1"/>
  <c r="Y83" i="1" s="1"/>
  <c r="L84" i="1"/>
  <c r="L85" i="1"/>
  <c r="L86" i="1"/>
  <c r="Y86" i="1" s="1"/>
  <c r="L87" i="1"/>
  <c r="L88" i="1"/>
  <c r="L89" i="1"/>
  <c r="L90" i="1"/>
  <c r="Y90" i="1" s="1"/>
  <c r="L91" i="1"/>
  <c r="L92" i="1"/>
  <c r="L93" i="1"/>
  <c r="L94" i="1"/>
  <c r="Y94" i="1" s="1"/>
  <c r="L95" i="1"/>
  <c r="L96" i="1"/>
  <c r="L97" i="1"/>
  <c r="L98" i="1"/>
  <c r="Y98" i="1" s="1"/>
  <c r="L99" i="1"/>
  <c r="Y99" i="1" s="1"/>
  <c r="L100" i="1"/>
  <c r="L101" i="1"/>
  <c r="L102" i="1"/>
  <c r="Y102" i="1" s="1"/>
  <c r="L103" i="1"/>
  <c r="L104" i="1"/>
  <c r="L105" i="1"/>
  <c r="L106" i="1"/>
  <c r="Y106" i="1" s="1"/>
  <c r="L107" i="1"/>
  <c r="L108" i="1"/>
  <c r="L109" i="1"/>
  <c r="Y109" i="1" s="1"/>
  <c r="L110" i="1"/>
  <c r="Y110" i="1" s="1"/>
  <c r="L111" i="1"/>
  <c r="L112" i="1"/>
  <c r="L113" i="1"/>
  <c r="L114" i="1"/>
  <c r="Y114" i="1" s="1"/>
  <c r="L115" i="1"/>
  <c r="L117" i="1"/>
  <c r="L118" i="1"/>
  <c r="L119" i="1"/>
  <c r="L120" i="1"/>
  <c r="L121" i="1"/>
  <c r="L122" i="1"/>
  <c r="L123" i="1"/>
  <c r="L124" i="1"/>
  <c r="L125" i="1"/>
  <c r="L127" i="1"/>
  <c r="L128" i="1"/>
  <c r="L129" i="1"/>
  <c r="L130" i="1"/>
  <c r="L7" i="1"/>
  <c r="K116" i="1"/>
  <c r="K126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7" i="1"/>
  <c r="K127" i="1" s="1"/>
  <c r="J128" i="1"/>
  <c r="K128" i="1" s="1"/>
  <c r="J129" i="1"/>
  <c r="K129" i="1" s="1"/>
  <c r="J130" i="1"/>
  <c r="K130" i="1" s="1"/>
  <c r="J7" i="1"/>
  <c r="K7" i="1" s="1"/>
  <c r="AK6" i="1"/>
  <c r="AB6" i="1"/>
  <c r="AC6" i="1"/>
  <c r="AA6" i="1"/>
  <c r="N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7" i="1"/>
  <c r="H8" i="1"/>
  <c r="AJ8" i="1" s="1"/>
  <c r="H9" i="1"/>
  <c r="AJ9" i="1" s="1"/>
  <c r="H10" i="1"/>
  <c r="AJ10" i="1" s="1"/>
  <c r="H11" i="1"/>
  <c r="AJ11" i="1" s="1"/>
  <c r="H12" i="1"/>
  <c r="AJ12" i="1" s="1"/>
  <c r="H13" i="1"/>
  <c r="AJ13" i="1" s="1"/>
  <c r="H14" i="1"/>
  <c r="AJ14" i="1" s="1"/>
  <c r="H15" i="1"/>
  <c r="AJ15" i="1" s="1"/>
  <c r="H16" i="1"/>
  <c r="AJ16" i="1" s="1"/>
  <c r="H17" i="1"/>
  <c r="AJ17" i="1" s="1"/>
  <c r="H18" i="1"/>
  <c r="AJ18" i="1" s="1"/>
  <c r="H19" i="1"/>
  <c r="AJ19" i="1" s="1"/>
  <c r="H20" i="1"/>
  <c r="AJ20" i="1" s="1"/>
  <c r="H21" i="1"/>
  <c r="AJ21" i="1" s="1"/>
  <c r="H22" i="1"/>
  <c r="AJ22" i="1" s="1"/>
  <c r="H23" i="1"/>
  <c r="AJ23" i="1" s="1"/>
  <c r="H24" i="1"/>
  <c r="AJ24" i="1" s="1"/>
  <c r="H25" i="1"/>
  <c r="AJ25" i="1" s="1"/>
  <c r="H26" i="1"/>
  <c r="AJ26" i="1" s="1"/>
  <c r="H27" i="1"/>
  <c r="AJ27" i="1" s="1"/>
  <c r="H28" i="1"/>
  <c r="AJ28" i="1" s="1"/>
  <c r="H29" i="1"/>
  <c r="AJ29" i="1" s="1"/>
  <c r="H30" i="1"/>
  <c r="AJ30" i="1" s="1"/>
  <c r="H31" i="1"/>
  <c r="AJ31" i="1" s="1"/>
  <c r="H32" i="1"/>
  <c r="AJ32" i="1" s="1"/>
  <c r="H33" i="1"/>
  <c r="AJ33" i="1" s="1"/>
  <c r="H34" i="1"/>
  <c r="AJ34" i="1" s="1"/>
  <c r="H35" i="1"/>
  <c r="AJ35" i="1" s="1"/>
  <c r="H36" i="1"/>
  <c r="AJ36" i="1" s="1"/>
  <c r="H37" i="1"/>
  <c r="AJ37" i="1" s="1"/>
  <c r="H38" i="1"/>
  <c r="AJ38" i="1" s="1"/>
  <c r="H39" i="1"/>
  <c r="AJ39" i="1" s="1"/>
  <c r="H40" i="1"/>
  <c r="AJ40" i="1" s="1"/>
  <c r="H41" i="1"/>
  <c r="AJ41" i="1" s="1"/>
  <c r="H42" i="1"/>
  <c r="AJ42" i="1" s="1"/>
  <c r="H43" i="1"/>
  <c r="AJ43" i="1" s="1"/>
  <c r="H44" i="1"/>
  <c r="AJ44" i="1" s="1"/>
  <c r="H45" i="1"/>
  <c r="AJ45" i="1" s="1"/>
  <c r="H46" i="1"/>
  <c r="AJ46" i="1" s="1"/>
  <c r="H47" i="1"/>
  <c r="AJ47" i="1" s="1"/>
  <c r="H48" i="1"/>
  <c r="AJ48" i="1" s="1"/>
  <c r="H49" i="1"/>
  <c r="AJ49" i="1" s="1"/>
  <c r="H50" i="1"/>
  <c r="AJ50" i="1" s="1"/>
  <c r="H51" i="1"/>
  <c r="AJ51" i="1" s="1"/>
  <c r="H52" i="1"/>
  <c r="AJ52" i="1" s="1"/>
  <c r="H53" i="1"/>
  <c r="AJ53" i="1" s="1"/>
  <c r="H54" i="1"/>
  <c r="AJ54" i="1" s="1"/>
  <c r="H55" i="1"/>
  <c r="AJ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AJ63" i="1" s="1"/>
  <c r="H64" i="1"/>
  <c r="AJ64" i="1" s="1"/>
  <c r="H65" i="1"/>
  <c r="AJ65" i="1" s="1"/>
  <c r="H66" i="1"/>
  <c r="AJ66" i="1" s="1"/>
  <c r="H67" i="1"/>
  <c r="AJ67" i="1" s="1"/>
  <c r="H68" i="1"/>
  <c r="AJ68" i="1" s="1"/>
  <c r="H69" i="1"/>
  <c r="AJ69" i="1" s="1"/>
  <c r="H70" i="1"/>
  <c r="AJ70" i="1" s="1"/>
  <c r="H71" i="1"/>
  <c r="AJ71" i="1" s="1"/>
  <c r="H72" i="1"/>
  <c r="AJ72" i="1" s="1"/>
  <c r="H73" i="1"/>
  <c r="AJ73" i="1" s="1"/>
  <c r="H74" i="1"/>
  <c r="AJ74" i="1" s="1"/>
  <c r="H75" i="1"/>
  <c r="AJ75" i="1" s="1"/>
  <c r="H76" i="1"/>
  <c r="AJ76" i="1" s="1"/>
  <c r="H77" i="1"/>
  <c r="AJ77" i="1" s="1"/>
  <c r="H78" i="1"/>
  <c r="AJ78" i="1" s="1"/>
  <c r="H79" i="1"/>
  <c r="AJ79" i="1" s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0" i="1"/>
  <c r="AJ90" i="1" s="1"/>
  <c r="H91" i="1"/>
  <c r="AJ91" i="1" s="1"/>
  <c r="H92" i="1"/>
  <c r="AJ92" i="1" s="1"/>
  <c r="H93" i="1"/>
  <c r="AJ93" i="1" s="1"/>
  <c r="H94" i="1"/>
  <c r="AJ94" i="1" s="1"/>
  <c r="H95" i="1"/>
  <c r="AJ95" i="1" s="1"/>
  <c r="H96" i="1"/>
  <c r="AJ96" i="1" s="1"/>
  <c r="H97" i="1"/>
  <c r="AJ97" i="1" s="1"/>
  <c r="H98" i="1"/>
  <c r="AJ98" i="1" s="1"/>
  <c r="H99" i="1"/>
  <c r="AJ99" i="1" s="1"/>
  <c r="H100" i="1"/>
  <c r="AJ100" i="1" s="1"/>
  <c r="H101" i="1"/>
  <c r="AJ101" i="1" s="1"/>
  <c r="H102" i="1"/>
  <c r="AJ102" i="1" s="1"/>
  <c r="H103" i="1"/>
  <c r="AJ103" i="1" s="1"/>
  <c r="H104" i="1"/>
  <c r="AJ104" i="1" s="1"/>
  <c r="H105" i="1"/>
  <c r="AJ105" i="1" s="1"/>
  <c r="H106" i="1"/>
  <c r="AJ106" i="1" s="1"/>
  <c r="H107" i="1"/>
  <c r="AJ107" i="1" s="1"/>
  <c r="H108" i="1"/>
  <c r="AJ108" i="1" s="1"/>
  <c r="H109" i="1"/>
  <c r="AJ109" i="1" s="1"/>
  <c r="H110" i="1"/>
  <c r="AJ110" i="1" s="1"/>
  <c r="H111" i="1"/>
  <c r="AJ111" i="1" s="1"/>
  <c r="H112" i="1"/>
  <c r="AJ112" i="1" s="1"/>
  <c r="H113" i="1"/>
  <c r="AJ113" i="1" s="1"/>
  <c r="H114" i="1"/>
  <c r="AJ114" i="1" s="1"/>
  <c r="H115" i="1"/>
  <c r="AJ115" i="1" s="1"/>
  <c r="H117" i="1"/>
  <c r="AJ117" i="1" s="1"/>
  <c r="H118" i="1"/>
  <c r="AJ118" i="1" s="1"/>
  <c r="H119" i="1"/>
  <c r="AJ119" i="1" s="1"/>
  <c r="H120" i="1"/>
  <c r="AJ120" i="1" s="1"/>
  <c r="H121" i="1"/>
  <c r="AJ121" i="1" s="1"/>
  <c r="H122" i="1"/>
  <c r="AJ122" i="1" s="1"/>
  <c r="H123" i="1"/>
  <c r="AJ123" i="1" s="1"/>
  <c r="H124" i="1"/>
  <c r="AJ124" i="1" s="1"/>
  <c r="H125" i="1"/>
  <c r="AJ125" i="1" s="1"/>
  <c r="H127" i="1"/>
  <c r="AJ127" i="1" s="1"/>
  <c r="H128" i="1"/>
  <c r="AJ128" i="1" s="1"/>
  <c r="H129" i="1"/>
  <c r="AJ129" i="1" s="1"/>
  <c r="H130" i="1"/>
  <c r="AJ130" i="1" s="1"/>
  <c r="H7" i="1"/>
  <c r="AJ7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7" i="1"/>
  <c r="G118" i="1"/>
  <c r="G119" i="1"/>
  <c r="G120" i="1"/>
  <c r="G121" i="1"/>
  <c r="G122" i="1"/>
  <c r="G123" i="1"/>
  <c r="G124" i="1"/>
  <c r="G125" i="1"/>
  <c r="G128" i="1"/>
  <c r="G129" i="1"/>
  <c r="G130" i="1"/>
  <c r="G7" i="1"/>
  <c r="E6" i="1"/>
  <c r="F6" i="1"/>
  <c r="Z126" i="1" l="1"/>
  <c r="Y24" i="1"/>
  <c r="Y117" i="1"/>
  <c r="Y123" i="1"/>
  <c r="Y122" i="1"/>
  <c r="Y118" i="1"/>
  <c r="Y113" i="1"/>
  <c r="Y97" i="1"/>
  <c r="Y93" i="1"/>
  <c r="Y81" i="1"/>
  <c r="Y65" i="1"/>
  <c r="Y61" i="1"/>
  <c r="Y49" i="1"/>
  <c r="Y33" i="1"/>
  <c r="Y29" i="1"/>
  <c r="Y17" i="1"/>
  <c r="Y87" i="1"/>
  <c r="Y55" i="1"/>
  <c r="Y23" i="1"/>
  <c r="Y128" i="1"/>
  <c r="Y125" i="1"/>
  <c r="Y92" i="1"/>
  <c r="Y76" i="1"/>
  <c r="Y72" i="1"/>
  <c r="Y60" i="1"/>
  <c r="Y44" i="1"/>
  <c r="Y40" i="1"/>
  <c r="Y28" i="1"/>
  <c r="Y12" i="1"/>
  <c r="Y8" i="1"/>
  <c r="Y119" i="1"/>
  <c r="Y129" i="1"/>
  <c r="Y124" i="1"/>
  <c r="Y120" i="1"/>
  <c r="Y103" i="1"/>
  <c r="M6" i="1"/>
  <c r="Y56" i="1"/>
  <c r="K6" i="1"/>
  <c r="Y88" i="1"/>
  <c r="Y45" i="1"/>
  <c r="Y121" i="1"/>
  <c r="Y112" i="1"/>
  <c r="Y108" i="1"/>
  <c r="Y104" i="1"/>
  <c r="Y77" i="1"/>
  <c r="AJ6" i="1"/>
  <c r="Y127" i="1"/>
  <c r="Y105" i="1"/>
  <c r="Y101" i="1"/>
  <c r="Y89" i="1"/>
  <c r="Y85" i="1"/>
  <c r="Y73" i="1"/>
  <c r="Y69" i="1"/>
  <c r="Y57" i="1"/>
  <c r="Y53" i="1"/>
  <c r="Y41" i="1"/>
  <c r="Y37" i="1"/>
  <c r="Y25" i="1"/>
  <c r="Y21" i="1"/>
  <c r="Y9" i="1"/>
  <c r="AD6" i="1"/>
  <c r="Y130" i="1"/>
  <c r="Y100" i="1"/>
  <c r="Y96" i="1"/>
  <c r="Y84" i="1"/>
  <c r="Y80" i="1"/>
  <c r="Y68" i="1"/>
  <c r="Y64" i="1"/>
  <c r="Y52" i="1"/>
  <c r="Y48" i="1"/>
  <c r="Y36" i="1"/>
  <c r="Y32" i="1"/>
  <c r="Y20" i="1"/>
  <c r="Y16" i="1"/>
  <c r="J6" i="1"/>
  <c r="Y115" i="1"/>
  <c r="Y111" i="1"/>
  <c r="Y107" i="1"/>
  <c r="Y95" i="1"/>
  <c r="Y91" i="1"/>
  <c r="Y79" i="1"/>
  <c r="Y75" i="1"/>
  <c r="Y63" i="1"/>
  <c r="Y59" i="1"/>
  <c r="Y47" i="1"/>
  <c r="L6" i="1"/>
  <c r="Y43" i="1"/>
  <c r="Y31" i="1"/>
  <c r="Y27" i="1"/>
  <c r="Y15" i="1"/>
  <c r="Y11" i="1"/>
  <c r="W7" i="1"/>
  <c r="Y7" i="1" s="1"/>
  <c r="AG6" i="1"/>
  <c r="AH6" i="1"/>
  <c r="AE6" i="1"/>
  <c r="AF6" i="1"/>
  <c r="Z7" i="1" l="1"/>
  <c r="W6" i="1"/>
</calcChain>
</file>

<file path=xl/sharedStrings.xml><?xml version="1.0" encoding="utf-8"?>
<sst xmlns="http://schemas.openxmlformats.org/spreadsheetml/2006/main" count="319" uniqueCount="164">
  <si>
    <t>Период: 25.07.2024 - 01.08.2024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</si>
  <si>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</si>
  <si>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</si>
  <si>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</si>
  <si>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</si>
  <si>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</si>
  <si>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</si>
  <si>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</si>
  <si>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</si>
  <si>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</si>
  <si>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</si>
  <si>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</si>
  <si>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</si>
  <si>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</si>
  <si>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</si>
  <si>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</si>
  <si>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</si>
  <si>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</si>
  <si>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</si>
  <si>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</si>
  <si>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</si>
  <si>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</si>
  <si>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</si>
  <si>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</si>
  <si>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</si>
  <si>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</si>
  <si>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</si>
  <si>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</si>
  <si>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</si>
  <si>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</si>
  <si>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</si>
  <si>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</si>
  <si>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</si>
  <si>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</si>
  <si>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</si>
  <si>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</si>
  <si>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</si>
  <si>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</si>
  <si>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</si>
  <si>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</si>
  <si>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</si>
  <si>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</si>
  <si>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</si>
  <si>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</si>
  <si>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</si>
  <si>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</si>
  <si>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</si>
  <si>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</si>
  <si>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</si>
  <si>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</si>
  <si>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</si>
  <si>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</si>
  <si>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</si>
  <si>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</si>
  <si>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</si>
  <si>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</si>
  <si>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</si>
  <si>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</si>
  <si>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</si>
  <si>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</si>
  <si>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</si>
  <si>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</si>
  <si>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</si>
  <si>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</si>
  <si>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</si>
  <si>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</si>
  <si>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</si>
  <si>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</si>
  <si>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</si>
  <si>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</si>
  <si>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</si>
  <si>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</si>
  <si>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</si>
  <si>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</si>
  <si>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</si>
  <si>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</si>
  <si>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</si>
  <si>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</si>
  <si>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</si>
  <si>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</si>
  <si>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</si>
  <si>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</si>
  <si>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</si>
  <si>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</si>
  <si>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</si>
  <si>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</si>
  <si>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</si>
  <si>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</si>
  <si>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</si>
  <si>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</si>
  <si>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</si>
  <si>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</si>
  <si>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</si>
  <si>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</si>
  <si>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</si>
  <si>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</si>
  <si>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</si>
  <si>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</si>
  <si>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</si>
  <si>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</si>
  <si>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</si>
  <si>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</si>
  <si>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</si>
  <si>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</si>
  <si>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</si>
  <si>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</si>
  <si>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</si>
  <si>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</si>
  <si>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</si>
  <si>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</si>
  <si>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</si>
  <si>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</si>
  <si>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</si>
  <si>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</si>
  <si>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</si>
  <si>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</si>
  <si>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</si>
  <si>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</si>
  <si>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320  Ветчина Нежная ТМ Зареченские,большой батон, ВЕС ПОКОМ</t>
  </si>
  <si>
    <t xml:space="preserve"> 411  Колбаса Муромская ТМ Зареченские в оболочке полиамид ВЕС ПОКОМ</t>
  </si>
  <si>
    <t xml:space="preserve"> 423  Колбаса Сервелат Рижский ТМ Зареченские ТС Зареченские продукты, 0,28 кг срез ПОКОМ</t>
  </si>
  <si>
    <t xml:space="preserve"> 429  Колбаса Нежная со шпиком.ТС Зареченские продукты в оболочке полиамид ВЕС ПОКОМ</t>
  </si>
  <si>
    <t xml:space="preserve"> 465  Колбаса Филейная оригинальная ВЕС ~0,8кг ТМ Особый рецепт в оболочке полиамид  ПОКОМ</t>
  </si>
  <si>
    <t xml:space="preserve"> 467  Колбаса Филейная 0,5кг ТМ Особый рецепт  ПОКОМ</t>
  </si>
  <si>
    <t xml:space="preserve"> 472  Колбаса Молочная ВЕС ТМ Зареченские  ПОКОМ</t>
  </si>
  <si>
    <t xml:space="preserve"> 473  Ветчина Рубленая ВЕС ТМ Зареченские  ПОКОМ</t>
  </si>
  <si>
    <t xml:space="preserve"> 474  Колбаса Молочная 0,4кг ТМ Зареченские  ПОКОМ</t>
  </si>
  <si>
    <t xml:space="preserve"> 475  Колбаса Нежная 0,4кг ТМ Зареченские  ПОКОМ</t>
  </si>
  <si>
    <t xml:space="preserve"> 476  Колбаса Нежная со шпиком 0,4кг ТМ Зареченские  ПОКОМ</t>
  </si>
  <si>
    <t xml:space="preserve"> 477  Ветчина Рубленая 0,4кг ТМ Зареченские  ПОКОМ</t>
  </si>
  <si>
    <t xml:space="preserve"> 478  Сардельки Зареченские ВЕС ТМ Зареченские  ПОКОМ</t>
  </si>
  <si>
    <t xml:space="preserve"> 479  Шпикачки Зареченские ВЕС ТМ Зареченские  ПОКОМ</t>
  </si>
  <si>
    <t xml:space="preserve"> 481  Колбаса Филейная оригинальная ВЕС ~1,87кг ТМ Особый рецепт большой батон  ПОКОМ</t>
  </si>
  <si>
    <t xml:space="preserve"> 486  Колбаски Бюргерсы с сыром 0,27кг ТМ Баварушка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</si>
  <si>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</si>
  <si>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</si>
  <si>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</si>
  <si>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</si>
  <si>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</si>
  <si>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</si>
  <si>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</si>
  <si>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</si>
  <si>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</si>
  <si>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</si>
  <si>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</si>
  <si>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</si>
  <si>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</si>
  <si>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</si>
  <si>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</si>
  <si>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</si>
  <si>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ротац</t>
  </si>
  <si>
    <t>рот</t>
  </si>
  <si>
    <t>нм</t>
  </si>
  <si>
    <t>нов</t>
  </si>
  <si>
    <t>02,08,</t>
  </si>
  <si>
    <t>05,08,</t>
  </si>
  <si>
    <t>06,08,</t>
  </si>
  <si>
    <t>12,07,</t>
  </si>
  <si>
    <t>19,07,</t>
  </si>
  <si>
    <t>26,07,</t>
  </si>
  <si>
    <t>31,07,</t>
  </si>
  <si>
    <t>авгяб</t>
  </si>
  <si>
    <t>продавг</t>
  </si>
  <si>
    <t>оконч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</si>
</sst>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0" borderId="1" xfId="0" applyFont="1" applyBorder="1" applyAlignment="1">
      <alignment horizontal="left" vertical="top"/>
    </xf>
    <xf numFmtId="164" fontId="4" fillId="4" borderId="2" xfId="0" applyNumberFormat="1" applyFont="1" applyFill="1" applyBorder="1" applyAlignment="1">
      <alignment horizontal="right" vertical="top"/>
    </xf>
    <xf numFmtId="0" fontId="5" fillId="2" borderId="1" xfId="0" applyFont="1" applyFill="1" applyBorder="1" applyAlignment="1">
      <alignment horizontal="left" vertical="top"/>
    </xf>
    <xf numFmtId="165" fontId="5" fillId="2" borderId="1" xfId="0" applyNumberFormat="1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0" xfId="0" applyNumberFormat="1" applyFill="1" applyAlignment="1">
      <alignment horizontal="left"/>
    </xf>
    <xf numFmtId="164" fontId="7" fillId="5" borderId="0" xfId="0" applyNumberFormat="1" applyFont="1" applyFill="1" applyAlignment="1">
      <alignment horizontal="left"/>
    </xf>
    <xf numFmtId="164" fontId="3" fillId="5" borderId="0" xfId="0" applyNumberFormat="1" applyFont="1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31,07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6-01,08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1,08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24.07.2024 - 31.07.2024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31,07,</v>
          </cell>
          <cell r="M5" t="str">
            <v>01,08,</v>
          </cell>
          <cell r="N5" t="str">
            <v>02,08,</v>
          </cell>
          <cell r="T5" t="str">
            <v>05,08,</v>
          </cell>
          <cell r="X5" t="str">
            <v>05,08,</v>
          </cell>
          <cell r="AE5" t="str">
            <v>12,07,</v>
          </cell>
          <cell r="AF5" t="str">
            <v>19,07,</v>
          </cell>
          <cell r="AG5" t="str">
            <v>26,07,</v>
          </cell>
          <cell r="AH5" t="str">
            <v>31,07,</v>
          </cell>
        </row>
        <row r="6">
          <cell r="E6">
            <v>152128.83499999999</v>
          </cell>
          <cell r="F6">
            <v>71651.131000000008</v>
          </cell>
          <cell r="J6">
            <v>152720.43100000001</v>
          </cell>
          <cell r="K6">
            <v>-591.59599999999978</v>
          </cell>
          <cell r="L6">
            <v>27710</v>
          </cell>
          <cell r="M6">
            <v>27970</v>
          </cell>
          <cell r="N6">
            <v>29300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23856</v>
          </cell>
          <cell r="U6">
            <v>0</v>
          </cell>
          <cell r="V6">
            <v>0</v>
          </cell>
          <cell r="W6">
            <v>25926.96699999999</v>
          </cell>
          <cell r="X6">
            <v>10770</v>
          </cell>
          <cell r="AA6">
            <v>0</v>
          </cell>
          <cell r="AB6">
            <v>0</v>
          </cell>
          <cell r="AC6">
            <v>0</v>
          </cell>
          <cell r="AD6">
            <v>22494</v>
          </cell>
          <cell r="AE6">
            <v>27380.752399999998</v>
          </cell>
          <cell r="AF6">
            <v>28223.419200000004</v>
          </cell>
          <cell r="AG6">
            <v>28551.272599999997</v>
          </cell>
          <cell r="AH6">
            <v>25552.780000000002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350.77300000000002</v>
          </cell>
          <cell r="D7">
            <v>703.32299999999998</v>
          </cell>
          <cell r="E7">
            <v>695.65800000000002</v>
          </cell>
          <cell r="F7">
            <v>339.99599999999998</v>
          </cell>
          <cell r="G7" t="str">
            <v>н</v>
          </cell>
          <cell r="H7">
            <v>1</v>
          </cell>
          <cell r="I7">
            <v>45</v>
          </cell>
          <cell r="J7">
            <v>667.06200000000001</v>
          </cell>
          <cell r="K7">
            <v>28.596000000000004</v>
          </cell>
          <cell r="L7">
            <v>180</v>
          </cell>
          <cell r="M7">
            <v>160</v>
          </cell>
          <cell r="N7">
            <v>160</v>
          </cell>
          <cell r="W7">
            <v>139.13159999999999</v>
          </cell>
          <cell r="X7">
            <v>50</v>
          </cell>
          <cell r="Y7">
            <v>6.3967926768613319</v>
          </cell>
          <cell r="Z7">
            <v>2.4437007840059342</v>
          </cell>
          <cell r="AD7">
            <v>0</v>
          </cell>
          <cell r="AE7">
            <v>151.35380000000001</v>
          </cell>
          <cell r="AF7">
            <v>157.3758</v>
          </cell>
          <cell r="AG7">
            <v>158.09</v>
          </cell>
          <cell r="AH7">
            <v>171.262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356.04300000000001</v>
          </cell>
          <cell r="D8">
            <v>683.21199999999999</v>
          </cell>
          <cell r="E8">
            <v>582.53099999999995</v>
          </cell>
          <cell r="F8">
            <v>415.89100000000002</v>
          </cell>
          <cell r="G8" t="str">
            <v>ябл</v>
          </cell>
          <cell r="H8">
            <v>1</v>
          </cell>
          <cell r="I8">
            <v>45</v>
          </cell>
          <cell r="J8">
            <v>579.303</v>
          </cell>
          <cell r="K8">
            <v>3.2279999999999518</v>
          </cell>
          <cell r="L8">
            <v>100</v>
          </cell>
          <cell r="M8">
            <v>150</v>
          </cell>
          <cell r="N8">
            <v>140</v>
          </cell>
          <cell r="W8">
            <v>116.50619999999999</v>
          </cell>
          <cell r="X8">
            <v>100</v>
          </cell>
          <cell r="Y8">
            <v>7.775474609934923</v>
          </cell>
          <cell r="Z8">
            <v>3.5696898534155266</v>
          </cell>
          <cell r="AD8">
            <v>0</v>
          </cell>
          <cell r="AE8">
            <v>113.11859999999999</v>
          </cell>
          <cell r="AF8">
            <v>147.31379999999999</v>
          </cell>
          <cell r="AG8">
            <v>139.14259999999999</v>
          </cell>
          <cell r="AH8">
            <v>108.28100000000001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659.32899999999995</v>
          </cell>
          <cell r="D9">
            <v>2645.1559999999999</v>
          </cell>
          <cell r="E9">
            <v>1989.432</v>
          </cell>
          <cell r="F9">
            <v>1193.761</v>
          </cell>
          <cell r="G9" t="str">
            <v>н</v>
          </cell>
          <cell r="H9">
            <v>1</v>
          </cell>
          <cell r="I9">
            <v>45</v>
          </cell>
          <cell r="J9">
            <v>1939.3130000000001</v>
          </cell>
          <cell r="K9">
            <v>50.118999999999915</v>
          </cell>
          <cell r="L9">
            <v>300</v>
          </cell>
          <cell r="M9">
            <v>460</v>
          </cell>
          <cell r="N9">
            <v>480</v>
          </cell>
          <cell r="W9">
            <v>397.88639999999998</v>
          </cell>
          <cell r="X9">
            <v>200</v>
          </cell>
          <cell r="Y9">
            <v>6.6193793002223753</v>
          </cell>
          <cell r="Z9">
            <v>3.0002558519215534</v>
          </cell>
          <cell r="AD9">
            <v>0</v>
          </cell>
          <cell r="AE9">
            <v>429.36559999999997</v>
          </cell>
          <cell r="AF9">
            <v>468.82659999999998</v>
          </cell>
          <cell r="AG9">
            <v>455.85720000000003</v>
          </cell>
          <cell r="AH9">
            <v>432.32100000000003</v>
          </cell>
          <cell r="AI9" t="str">
            <v>июльпер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45.121000000000002</v>
          </cell>
          <cell r="D10">
            <v>266.03300000000002</v>
          </cell>
          <cell r="E10">
            <v>167.73699999999999</v>
          </cell>
          <cell r="F10">
            <v>135.14599999999999</v>
          </cell>
          <cell r="G10">
            <v>0</v>
          </cell>
          <cell r="H10">
            <v>1</v>
          </cell>
          <cell r="I10">
            <v>40</v>
          </cell>
          <cell r="J10">
            <v>171.79400000000001</v>
          </cell>
          <cell r="K10">
            <v>-4.0570000000000164</v>
          </cell>
          <cell r="L10">
            <v>20</v>
          </cell>
          <cell r="M10">
            <v>40</v>
          </cell>
          <cell r="N10">
            <v>50</v>
          </cell>
          <cell r="W10">
            <v>33.547399999999996</v>
          </cell>
          <cell r="Y10">
            <v>7.3074515461704932</v>
          </cell>
          <cell r="Z10">
            <v>4.0285089157430978</v>
          </cell>
          <cell r="AD10">
            <v>0</v>
          </cell>
          <cell r="AE10">
            <v>39.162400000000005</v>
          </cell>
          <cell r="AF10">
            <v>37.107600000000005</v>
          </cell>
          <cell r="AG10">
            <v>42.011800000000001</v>
          </cell>
          <cell r="AH10">
            <v>45.792999999999999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157</v>
          </cell>
          <cell r="D11">
            <v>392</v>
          </cell>
          <cell r="E11">
            <v>329</v>
          </cell>
          <cell r="F11">
            <v>214</v>
          </cell>
          <cell r="G11">
            <v>0</v>
          </cell>
          <cell r="H11">
            <v>0.5</v>
          </cell>
          <cell r="I11">
            <v>45</v>
          </cell>
          <cell r="J11">
            <v>405</v>
          </cell>
          <cell r="K11">
            <v>-76</v>
          </cell>
          <cell r="L11">
            <v>20</v>
          </cell>
          <cell r="M11">
            <v>70</v>
          </cell>
          <cell r="N11">
            <v>70</v>
          </cell>
          <cell r="W11">
            <v>65.8</v>
          </cell>
          <cell r="X11">
            <v>30</v>
          </cell>
          <cell r="Y11">
            <v>6.1398176291793316</v>
          </cell>
          <cell r="Z11">
            <v>3.2522796352583589</v>
          </cell>
          <cell r="AD11">
            <v>0</v>
          </cell>
          <cell r="AE11">
            <v>79.8</v>
          </cell>
          <cell r="AF11">
            <v>66.8</v>
          </cell>
          <cell r="AG11">
            <v>71.400000000000006</v>
          </cell>
          <cell r="AH11">
            <v>65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1173</v>
          </cell>
          <cell r="D12">
            <v>4322</v>
          </cell>
          <cell r="E12">
            <v>4085</v>
          </cell>
          <cell r="F12">
            <v>1353</v>
          </cell>
          <cell r="G12" t="str">
            <v>ябл</v>
          </cell>
          <cell r="H12">
            <v>0.4</v>
          </cell>
          <cell r="I12">
            <v>45</v>
          </cell>
          <cell r="J12">
            <v>4088</v>
          </cell>
          <cell r="K12">
            <v>-3</v>
          </cell>
          <cell r="L12">
            <v>710</v>
          </cell>
          <cell r="M12">
            <v>550</v>
          </cell>
          <cell r="N12">
            <v>560</v>
          </cell>
          <cell r="T12">
            <v>970</v>
          </cell>
          <cell r="W12">
            <v>479</v>
          </cell>
          <cell r="X12">
            <v>500</v>
          </cell>
          <cell r="Y12">
            <v>7.6680584551148225</v>
          </cell>
          <cell r="Z12">
            <v>2.8246346555323592</v>
          </cell>
          <cell r="AD12">
            <v>1690</v>
          </cell>
          <cell r="AE12">
            <v>527.79999999999995</v>
          </cell>
          <cell r="AF12">
            <v>539.79999999999995</v>
          </cell>
          <cell r="AG12">
            <v>549.79999999999995</v>
          </cell>
          <cell r="AH12">
            <v>411</v>
          </cell>
          <cell r="AI12">
            <v>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1586</v>
          </cell>
          <cell r="D13">
            <v>7534</v>
          </cell>
          <cell r="E13">
            <v>6621</v>
          </cell>
          <cell r="F13">
            <v>2365</v>
          </cell>
          <cell r="G13">
            <v>0</v>
          </cell>
          <cell r="H13">
            <v>0.45</v>
          </cell>
          <cell r="I13">
            <v>45</v>
          </cell>
          <cell r="J13">
            <v>6673</v>
          </cell>
          <cell r="K13">
            <v>-52</v>
          </cell>
          <cell r="L13">
            <v>1200</v>
          </cell>
          <cell r="M13">
            <v>1100</v>
          </cell>
          <cell r="N13">
            <v>1050</v>
          </cell>
          <cell r="T13">
            <v>1200</v>
          </cell>
          <cell r="W13">
            <v>964.2</v>
          </cell>
          <cell r="Y13">
            <v>5.9271935283136274</v>
          </cell>
          <cell r="Z13">
            <v>2.4528106202032771</v>
          </cell>
          <cell r="AD13">
            <v>1800</v>
          </cell>
          <cell r="AE13">
            <v>893.2</v>
          </cell>
          <cell r="AF13">
            <v>983.6</v>
          </cell>
          <cell r="AG13">
            <v>1080.5999999999999</v>
          </cell>
          <cell r="AH13">
            <v>979</v>
          </cell>
          <cell r="AI13" t="str">
            <v>акиюльяб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2502</v>
          </cell>
          <cell r="D14">
            <v>7329</v>
          </cell>
          <cell r="E14">
            <v>7389</v>
          </cell>
          <cell r="F14">
            <v>2363</v>
          </cell>
          <cell r="G14">
            <v>0</v>
          </cell>
          <cell r="H14">
            <v>0.45</v>
          </cell>
          <cell r="I14">
            <v>45</v>
          </cell>
          <cell r="J14">
            <v>7418</v>
          </cell>
          <cell r="K14">
            <v>-29</v>
          </cell>
          <cell r="L14">
            <v>1200</v>
          </cell>
          <cell r="M14">
            <v>1100</v>
          </cell>
          <cell r="N14">
            <v>1050</v>
          </cell>
          <cell r="T14">
            <v>4800</v>
          </cell>
          <cell r="W14">
            <v>959.4</v>
          </cell>
          <cell r="Y14">
            <v>5.9547633937877844</v>
          </cell>
          <cell r="Z14">
            <v>2.4629977069001461</v>
          </cell>
          <cell r="AD14">
            <v>2592</v>
          </cell>
          <cell r="AE14">
            <v>1013</v>
          </cell>
          <cell r="AF14">
            <v>1035.2</v>
          </cell>
          <cell r="AG14">
            <v>1059.5999999999999</v>
          </cell>
          <cell r="AH14">
            <v>887</v>
          </cell>
          <cell r="AI14" t="str">
            <v>оконч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204</v>
          </cell>
          <cell r="D15">
            <v>377</v>
          </cell>
          <cell r="E15">
            <v>335</v>
          </cell>
          <cell r="F15">
            <v>231</v>
          </cell>
          <cell r="G15">
            <v>0</v>
          </cell>
          <cell r="H15">
            <v>0.5</v>
          </cell>
          <cell r="I15">
            <v>40</v>
          </cell>
          <cell r="J15">
            <v>363</v>
          </cell>
          <cell r="K15">
            <v>-28</v>
          </cell>
          <cell r="L15">
            <v>30</v>
          </cell>
          <cell r="M15">
            <v>70</v>
          </cell>
          <cell r="N15">
            <v>80</v>
          </cell>
          <cell r="W15">
            <v>67</v>
          </cell>
          <cell r="Y15">
            <v>6.1343283582089549</v>
          </cell>
          <cell r="Z15">
            <v>3.4477611940298507</v>
          </cell>
          <cell r="AD15">
            <v>0</v>
          </cell>
          <cell r="AE15">
            <v>72.400000000000006</v>
          </cell>
          <cell r="AF15">
            <v>84.4</v>
          </cell>
          <cell r="AG15">
            <v>75</v>
          </cell>
          <cell r="AH15">
            <v>82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45</v>
          </cell>
          <cell r="D16">
            <v>85</v>
          </cell>
          <cell r="E16">
            <v>67</v>
          </cell>
          <cell r="F16">
            <v>60</v>
          </cell>
          <cell r="G16">
            <v>0</v>
          </cell>
          <cell r="H16">
            <v>0.4</v>
          </cell>
          <cell r="I16">
            <v>50</v>
          </cell>
          <cell r="J16">
            <v>81</v>
          </cell>
          <cell r="K16">
            <v>-14</v>
          </cell>
          <cell r="L16">
            <v>20</v>
          </cell>
          <cell r="M16">
            <v>20</v>
          </cell>
          <cell r="N16">
            <v>20</v>
          </cell>
          <cell r="W16">
            <v>13.4</v>
          </cell>
          <cell r="Y16">
            <v>8.9552238805970141</v>
          </cell>
          <cell r="Z16">
            <v>4.4776119402985071</v>
          </cell>
          <cell r="AD16">
            <v>0</v>
          </cell>
          <cell r="AE16">
            <v>19.600000000000001</v>
          </cell>
          <cell r="AF16">
            <v>17.8</v>
          </cell>
          <cell r="AG16">
            <v>18.2</v>
          </cell>
          <cell r="AH16">
            <v>21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481</v>
          </cell>
          <cell r="D17">
            <v>307</v>
          </cell>
          <cell r="E17">
            <v>325</v>
          </cell>
          <cell r="F17">
            <v>457</v>
          </cell>
          <cell r="G17">
            <v>0</v>
          </cell>
          <cell r="H17">
            <v>0.17</v>
          </cell>
          <cell r="I17">
            <v>180</v>
          </cell>
          <cell r="J17">
            <v>322</v>
          </cell>
          <cell r="K17">
            <v>3</v>
          </cell>
          <cell r="L17">
            <v>0</v>
          </cell>
          <cell r="M17">
            <v>0</v>
          </cell>
          <cell r="N17">
            <v>300</v>
          </cell>
          <cell r="W17">
            <v>65</v>
          </cell>
          <cell r="Y17">
            <v>11.646153846153846</v>
          </cell>
          <cell r="Z17">
            <v>7.0307692307692307</v>
          </cell>
          <cell r="AD17">
            <v>0</v>
          </cell>
          <cell r="AE17">
            <v>68</v>
          </cell>
          <cell r="AF17">
            <v>63.4</v>
          </cell>
          <cell r="AG17">
            <v>65.599999999999994</v>
          </cell>
          <cell r="AH17">
            <v>68</v>
          </cell>
          <cell r="AI17" t="e">
            <v>#N/A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105</v>
          </cell>
          <cell r="E18">
            <v>105</v>
          </cell>
          <cell r="G18">
            <v>0</v>
          </cell>
          <cell r="H18">
            <v>0.45</v>
          </cell>
          <cell r="I18">
            <v>45</v>
          </cell>
          <cell r="J18">
            <v>145</v>
          </cell>
          <cell r="K18">
            <v>-40</v>
          </cell>
          <cell r="L18">
            <v>100</v>
          </cell>
          <cell r="M18">
            <v>50</v>
          </cell>
          <cell r="N18">
            <v>30</v>
          </cell>
          <cell r="W18">
            <v>21</v>
          </cell>
          <cell r="Y18">
            <v>8.5714285714285712</v>
          </cell>
          <cell r="Z18">
            <v>0</v>
          </cell>
          <cell r="AD18">
            <v>0</v>
          </cell>
          <cell r="AE18">
            <v>28.2</v>
          </cell>
          <cell r="AF18">
            <v>33</v>
          </cell>
          <cell r="AG18">
            <v>30.4</v>
          </cell>
          <cell r="AH18">
            <v>-4</v>
          </cell>
          <cell r="AI18">
            <v>0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B19" t="str">
            <v>шт</v>
          </cell>
          <cell r="C19">
            <v>174</v>
          </cell>
          <cell r="D19">
            <v>538</v>
          </cell>
          <cell r="E19">
            <v>433</v>
          </cell>
          <cell r="F19">
            <v>273</v>
          </cell>
          <cell r="G19">
            <v>0</v>
          </cell>
          <cell r="H19">
            <v>0.3</v>
          </cell>
          <cell r="I19">
            <v>40</v>
          </cell>
          <cell r="J19">
            <v>456</v>
          </cell>
          <cell r="K19">
            <v>-23</v>
          </cell>
          <cell r="L19">
            <v>90</v>
          </cell>
          <cell r="M19">
            <v>100</v>
          </cell>
          <cell r="N19">
            <v>100</v>
          </cell>
          <cell r="W19">
            <v>86.6</v>
          </cell>
          <cell r="Y19">
            <v>6.5011547344110863</v>
          </cell>
          <cell r="Z19">
            <v>3.1524249422632797</v>
          </cell>
          <cell r="AD19">
            <v>0</v>
          </cell>
          <cell r="AE19">
            <v>88.4</v>
          </cell>
          <cell r="AF19">
            <v>91.8</v>
          </cell>
          <cell r="AG19">
            <v>100.4</v>
          </cell>
          <cell r="AH19">
            <v>95</v>
          </cell>
          <cell r="AI19">
            <v>0</v>
          </cell>
        </row>
        <row r="20">
          <cell r="A20" t="str">
            <v xml:space="preserve"> 083  Колбаса Швейцарская 0,17 кг., ШТ., сырокопченая   ПОКОМ</v>
          </cell>
          <cell r="B20" t="str">
            <v>шт</v>
          </cell>
          <cell r="C20">
            <v>2765</v>
          </cell>
          <cell r="D20">
            <v>1254</v>
          </cell>
          <cell r="E20">
            <v>1453</v>
          </cell>
          <cell r="F20">
            <v>2534</v>
          </cell>
          <cell r="G20">
            <v>0</v>
          </cell>
          <cell r="H20">
            <v>0.17</v>
          </cell>
          <cell r="I20">
            <v>180</v>
          </cell>
          <cell r="J20">
            <v>1458</v>
          </cell>
          <cell r="K20">
            <v>-5</v>
          </cell>
          <cell r="L20">
            <v>0</v>
          </cell>
          <cell r="M20">
            <v>0</v>
          </cell>
          <cell r="N20">
            <v>1000</v>
          </cell>
          <cell r="W20">
            <v>290.60000000000002</v>
          </cell>
          <cell r="Y20">
            <v>12.16104611149346</v>
          </cell>
          <cell r="Z20">
            <v>8.7198898830006879</v>
          </cell>
          <cell r="AD20">
            <v>0</v>
          </cell>
          <cell r="AE20">
            <v>316.39999999999998</v>
          </cell>
          <cell r="AF20">
            <v>325.8</v>
          </cell>
          <cell r="AG20">
            <v>316.2</v>
          </cell>
          <cell r="AH20">
            <v>255</v>
          </cell>
          <cell r="AI20">
            <v>0</v>
          </cell>
        </row>
        <row r="21">
          <cell r="A21" t="str">
            <v xml:space="preserve"> 091  Сардельки Баварские, МГС 0.38кг, ТМ Стародворье  ПОКОМ</v>
          </cell>
          <cell r="B21" t="str">
            <v>шт</v>
          </cell>
          <cell r="C21">
            <v>3</v>
          </cell>
          <cell r="D21">
            <v>20</v>
          </cell>
          <cell r="E21">
            <v>0</v>
          </cell>
          <cell r="F21">
            <v>10</v>
          </cell>
          <cell r="G21">
            <v>0</v>
          </cell>
          <cell r="H21">
            <v>0.38</v>
          </cell>
          <cell r="I21">
            <v>40</v>
          </cell>
          <cell r="J21">
            <v>321</v>
          </cell>
          <cell r="K21">
            <v>-321</v>
          </cell>
          <cell r="L21">
            <v>0</v>
          </cell>
          <cell r="M21">
            <v>0</v>
          </cell>
          <cell r="N21">
            <v>30</v>
          </cell>
          <cell r="W21">
            <v>0</v>
          </cell>
          <cell r="X21">
            <v>50</v>
          </cell>
          <cell r="Y21" t="e">
            <v>#DIV/0!</v>
          </cell>
          <cell r="Z21" t="e">
            <v>#DIV/0!</v>
          </cell>
          <cell r="AD21">
            <v>0</v>
          </cell>
          <cell r="AE21">
            <v>57.2</v>
          </cell>
          <cell r="AF21">
            <v>13.4</v>
          </cell>
          <cell r="AG21">
            <v>0.6</v>
          </cell>
          <cell r="AH21">
            <v>0</v>
          </cell>
          <cell r="AI21" t="e">
            <v>#N/A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B22" t="str">
            <v>шт</v>
          </cell>
          <cell r="C22">
            <v>506</v>
          </cell>
          <cell r="D22">
            <v>1111</v>
          </cell>
          <cell r="E22">
            <v>973</v>
          </cell>
          <cell r="F22">
            <v>620</v>
          </cell>
          <cell r="G22">
            <v>0</v>
          </cell>
          <cell r="H22">
            <v>0.35</v>
          </cell>
          <cell r="I22">
            <v>45</v>
          </cell>
          <cell r="J22">
            <v>973</v>
          </cell>
          <cell r="K22">
            <v>0</v>
          </cell>
          <cell r="L22">
            <v>200</v>
          </cell>
          <cell r="M22">
            <v>200</v>
          </cell>
          <cell r="N22">
            <v>220</v>
          </cell>
          <cell r="W22">
            <v>194.6</v>
          </cell>
          <cell r="X22">
            <v>200</v>
          </cell>
          <cell r="Y22">
            <v>7.3997944501541628</v>
          </cell>
          <cell r="Z22">
            <v>3.1860226104830422</v>
          </cell>
          <cell r="AD22">
            <v>0</v>
          </cell>
          <cell r="AE22">
            <v>200.6</v>
          </cell>
          <cell r="AF22">
            <v>233.4</v>
          </cell>
          <cell r="AG22">
            <v>222.2</v>
          </cell>
          <cell r="AH22">
            <v>197</v>
          </cell>
          <cell r="AI22" t="str">
            <v>акиюльяб</v>
          </cell>
        </row>
        <row r="23">
          <cell r="A23" t="str">
            <v xml:space="preserve"> 116  Колбаса Балыкбургская с копченым балыком, в/у 0,35 кг срез, БАВАРУШКА ПОКОМ</v>
          </cell>
          <cell r="B23" t="str">
            <v>шт</v>
          </cell>
          <cell r="C23">
            <v>151</v>
          </cell>
          <cell r="D23">
            <v>728</v>
          </cell>
          <cell r="E23">
            <v>715</v>
          </cell>
          <cell r="F23">
            <v>155</v>
          </cell>
          <cell r="G23" t="str">
            <v>н</v>
          </cell>
          <cell r="H23">
            <v>0.35</v>
          </cell>
          <cell r="I23">
            <v>45</v>
          </cell>
          <cell r="J23">
            <v>728</v>
          </cell>
          <cell r="K23">
            <v>-13</v>
          </cell>
          <cell r="L23">
            <v>60</v>
          </cell>
          <cell r="M23">
            <v>50</v>
          </cell>
          <cell r="N23">
            <v>60</v>
          </cell>
          <cell r="T23">
            <v>600</v>
          </cell>
          <cell r="W23">
            <v>47</v>
          </cell>
          <cell r="Y23">
            <v>6.9148936170212769</v>
          </cell>
          <cell r="Z23">
            <v>3.2978723404255321</v>
          </cell>
          <cell r="AD23">
            <v>480</v>
          </cell>
          <cell r="AE23">
            <v>36.6</v>
          </cell>
          <cell r="AF23">
            <v>24.4</v>
          </cell>
          <cell r="AG23">
            <v>54.6</v>
          </cell>
          <cell r="AH23">
            <v>44</v>
          </cell>
          <cell r="AI23" t="str">
            <v>увел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B24" t="str">
            <v>шт</v>
          </cell>
          <cell r="C24">
            <v>441</v>
          </cell>
          <cell r="D24">
            <v>425</v>
          </cell>
          <cell r="E24">
            <v>452</v>
          </cell>
          <cell r="F24">
            <v>401</v>
          </cell>
          <cell r="G24">
            <v>0</v>
          </cell>
          <cell r="H24">
            <v>0.35</v>
          </cell>
          <cell r="I24">
            <v>45</v>
          </cell>
          <cell r="J24">
            <v>467</v>
          </cell>
          <cell r="K24">
            <v>-15</v>
          </cell>
          <cell r="L24">
            <v>60</v>
          </cell>
          <cell r="M24">
            <v>0</v>
          </cell>
          <cell r="N24">
            <v>50</v>
          </cell>
          <cell r="T24">
            <v>90</v>
          </cell>
          <cell r="W24">
            <v>84.4</v>
          </cell>
          <cell r="X24">
            <v>50</v>
          </cell>
          <cell r="Y24">
            <v>6.6469194312796205</v>
          </cell>
          <cell r="Z24">
            <v>4.7511848341232223</v>
          </cell>
          <cell r="AD24">
            <v>30</v>
          </cell>
          <cell r="AE24">
            <v>96.6</v>
          </cell>
          <cell r="AF24">
            <v>98.2</v>
          </cell>
          <cell r="AG24">
            <v>74.400000000000006</v>
          </cell>
          <cell r="AH24">
            <v>89</v>
          </cell>
          <cell r="AI24">
            <v>0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B25" t="str">
            <v>шт</v>
          </cell>
          <cell r="C25">
            <v>497</v>
          </cell>
          <cell r="D25">
            <v>857</v>
          </cell>
          <cell r="E25">
            <v>796</v>
          </cell>
          <cell r="F25">
            <v>522</v>
          </cell>
          <cell r="G25">
            <v>0</v>
          </cell>
          <cell r="H25">
            <v>0.35</v>
          </cell>
          <cell r="I25">
            <v>45</v>
          </cell>
          <cell r="J25">
            <v>845</v>
          </cell>
          <cell r="K25">
            <v>-49</v>
          </cell>
          <cell r="L25">
            <v>150</v>
          </cell>
          <cell r="M25">
            <v>170</v>
          </cell>
          <cell r="N25">
            <v>200</v>
          </cell>
          <cell r="W25">
            <v>159.19999999999999</v>
          </cell>
          <cell r="Y25">
            <v>6.5452261306532664</v>
          </cell>
          <cell r="Z25">
            <v>3.2788944723618094</v>
          </cell>
          <cell r="AD25">
            <v>0</v>
          </cell>
          <cell r="AE25">
            <v>164</v>
          </cell>
          <cell r="AF25">
            <v>185.2</v>
          </cell>
          <cell r="AG25">
            <v>182.4</v>
          </cell>
          <cell r="AH25">
            <v>161</v>
          </cell>
          <cell r="AI25" t="str">
            <v>оконч</v>
          </cell>
        </row>
        <row r="26">
          <cell r="A26" t="str">
            <v xml:space="preserve"> 200  Ветчина Дугушка ТМ Стародворье, вектор в/у    ПОКОМ</v>
          </cell>
          <cell r="B26" t="str">
            <v>кг</v>
          </cell>
          <cell r="C26">
            <v>209.727</v>
          </cell>
          <cell r="D26">
            <v>1513.386</v>
          </cell>
          <cell r="E26">
            <v>559.28200000000004</v>
          </cell>
          <cell r="F26">
            <v>283.48399999999998</v>
          </cell>
          <cell r="G26">
            <v>0</v>
          </cell>
          <cell r="H26">
            <v>1</v>
          </cell>
          <cell r="I26">
            <v>50</v>
          </cell>
          <cell r="J26">
            <v>530.48599999999999</v>
          </cell>
          <cell r="K26">
            <v>28.796000000000049</v>
          </cell>
          <cell r="L26">
            <v>200</v>
          </cell>
          <cell r="M26">
            <v>130</v>
          </cell>
          <cell r="N26">
            <v>130</v>
          </cell>
          <cell r="W26">
            <v>111.85640000000001</v>
          </cell>
          <cell r="Y26">
            <v>6.6467721113856681</v>
          </cell>
          <cell r="Z26">
            <v>2.5343565500051848</v>
          </cell>
          <cell r="AD26">
            <v>0</v>
          </cell>
          <cell r="AE26">
            <v>104.35239999999999</v>
          </cell>
          <cell r="AF26">
            <v>109.2222</v>
          </cell>
          <cell r="AG26">
            <v>128.9666</v>
          </cell>
          <cell r="AH26">
            <v>110.056</v>
          </cell>
          <cell r="AI26">
            <v>0</v>
          </cell>
        </row>
        <row r="27">
          <cell r="A27" t="str">
            <v xml:space="preserve"> 201  Ветчина Нежная ТМ Особый рецепт, (2,5кг), ПОКОМ</v>
          </cell>
          <cell r="B27" t="str">
            <v>кг</v>
          </cell>
          <cell r="C27">
            <v>2451.2170000000001</v>
          </cell>
          <cell r="D27">
            <v>8623.4750000000004</v>
          </cell>
          <cell r="E27">
            <v>5821.7</v>
          </cell>
          <cell r="F27">
            <v>2287.3020000000001</v>
          </cell>
          <cell r="G27">
            <v>0</v>
          </cell>
          <cell r="H27">
            <v>1</v>
          </cell>
          <cell r="I27">
            <v>50</v>
          </cell>
          <cell r="J27">
            <v>5904.375</v>
          </cell>
          <cell r="K27">
            <v>-82.675000000000182</v>
          </cell>
          <cell r="L27">
            <v>1900</v>
          </cell>
          <cell r="M27">
            <v>1200</v>
          </cell>
          <cell r="N27">
            <v>1300</v>
          </cell>
          <cell r="W27">
            <v>1164.3399999999999</v>
          </cell>
          <cell r="X27">
            <v>1000</v>
          </cell>
          <cell r="Y27">
            <v>6.6022828383461878</v>
          </cell>
          <cell r="Z27">
            <v>1.964462270470825</v>
          </cell>
          <cell r="AD27">
            <v>0</v>
          </cell>
          <cell r="AE27">
            <v>1251.3706</v>
          </cell>
          <cell r="AF27">
            <v>1159.6848</v>
          </cell>
          <cell r="AG27">
            <v>1263.6124</v>
          </cell>
          <cell r="AH27">
            <v>1212.9190000000001</v>
          </cell>
          <cell r="AI27" t="str">
            <v>акиюльяб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B28" t="str">
            <v>кг</v>
          </cell>
          <cell r="C28">
            <v>189.77</v>
          </cell>
          <cell r="D28">
            <v>397.76499999999999</v>
          </cell>
          <cell r="E28">
            <v>326.76499999999999</v>
          </cell>
          <cell r="F28">
            <v>244.749</v>
          </cell>
          <cell r="G28">
            <v>0</v>
          </cell>
          <cell r="H28">
            <v>1</v>
          </cell>
          <cell r="I28">
            <v>50</v>
          </cell>
          <cell r="J28">
            <v>318.553</v>
          </cell>
          <cell r="K28">
            <v>8.2119999999999891</v>
          </cell>
          <cell r="L28">
            <v>30</v>
          </cell>
          <cell r="M28">
            <v>70</v>
          </cell>
          <cell r="N28">
            <v>90</v>
          </cell>
          <cell r="W28">
            <v>65.352999999999994</v>
          </cell>
          <cell r="Y28">
            <v>6.6523189448074316</v>
          </cell>
          <cell r="Z28">
            <v>3.7450308325555066</v>
          </cell>
          <cell r="AD28">
            <v>0</v>
          </cell>
          <cell r="AE28">
            <v>79.258600000000001</v>
          </cell>
          <cell r="AF28">
            <v>83.035200000000003</v>
          </cell>
          <cell r="AG28">
            <v>80.972000000000008</v>
          </cell>
          <cell r="AH28">
            <v>84.286000000000001</v>
          </cell>
          <cell r="AI28">
            <v>0</v>
          </cell>
        </row>
        <row r="29">
          <cell r="A29" t="str">
            <v xml:space="preserve"> 217  Колбаса Докторская Дугушка, ВЕС, НЕ ГОСТ, ТМ Стародворье ПОКОМ</v>
          </cell>
          <cell r="B29" t="str">
            <v>кг</v>
          </cell>
          <cell r="C29">
            <v>15.115</v>
          </cell>
          <cell r="D29">
            <v>137.55199999999999</v>
          </cell>
          <cell r="E29">
            <v>57.265000000000001</v>
          </cell>
          <cell r="F29">
            <v>-0.88500000000000001</v>
          </cell>
          <cell r="G29">
            <v>0</v>
          </cell>
          <cell r="H29">
            <v>0</v>
          </cell>
          <cell r="I29">
            <v>50</v>
          </cell>
          <cell r="J29">
            <v>252.821</v>
          </cell>
          <cell r="K29">
            <v>-195.55599999999998</v>
          </cell>
          <cell r="L29">
            <v>0</v>
          </cell>
          <cell r="M29">
            <v>0</v>
          </cell>
          <cell r="N29">
            <v>0</v>
          </cell>
          <cell r="W29">
            <v>11.452999999999999</v>
          </cell>
          <cell r="Y29">
            <v>-7.7272330393783298E-2</v>
          </cell>
          <cell r="Z29">
            <v>-7.7272330393783298E-2</v>
          </cell>
          <cell r="AD29">
            <v>0</v>
          </cell>
          <cell r="AE29">
            <v>119</v>
          </cell>
          <cell r="AF29">
            <v>136.35419999999999</v>
          </cell>
          <cell r="AG29">
            <v>38.686399999999999</v>
          </cell>
          <cell r="AH29">
            <v>0.88500000000000001</v>
          </cell>
          <cell r="AI29">
            <v>0</v>
          </cell>
        </row>
        <row r="30">
          <cell r="A30" t="str">
            <v xml:space="preserve"> 218  Колбаса Докторская оригинальная ТМ Особый рецепт БОЛЬШОЙ БАТОН, п/а ВЕС, ТМ Стародворье ПОКОМ</v>
          </cell>
          <cell r="B30" t="str">
            <v>кг</v>
          </cell>
          <cell r="C30">
            <v>-8.4870000000000001</v>
          </cell>
          <cell r="D30">
            <v>329.52100000000002</v>
          </cell>
          <cell r="E30">
            <v>20.56</v>
          </cell>
          <cell r="F30">
            <v>-1.84</v>
          </cell>
          <cell r="G30">
            <v>0</v>
          </cell>
          <cell r="H30">
            <v>0</v>
          </cell>
          <cell r="I30">
            <v>60</v>
          </cell>
          <cell r="J30">
            <v>24.8</v>
          </cell>
          <cell r="K30">
            <v>-4.240000000000002</v>
          </cell>
          <cell r="L30">
            <v>0</v>
          </cell>
          <cell r="M30">
            <v>0</v>
          </cell>
          <cell r="N30">
            <v>0</v>
          </cell>
          <cell r="W30">
            <v>4.1120000000000001</v>
          </cell>
          <cell r="Y30">
            <v>-0.44747081712062259</v>
          </cell>
          <cell r="Z30">
            <v>-0.44747081712062259</v>
          </cell>
          <cell r="AD30">
            <v>0</v>
          </cell>
          <cell r="AE30">
            <v>39.148800000000001</v>
          </cell>
          <cell r="AF30">
            <v>36.168400000000005</v>
          </cell>
          <cell r="AG30">
            <v>21.8</v>
          </cell>
          <cell r="AH30">
            <v>0</v>
          </cell>
          <cell r="AI30">
            <v>0</v>
          </cell>
        </row>
        <row r="31">
          <cell r="A31" t="str">
            <v xml:space="preserve"> 229  Колбаса Молочная Дугушка, в/у, ВЕС, ТМ Стародворье   ПОКОМ</v>
          </cell>
          <cell r="B31" t="str">
            <v>кг</v>
          </cell>
          <cell r="C31">
            <v>317.73599999999999</v>
          </cell>
          <cell r="D31">
            <v>742.36699999999996</v>
          </cell>
          <cell r="E31">
            <v>639.69299999999998</v>
          </cell>
          <cell r="F31">
            <v>408.03699999999998</v>
          </cell>
          <cell r="G31">
            <v>0</v>
          </cell>
          <cell r="H31">
            <v>1</v>
          </cell>
          <cell r="I31">
            <v>50</v>
          </cell>
          <cell r="J31">
            <v>609.63699999999994</v>
          </cell>
          <cell r="K31">
            <v>30.05600000000004</v>
          </cell>
          <cell r="L31">
            <v>50</v>
          </cell>
          <cell r="M31">
            <v>150</v>
          </cell>
          <cell r="N31">
            <v>140</v>
          </cell>
          <cell r="W31">
            <v>127.93859999999999</v>
          </cell>
          <cell r="X31">
            <v>50</v>
          </cell>
          <cell r="Y31">
            <v>6.237656188202779</v>
          </cell>
          <cell r="Z31">
            <v>3.1893189389285173</v>
          </cell>
          <cell r="AD31">
            <v>0</v>
          </cell>
          <cell r="AE31">
            <v>131.85060000000001</v>
          </cell>
          <cell r="AF31">
            <v>139.5026</v>
          </cell>
          <cell r="AG31">
            <v>141.77080000000001</v>
          </cell>
          <cell r="AH31">
            <v>137.74199999999999</v>
          </cell>
          <cell r="AI31">
            <v>0</v>
          </cell>
        </row>
        <row r="32">
          <cell r="A32" t="str">
            <v xml:space="preserve"> 236  Колбаса Рубленая ЗАПЕЧ. Дугушка ТМ Стародворье, вектор, в/к    ПОКОМ</v>
          </cell>
          <cell r="B32" t="str">
            <v>кг</v>
          </cell>
          <cell r="C32">
            <v>219.15799999999999</v>
          </cell>
          <cell r="D32">
            <v>205.49600000000001</v>
          </cell>
          <cell r="E32">
            <v>317.88299999999998</v>
          </cell>
          <cell r="F32">
            <v>90.885000000000005</v>
          </cell>
          <cell r="G32">
            <v>0</v>
          </cell>
          <cell r="H32">
            <v>1</v>
          </cell>
          <cell r="I32">
            <v>60</v>
          </cell>
          <cell r="J32">
            <v>312.80399999999997</v>
          </cell>
          <cell r="K32">
            <v>5.0790000000000077</v>
          </cell>
          <cell r="L32">
            <v>40</v>
          </cell>
          <cell r="M32">
            <v>60</v>
          </cell>
          <cell r="N32">
            <v>60</v>
          </cell>
          <cell r="W32">
            <v>63.576599999999999</v>
          </cell>
          <cell r="X32">
            <v>120</v>
          </cell>
          <cell r="Y32">
            <v>5.8336715080705792</v>
          </cell>
          <cell r="Z32">
            <v>1.4295353950981966</v>
          </cell>
          <cell r="AD32">
            <v>0</v>
          </cell>
          <cell r="AE32">
            <v>60.342200000000005</v>
          </cell>
          <cell r="AF32">
            <v>63.016600000000004</v>
          </cell>
          <cell r="AG32">
            <v>56.654200000000003</v>
          </cell>
          <cell r="AH32">
            <v>96.334999999999994</v>
          </cell>
          <cell r="AI32">
            <v>0</v>
          </cell>
        </row>
        <row r="33">
          <cell r="A33" t="str">
            <v xml:space="preserve"> 239  Колбаса Салями запеч Дугушка, оболочка вектор, ВЕС, ТМ Стародворье  ПОКОМ</v>
          </cell>
          <cell r="B33" t="str">
            <v>кг</v>
          </cell>
          <cell r="C33">
            <v>152.20500000000001</v>
          </cell>
          <cell r="D33">
            <v>266.67500000000001</v>
          </cell>
          <cell r="E33">
            <v>242.34</v>
          </cell>
          <cell r="F33">
            <v>159.77099999999999</v>
          </cell>
          <cell r="G33">
            <v>0</v>
          </cell>
          <cell r="H33">
            <v>1</v>
          </cell>
          <cell r="I33">
            <v>60</v>
          </cell>
          <cell r="J33">
            <v>242.65600000000001</v>
          </cell>
          <cell r="K33">
            <v>-0.3160000000000025</v>
          </cell>
          <cell r="L33">
            <v>20</v>
          </cell>
          <cell r="M33">
            <v>40</v>
          </cell>
          <cell r="N33">
            <v>60</v>
          </cell>
          <cell r="W33">
            <v>48.468000000000004</v>
          </cell>
          <cell r="Y33">
            <v>5.7722827432532791</v>
          </cell>
          <cell r="Z33">
            <v>3.2964223817776674</v>
          </cell>
          <cell r="AD33">
            <v>0</v>
          </cell>
          <cell r="AE33">
            <v>55.737800000000007</v>
          </cell>
          <cell r="AF33">
            <v>56.571600000000004</v>
          </cell>
          <cell r="AG33">
            <v>52.368200000000002</v>
          </cell>
          <cell r="AH33">
            <v>68.966999999999999</v>
          </cell>
          <cell r="AI33">
            <v>0</v>
          </cell>
        </row>
        <row r="34">
          <cell r="A34" t="str">
            <v xml:space="preserve"> 240  Колбаса Салями охотничья, ВЕС. ПОКОМ</v>
          </cell>
          <cell r="B34" t="str">
            <v>кг</v>
          </cell>
          <cell r="C34">
            <v>81.504999999999995</v>
          </cell>
          <cell r="D34">
            <v>55.423000000000002</v>
          </cell>
          <cell r="E34">
            <v>34.85</v>
          </cell>
          <cell r="F34">
            <v>52.856999999999999</v>
          </cell>
          <cell r="G34">
            <v>0</v>
          </cell>
          <cell r="H34">
            <v>1</v>
          </cell>
          <cell r="I34">
            <v>180</v>
          </cell>
          <cell r="J34">
            <v>34.664999999999999</v>
          </cell>
          <cell r="K34">
            <v>0.18500000000000227</v>
          </cell>
          <cell r="L34">
            <v>0</v>
          </cell>
          <cell r="M34">
            <v>0</v>
          </cell>
          <cell r="N34">
            <v>30</v>
          </cell>
          <cell r="W34">
            <v>6.9700000000000006</v>
          </cell>
          <cell r="Y34">
            <v>11.887661406025824</v>
          </cell>
          <cell r="Z34">
            <v>7.5835007173601143</v>
          </cell>
          <cell r="AD34">
            <v>0</v>
          </cell>
          <cell r="AE34">
            <v>8.4733999999999998</v>
          </cell>
          <cell r="AF34">
            <v>6.7983999999999991</v>
          </cell>
          <cell r="AG34">
            <v>7.4279999999999999</v>
          </cell>
          <cell r="AH34">
            <v>4.4960000000000004</v>
          </cell>
          <cell r="AI34" t="e">
            <v>#N/A</v>
          </cell>
        </row>
        <row r="35">
          <cell r="A35" t="str">
            <v xml:space="preserve"> 242  Колбаса Сервелат ЗАПЕЧ.Дугушка ТМ Стародворье, вектор, в/к     ПОКОМ</v>
          </cell>
          <cell r="B35" t="str">
            <v>кг</v>
          </cell>
          <cell r="C35">
            <v>356.18099999999998</v>
          </cell>
          <cell r="D35">
            <v>637.26300000000003</v>
          </cell>
          <cell r="E35">
            <v>594.56100000000004</v>
          </cell>
          <cell r="F35">
            <v>380.423</v>
          </cell>
          <cell r="G35">
            <v>0</v>
          </cell>
          <cell r="H35">
            <v>1</v>
          </cell>
          <cell r="I35">
            <v>60</v>
          </cell>
          <cell r="J35">
            <v>577.78499999999997</v>
          </cell>
          <cell r="K35">
            <v>16.776000000000067</v>
          </cell>
          <cell r="L35">
            <v>50</v>
          </cell>
          <cell r="M35">
            <v>130</v>
          </cell>
          <cell r="N35">
            <v>140</v>
          </cell>
          <cell r="W35">
            <v>118.91220000000001</v>
          </cell>
          <cell r="Y35">
            <v>5.8902534811398652</v>
          </cell>
          <cell r="Z35">
            <v>3.1991923452765989</v>
          </cell>
          <cell r="AD35">
            <v>0</v>
          </cell>
          <cell r="AE35">
            <v>134.33580000000001</v>
          </cell>
          <cell r="AF35">
            <v>153.5282</v>
          </cell>
          <cell r="AG35">
            <v>134.256</v>
          </cell>
          <cell r="AH35">
            <v>160.24199999999999</v>
          </cell>
          <cell r="AI35">
            <v>0</v>
          </cell>
        </row>
        <row r="36">
          <cell r="A36" t="str">
            <v xml:space="preserve"> 247  Сардельки Нежные, ВЕС.  ПОКОМ</v>
          </cell>
          <cell r="B36" t="str">
            <v>кг</v>
          </cell>
          <cell r="C36">
            <v>140.11699999999999</v>
          </cell>
          <cell r="D36">
            <v>129.35300000000001</v>
          </cell>
          <cell r="E36">
            <v>152.23400000000001</v>
          </cell>
          <cell r="F36">
            <v>110.352</v>
          </cell>
          <cell r="G36">
            <v>0</v>
          </cell>
          <cell r="H36">
            <v>1</v>
          </cell>
          <cell r="I36">
            <v>30</v>
          </cell>
          <cell r="J36">
            <v>149.81</v>
          </cell>
          <cell r="K36">
            <v>2.4240000000000066</v>
          </cell>
          <cell r="L36">
            <v>30</v>
          </cell>
          <cell r="M36">
            <v>30</v>
          </cell>
          <cell r="N36">
            <v>40</v>
          </cell>
          <cell r="W36">
            <v>30.446800000000003</v>
          </cell>
          <cell r="Y36">
            <v>6.9088377103669343</v>
          </cell>
          <cell r="Z36">
            <v>3.6244203003271278</v>
          </cell>
          <cell r="AD36">
            <v>0</v>
          </cell>
          <cell r="AE36">
            <v>39.627400000000002</v>
          </cell>
          <cell r="AF36">
            <v>31.7334</v>
          </cell>
          <cell r="AG36">
            <v>34.437599999999996</v>
          </cell>
          <cell r="AH36">
            <v>35.75</v>
          </cell>
          <cell r="AI36">
            <v>0</v>
          </cell>
        </row>
        <row r="37">
          <cell r="A37" t="str">
            <v xml:space="preserve"> 248  Сардельки Сочные ТМ Особый рецепт,   ПОКОМ</v>
          </cell>
          <cell r="B37" t="str">
            <v>кг</v>
          </cell>
          <cell r="C37">
            <v>222.33799999999999</v>
          </cell>
          <cell r="D37">
            <v>121.71899999999999</v>
          </cell>
          <cell r="E37">
            <v>279.86599999999999</v>
          </cell>
          <cell r="F37">
            <v>61.523000000000003</v>
          </cell>
          <cell r="G37" t="str">
            <v>н</v>
          </cell>
          <cell r="H37">
            <v>1</v>
          </cell>
          <cell r="I37">
            <v>30</v>
          </cell>
          <cell r="J37">
            <v>286.93299999999999</v>
          </cell>
          <cell r="K37">
            <v>-7.0670000000000073</v>
          </cell>
          <cell r="L37">
            <v>20</v>
          </cell>
          <cell r="M37">
            <v>40</v>
          </cell>
          <cell r="N37">
            <v>40</v>
          </cell>
          <cell r="W37">
            <v>55.973199999999999</v>
          </cell>
          <cell r="X37">
            <v>100</v>
          </cell>
          <cell r="Y37">
            <v>4.6722895957351023</v>
          </cell>
          <cell r="Z37">
            <v>1.0991510222749459</v>
          </cell>
          <cell r="AD37">
            <v>0</v>
          </cell>
          <cell r="AE37">
            <v>50.951599999999999</v>
          </cell>
          <cell r="AF37">
            <v>51.529600000000002</v>
          </cell>
          <cell r="AG37">
            <v>43.204999999999998</v>
          </cell>
          <cell r="AH37">
            <v>81.948999999999998</v>
          </cell>
          <cell r="AI37">
            <v>0</v>
          </cell>
        </row>
        <row r="38">
          <cell r="A38" t="str">
            <v xml:space="preserve"> 250  Сардельки стародворские с говядиной в обол. NDX, ВЕС. ПОКОМ</v>
          </cell>
          <cell r="B38" t="str">
            <v>кг</v>
          </cell>
          <cell r="C38">
            <v>614.77499999999998</v>
          </cell>
          <cell r="D38">
            <v>1239.6089999999999</v>
          </cell>
          <cell r="E38">
            <v>1230.048</v>
          </cell>
          <cell r="F38">
            <v>596.04999999999995</v>
          </cell>
          <cell r="G38">
            <v>0</v>
          </cell>
          <cell r="H38">
            <v>1</v>
          </cell>
          <cell r="I38">
            <v>30</v>
          </cell>
          <cell r="J38">
            <v>1229.556</v>
          </cell>
          <cell r="K38">
            <v>0.4919999999999618</v>
          </cell>
          <cell r="L38">
            <v>220</v>
          </cell>
          <cell r="M38">
            <v>300</v>
          </cell>
          <cell r="N38">
            <v>300</v>
          </cell>
          <cell r="W38">
            <v>246.00960000000001</v>
          </cell>
          <cell r="X38">
            <v>300</v>
          </cell>
          <cell r="Y38">
            <v>6.9755407919040557</v>
          </cell>
          <cell r="Z38">
            <v>2.4228729285361221</v>
          </cell>
          <cell r="AD38">
            <v>0</v>
          </cell>
          <cell r="AE38">
            <v>273.58240000000001</v>
          </cell>
          <cell r="AF38">
            <v>275.15279999999996</v>
          </cell>
          <cell r="AG38">
            <v>266.35039999999998</v>
          </cell>
          <cell r="AH38">
            <v>256.86700000000002</v>
          </cell>
          <cell r="AI38" t="str">
            <v>оконч</v>
          </cell>
        </row>
        <row r="39">
          <cell r="A39" t="str">
            <v xml:space="preserve"> 255  Сосиски Молочные для завтрака ТМ Особый рецепт, п/а МГС, ВЕС, ТМ Стародворье  ПОКОМ</v>
          </cell>
          <cell r="B39" t="str">
            <v>кг</v>
          </cell>
          <cell r="C39">
            <v>155.988</v>
          </cell>
          <cell r="D39">
            <v>118.93300000000001</v>
          </cell>
          <cell r="E39">
            <v>131.83699999999999</v>
          </cell>
          <cell r="F39">
            <v>131.035</v>
          </cell>
          <cell r="G39">
            <v>0</v>
          </cell>
          <cell r="H39">
            <v>1</v>
          </cell>
          <cell r="I39">
            <v>40</v>
          </cell>
          <cell r="J39">
            <v>146.10499999999999</v>
          </cell>
          <cell r="K39">
            <v>-14.268000000000001</v>
          </cell>
          <cell r="L39">
            <v>0</v>
          </cell>
          <cell r="M39">
            <v>20</v>
          </cell>
          <cell r="N39">
            <v>30</v>
          </cell>
          <cell r="W39">
            <v>26.367399999999996</v>
          </cell>
          <cell r="Y39">
            <v>6.8658646662166172</v>
          </cell>
          <cell r="Z39">
            <v>4.9695836525406376</v>
          </cell>
          <cell r="AD39">
            <v>0</v>
          </cell>
          <cell r="AE39">
            <v>29.8474</v>
          </cell>
          <cell r="AF39">
            <v>25.812200000000001</v>
          </cell>
          <cell r="AG39">
            <v>27.909199999999998</v>
          </cell>
          <cell r="AH39">
            <v>16.245999999999999</v>
          </cell>
          <cell r="AI39" t="str">
            <v>увел</v>
          </cell>
        </row>
        <row r="40">
          <cell r="A40" t="str">
            <v xml:space="preserve"> 257  Сосиски Молочные оригинальные ТМ Особый рецепт, ВЕС.   ПОКОМ</v>
          </cell>
          <cell r="B40" t="str">
            <v>кг</v>
          </cell>
          <cell r="C40">
            <v>309.66199999999998</v>
          </cell>
          <cell r="D40">
            <v>272.82600000000002</v>
          </cell>
          <cell r="E40">
            <v>367.07</v>
          </cell>
          <cell r="F40">
            <v>214.01900000000001</v>
          </cell>
          <cell r="G40" t="str">
            <v>н</v>
          </cell>
          <cell r="H40">
            <v>1</v>
          </cell>
          <cell r="I40">
            <v>35</v>
          </cell>
          <cell r="J40">
            <v>360.928</v>
          </cell>
          <cell r="K40">
            <v>6.1419999999999959</v>
          </cell>
          <cell r="L40">
            <v>0</v>
          </cell>
          <cell r="M40">
            <v>0</v>
          </cell>
          <cell r="N40">
            <v>0</v>
          </cell>
          <cell r="W40">
            <v>73.414000000000001</v>
          </cell>
          <cell r="X40">
            <v>150</v>
          </cell>
          <cell r="Y40">
            <v>4.9584411692592694</v>
          </cell>
          <cell r="Z40">
            <v>2.9152341515242326</v>
          </cell>
          <cell r="AD40">
            <v>0</v>
          </cell>
          <cell r="AE40">
            <v>72.655999999999992</v>
          </cell>
          <cell r="AF40">
            <v>87.929000000000002</v>
          </cell>
          <cell r="AG40">
            <v>53.269399999999997</v>
          </cell>
          <cell r="AH40">
            <v>224.50800000000001</v>
          </cell>
          <cell r="AI40">
            <v>0</v>
          </cell>
        </row>
        <row r="41">
          <cell r="A41" t="str">
            <v xml:space="preserve"> 263  Шпикачки Стародворские, ВЕС.  ПОКОМ</v>
          </cell>
          <cell r="B41" t="str">
            <v>кг</v>
          </cell>
          <cell r="C41">
            <v>146.08099999999999</v>
          </cell>
          <cell r="D41">
            <v>108.19799999999999</v>
          </cell>
          <cell r="E41">
            <v>159.35</v>
          </cell>
          <cell r="F41">
            <v>92.322999999999993</v>
          </cell>
          <cell r="G41">
            <v>0</v>
          </cell>
          <cell r="H41">
            <v>1</v>
          </cell>
          <cell r="I41">
            <v>30</v>
          </cell>
          <cell r="J41">
            <v>159.40700000000001</v>
          </cell>
          <cell r="K41">
            <v>-5.7000000000016371E-2</v>
          </cell>
          <cell r="L41">
            <v>30</v>
          </cell>
          <cell r="M41">
            <v>30</v>
          </cell>
          <cell r="N41">
            <v>40</v>
          </cell>
          <cell r="W41">
            <v>31.869999999999997</v>
          </cell>
          <cell r="Y41">
            <v>6.0346093504863507</v>
          </cell>
          <cell r="Z41">
            <v>2.8968622529024159</v>
          </cell>
          <cell r="AD41">
            <v>0</v>
          </cell>
          <cell r="AE41">
            <v>26.593200000000003</v>
          </cell>
          <cell r="AF41">
            <v>38.191000000000003</v>
          </cell>
          <cell r="AG41">
            <v>33.924199999999999</v>
          </cell>
          <cell r="AH41">
            <v>26.21</v>
          </cell>
          <cell r="AI41">
            <v>0</v>
          </cell>
        </row>
        <row r="42">
          <cell r="A42" t="str">
            <v xml:space="preserve"> 265  Колбаса Балыкбургская, ВЕС, ТМ Баварушка  ПОКОМ</v>
          </cell>
          <cell r="B42" t="str">
            <v>кг</v>
          </cell>
          <cell r="C42">
            <v>133.732</v>
          </cell>
          <cell r="D42">
            <v>331.62900000000002</v>
          </cell>
          <cell r="E42">
            <v>303.05900000000003</v>
          </cell>
          <cell r="F42">
            <v>159.392</v>
          </cell>
          <cell r="G42" t="str">
            <v>н</v>
          </cell>
          <cell r="H42">
            <v>1</v>
          </cell>
          <cell r="I42">
            <v>45</v>
          </cell>
          <cell r="J42">
            <v>297.89600000000002</v>
          </cell>
          <cell r="K42">
            <v>5.1630000000000109</v>
          </cell>
          <cell r="L42">
            <v>50</v>
          </cell>
          <cell r="M42">
            <v>60</v>
          </cell>
          <cell r="N42">
            <v>70</v>
          </cell>
          <cell r="W42">
            <v>60.611800000000002</v>
          </cell>
          <cell r="X42">
            <v>30</v>
          </cell>
          <cell r="Y42">
            <v>6.0943908611854454</v>
          </cell>
          <cell r="Z42">
            <v>2.6297189656139563</v>
          </cell>
          <cell r="AD42">
            <v>0</v>
          </cell>
          <cell r="AE42">
            <v>65.583600000000004</v>
          </cell>
          <cell r="AF42">
            <v>62.819600000000001</v>
          </cell>
          <cell r="AG42">
            <v>66.466200000000001</v>
          </cell>
          <cell r="AH42">
            <v>71.846000000000004</v>
          </cell>
          <cell r="AI42">
            <v>0</v>
          </cell>
        </row>
        <row r="43">
          <cell r="A43" t="str">
            <v xml:space="preserve"> 266  Колбаса Филейбургская с сочным окороком, ВЕС, ТМ Баварушка  ПОКОМ</v>
          </cell>
          <cell r="B43" t="str">
            <v>кг</v>
          </cell>
          <cell r="C43">
            <v>150.364</v>
          </cell>
          <cell r="D43">
            <v>179.03899999999999</v>
          </cell>
          <cell r="E43">
            <v>233.77</v>
          </cell>
          <cell r="F43">
            <v>92.757999999999996</v>
          </cell>
          <cell r="G43" t="str">
            <v>н</v>
          </cell>
          <cell r="H43">
            <v>1</v>
          </cell>
          <cell r="I43">
            <v>45</v>
          </cell>
          <cell r="J43">
            <v>248.93299999999999</v>
          </cell>
          <cell r="K43">
            <v>-15.162999999999982</v>
          </cell>
          <cell r="L43">
            <v>70</v>
          </cell>
          <cell r="M43">
            <v>50</v>
          </cell>
          <cell r="N43">
            <v>50</v>
          </cell>
          <cell r="W43">
            <v>46.754000000000005</v>
          </cell>
          <cell r="X43">
            <v>20</v>
          </cell>
          <cell r="Y43">
            <v>6.0477820079565374</v>
          </cell>
          <cell r="Z43">
            <v>1.9839585917782432</v>
          </cell>
          <cell r="AD43">
            <v>0</v>
          </cell>
          <cell r="AE43">
            <v>46.396799999999999</v>
          </cell>
          <cell r="AF43">
            <v>47.5152</v>
          </cell>
          <cell r="AG43">
            <v>47.8444</v>
          </cell>
          <cell r="AH43">
            <v>51.634999999999998</v>
          </cell>
          <cell r="AI43">
            <v>0</v>
          </cell>
        </row>
        <row r="44">
          <cell r="A44" t="str">
            <v xml:space="preserve"> 267  Колбаса Салями Филейбургская зернистая, оболочка фиброуз, ВЕС, ТМ Баварушка  ПОКОМ</v>
          </cell>
          <cell r="B44" t="str">
            <v>кг</v>
          </cell>
          <cell r="C44">
            <v>171.268</v>
          </cell>
          <cell r="D44">
            <v>147.80099999999999</v>
          </cell>
          <cell r="E44">
            <v>231.87799999999999</v>
          </cell>
          <cell r="F44">
            <v>82.882999999999996</v>
          </cell>
          <cell r="G44" t="str">
            <v>н</v>
          </cell>
          <cell r="H44">
            <v>1</v>
          </cell>
          <cell r="I44">
            <v>45</v>
          </cell>
          <cell r="J44">
            <v>243.666</v>
          </cell>
          <cell r="K44">
            <v>-11.788000000000011</v>
          </cell>
          <cell r="L44">
            <v>90</v>
          </cell>
          <cell r="M44">
            <v>50</v>
          </cell>
          <cell r="N44">
            <v>50</v>
          </cell>
          <cell r="W44">
            <v>46.375599999999999</v>
          </cell>
          <cell r="Y44">
            <v>5.8841934120528894</v>
          </cell>
          <cell r="Z44">
            <v>1.7872113783972605</v>
          </cell>
          <cell r="AD44">
            <v>0</v>
          </cell>
          <cell r="AE44">
            <v>54.826000000000001</v>
          </cell>
          <cell r="AF44">
            <v>46.835999999999999</v>
          </cell>
          <cell r="AG44">
            <v>48.389400000000002</v>
          </cell>
          <cell r="AH44">
            <v>35.198999999999998</v>
          </cell>
          <cell r="AI44">
            <v>0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B45" t="str">
            <v>шт</v>
          </cell>
          <cell r="C45">
            <v>1726</v>
          </cell>
          <cell r="D45">
            <v>5774</v>
          </cell>
          <cell r="E45">
            <v>2371</v>
          </cell>
          <cell r="F45">
            <v>947</v>
          </cell>
          <cell r="G45" t="str">
            <v>акк</v>
          </cell>
          <cell r="H45">
            <v>0.35</v>
          </cell>
          <cell r="I45">
            <v>40</v>
          </cell>
          <cell r="J45">
            <v>1850</v>
          </cell>
          <cell r="K45">
            <v>521</v>
          </cell>
          <cell r="L45">
            <v>600</v>
          </cell>
          <cell r="M45">
            <v>500</v>
          </cell>
          <cell r="N45">
            <v>550</v>
          </cell>
          <cell r="W45">
            <v>474.2</v>
          </cell>
          <cell r="X45">
            <v>300</v>
          </cell>
          <cell r="Y45">
            <v>6.1092366090257277</v>
          </cell>
          <cell r="Z45">
            <v>1.9970476592155209</v>
          </cell>
          <cell r="AD45">
            <v>0</v>
          </cell>
          <cell r="AE45">
            <v>416.8</v>
          </cell>
          <cell r="AF45">
            <v>463.8</v>
          </cell>
          <cell r="AG45">
            <v>511.8</v>
          </cell>
          <cell r="AH45">
            <v>452</v>
          </cell>
          <cell r="AI45" t="str">
            <v>акиюльяб</v>
          </cell>
        </row>
        <row r="46">
          <cell r="A46" t="str">
            <v xml:space="preserve"> 273  Сосиски Сочинки с сочной грудинкой, МГС 0.4кг,   ПОКОМ</v>
          </cell>
          <cell r="B46" t="str">
            <v>шт</v>
          </cell>
          <cell r="C46">
            <v>5609</v>
          </cell>
          <cell r="D46">
            <v>14568</v>
          </cell>
          <cell r="E46">
            <v>6710</v>
          </cell>
          <cell r="F46">
            <v>2521</v>
          </cell>
          <cell r="G46" t="str">
            <v>акк</v>
          </cell>
          <cell r="H46">
            <v>0.4</v>
          </cell>
          <cell r="I46">
            <v>40</v>
          </cell>
          <cell r="J46">
            <v>5142</v>
          </cell>
          <cell r="K46">
            <v>1568</v>
          </cell>
          <cell r="L46">
            <v>1100</v>
          </cell>
          <cell r="M46">
            <v>1100</v>
          </cell>
          <cell r="N46">
            <v>1100</v>
          </cell>
          <cell r="T46">
            <v>1284</v>
          </cell>
          <cell r="W46">
            <v>1039.5999999999999</v>
          </cell>
          <cell r="X46">
            <v>400</v>
          </cell>
          <cell r="Y46">
            <v>5.9840323201231245</v>
          </cell>
          <cell r="Z46">
            <v>2.4249711427472107</v>
          </cell>
          <cell r="AD46">
            <v>1512</v>
          </cell>
          <cell r="AE46">
            <v>991.2</v>
          </cell>
          <cell r="AF46">
            <v>1047.2</v>
          </cell>
          <cell r="AG46">
            <v>1086.2</v>
          </cell>
          <cell r="AH46">
            <v>650</v>
          </cell>
          <cell r="AI46">
            <v>0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B47" t="str">
            <v>шт</v>
          </cell>
          <cell r="C47">
            <v>1920</v>
          </cell>
          <cell r="D47">
            <v>10122</v>
          </cell>
          <cell r="E47">
            <v>9276</v>
          </cell>
          <cell r="F47">
            <v>2653</v>
          </cell>
          <cell r="G47">
            <v>0</v>
          </cell>
          <cell r="H47">
            <v>0.45</v>
          </cell>
          <cell r="I47">
            <v>45</v>
          </cell>
          <cell r="J47">
            <v>9295</v>
          </cell>
          <cell r="K47">
            <v>-19</v>
          </cell>
          <cell r="L47">
            <v>1500</v>
          </cell>
          <cell r="M47">
            <v>1400</v>
          </cell>
          <cell r="N47">
            <v>1400</v>
          </cell>
          <cell r="T47">
            <v>4000</v>
          </cell>
          <cell r="W47">
            <v>1189.2</v>
          </cell>
          <cell r="X47">
            <v>200</v>
          </cell>
          <cell r="Y47">
            <v>6.0149680457450385</v>
          </cell>
          <cell r="Z47">
            <v>2.2309115371678438</v>
          </cell>
          <cell r="AD47">
            <v>3330</v>
          </cell>
          <cell r="AE47">
            <v>1231</v>
          </cell>
          <cell r="AF47">
            <v>1262.2</v>
          </cell>
          <cell r="AG47">
            <v>1329.4</v>
          </cell>
          <cell r="AH47">
            <v>1222</v>
          </cell>
          <cell r="AI47" t="str">
            <v>июльпер</v>
          </cell>
        </row>
        <row r="48">
          <cell r="A48" t="str">
            <v xml:space="preserve"> 283  Сосиски Сочинки, ВЕС, ТМ Стародворье ПОКОМ</v>
          </cell>
          <cell r="B48" t="str">
            <v>кг</v>
          </cell>
          <cell r="C48">
            <v>386.02</v>
          </cell>
          <cell r="D48">
            <v>750.47699999999998</v>
          </cell>
          <cell r="E48">
            <v>752.31500000000005</v>
          </cell>
          <cell r="F48">
            <v>359.12400000000002</v>
          </cell>
          <cell r="G48" t="str">
            <v>оконч</v>
          </cell>
          <cell r="H48">
            <v>1</v>
          </cell>
          <cell r="I48">
            <v>40</v>
          </cell>
          <cell r="J48">
            <v>730.34900000000005</v>
          </cell>
          <cell r="K48">
            <v>21.966000000000008</v>
          </cell>
          <cell r="L48">
            <v>110</v>
          </cell>
          <cell r="M48">
            <v>170</v>
          </cell>
          <cell r="N48">
            <v>160</v>
          </cell>
          <cell r="W48">
            <v>150.46300000000002</v>
          </cell>
          <cell r="X48">
            <v>100</v>
          </cell>
          <cell r="Y48">
            <v>5.9757149598240096</v>
          </cell>
          <cell r="Z48">
            <v>2.3867927663279342</v>
          </cell>
          <cell r="AD48">
            <v>0</v>
          </cell>
          <cell r="AE48">
            <v>147.5394</v>
          </cell>
          <cell r="AF48">
            <v>151.1454</v>
          </cell>
          <cell r="AG48">
            <v>159.90600000000001</v>
          </cell>
          <cell r="AH48">
            <v>160.506</v>
          </cell>
          <cell r="AI48">
            <v>0</v>
          </cell>
        </row>
        <row r="49">
          <cell r="A49" t="str">
            <v xml:space="preserve"> 285  Паштет печеночный со слив.маслом ТМ Стародворье ламистер 0,1 кг  ПОКОМ</v>
          </cell>
          <cell r="B49" t="str">
            <v>шт</v>
          </cell>
          <cell r="C49">
            <v>2061</v>
          </cell>
          <cell r="D49">
            <v>41</v>
          </cell>
          <cell r="E49">
            <v>781</v>
          </cell>
          <cell r="F49">
            <v>1298</v>
          </cell>
          <cell r="G49">
            <v>0</v>
          </cell>
          <cell r="H49">
            <v>0.1</v>
          </cell>
          <cell r="I49">
            <v>730</v>
          </cell>
          <cell r="J49">
            <v>806</v>
          </cell>
          <cell r="K49">
            <v>-25</v>
          </cell>
          <cell r="L49">
            <v>0</v>
          </cell>
          <cell r="M49">
            <v>0</v>
          </cell>
          <cell r="N49">
            <v>0</v>
          </cell>
          <cell r="W49">
            <v>156.19999999999999</v>
          </cell>
          <cell r="Y49">
            <v>8.3098591549295779</v>
          </cell>
          <cell r="Z49">
            <v>8.3098591549295779</v>
          </cell>
          <cell r="AD49">
            <v>0</v>
          </cell>
          <cell r="AE49">
            <v>143</v>
          </cell>
          <cell r="AF49">
            <v>134.4</v>
          </cell>
          <cell r="AG49">
            <v>137.19999999999999</v>
          </cell>
          <cell r="AH49">
            <v>104</v>
          </cell>
          <cell r="AI49">
            <v>0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B50" t="str">
            <v>шт</v>
          </cell>
          <cell r="C50">
            <v>741</v>
          </cell>
          <cell r="D50">
            <v>1612</v>
          </cell>
          <cell r="E50">
            <v>1448</v>
          </cell>
          <cell r="F50">
            <v>855</v>
          </cell>
          <cell r="G50">
            <v>0</v>
          </cell>
          <cell r="H50">
            <v>0.35</v>
          </cell>
          <cell r="I50">
            <v>40</v>
          </cell>
          <cell r="J50">
            <v>1478</v>
          </cell>
          <cell r="K50">
            <v>-30</v>
          </cell>
          <cell r="L50">
            <v>270</v>
          </cell>
          <cell r="M50">
            <v>300</v>
          </cell>
          <cell r="N50">
            <v>350</v>
          </cell>
          <cell r="W50">
            <v>289.60000000000002</v>
          </cell>
          <cell r="Y50">
            <v>6.1291436464088394</v>
          </cell>
          <cell r="Z50">
            <v>2.9523480662983421</v>
          </cell>
          <cell r="AD50">
            <v>0</v>
          </cell>
          <cell r="AE50">
            <v>290.8</v>
          </cell>
          <cell r="AF50">
            <v>312.39999999999998</v>
          </cell>
          <cell r="AG50">
            <v>321.8</v>
          </cell>
          <cell r="AH50">
            <v>282</v>
          </cell>
          <cell r="AI50">
            <v>0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  <cell r="B51" t="str">
            <v>кг</v>
          </cell>
          <cell r="C51">
            <v>145.18299999999999</v>
          </cell>
          <cell r="D51">
            <v>232.92699999999999</v>
          </cell>
          <cell r="E51">
            <v>224.30199999999999</v>
          </cell>
          <cell r="F51">
            <v>146.53200000000001</v>
          </cell>
          <cell r="G51">
            <v>0</v>
          </cell>
          <cell r="H51">
            <v>1</v>
          </cell>
          <cell r="I51">
            <v>40</v>
          </cell>
          <cell r="J51">
            <v>226.50299999999999</v>
          </cell>
          <cell r="K51">
            <v>-2.2009999999999934</v>
          </cell>
          <cell r="L51">
            <v>40</v>
          </cell>
          <cell r="M51">
            <v>60</v>
          </cell>
          <cell r="N51">
            <v>50</v>
          </cell>
          <cell r="W51">
            <v>44.860399999999998</v>
          </cell>
          <cell r="Y51">
            <v>6.6101060177796018</v>
          </cell>
          <cell r="Z51">
            <v>3.2663997646030802</v>
          </cell>
          <cell r="AD51">
            <v>0</v>
          </cell>
          <cell r="AE51">
            <v>59.881600000000006</v>
          </cell>
          <cell r="AF51">
            <v>54.037400000000005</v>
          </cell>
          <cell r="AG51">
            <v>52.551000000000002</v>
          </cell>
          <cell r="AH51">
            <v>35.613999999999997</v>
          </cell>
          <cell r="AI51">
            <v>0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  <cell r="B52" t="str">
            <v>шт</v>
          </cell>
          <cell r="C52">
            <v>1451</v>
          </cell>
          <cell r="D52">
            <v>2559</v>
          </cell>
          <cell r="E52">
            <v>2599</v>
          </cell>
          <cell r="F52">
            <v>1334</v>
          </cell>
          <cell r="G52">
            <v>0</v>
          </cell>
          <cell r="H52">
            <v>0.4</v>
          </cell>
          <cell r="I52">
            <v>35</v>
          </cell>
          <cell r="J52">
            <v>2615</v>
          </cell>
          <cell r="K52">
            <v>-16</v>
          </cell>
          <cell r="L52">
            <v>500</v>
          </cell>
          <cell r="M52">
            <v>550</v>
          </cell>
          <cell r="N52">
            <v>560</v>
          </cell>
          <cell r="W52">
            <v>519.79999999999995</v>
          </cell>
          <cell r="X52">
            <v>200</v>
          </cell>
          <cell r="Y52">
            <v>6.0484801846864187</v>
          </cell>
          <cell r="Z52">
            <v>2.5663716814159296</v>
          </cell>
          <cell r="AD52">
            <v>0</v>
          </cell>
          <cell r="AE52">
            <v>516.6</v>
          </cell>
          <cell r="AF52">
            <v>549.6</v>
          </cell>
          <cell r="AG52">
            <v>555.4</v>
          </cell>
          <cell r="AH52">
            <v>567</v>
          </cell>
          <cell r="AI52" t="e">
            <v>#N/A</v>
          </cell>
        </row>
        <row r="53">
          <cell r="A53" t="str">
            <v xml:space="preserve"> 302  Сосиски Сочинки по-баварски,  0.4кг, ТМ Стародворье  ПОКОМ</v>
          </cell>
          <cell r="B53" t="str">
            <v>шт</v>
          </cell>
          <cell r="C53">
            <v>1954</v>
          </cell>
          <cell r="D53">
            <v>4012</v>
          </cell>
          <cell r="E53">
            <v>3931</v>
          </cell>
          <cell r="F53">
            <v>1953</v>
          </cell>
          <cell r="G53">
            <v>0</v>
          </cell>
          <cell r="H53">
            <v>0.4</v>
          </cell>
          <cell r="I53">
            <v>40</v>
          </cell>
          <cell r="J53">
            <v>3937</v>
          </cell>
          <cell r="K53">
            <v>-6</v>
          </cell>
          <cell r="L53">
            <v>700</v>
          </cell>
          <cell r="M53">
            <v>900</v>
          </cell>
          <cell r="N53">
            <v>860</v>
          </cell>
          <cell r="W53">
            <v>786.2</v>
          </cell>
          <cell r="X53">
            <v>300</v>
          </cell>
          <cell r="Y53">
            <v>5.9946578478758585</v>
          </cell>
          <cell r="Z53">
            <v>2.4841007377257696</v>
          </cell>
          <cell r="AD53">
            <v>0</v>
          </cell>
          <cell r="AE53">
            <v>791.6</v>
          </cell>
          <cell r="AF53">
            <v>853.4</v>
          </cell>
          <cell r="AG53">
            <v>847.6</v>
          </cell>
          <cell r="AH53">
            <v>852</v>
          </cell>
          <cell r="AI53" t="e">
            <v>#N/A</v>
          </cell>
        </row>
        <row r="54">
          <cell r="A54" t="str">
            <v xml:space="preserve"> 304  Колбаса Салями Мясорубская с рубленным шпиком ВЕС ТМ Стародворье  ПОКОМ</v>
          </cell>
          <cell r="B54" t="str">
            <v>кг</v>
          </cell>
          <cell r="C54">
            <v>84.218000000000004</v>
          </cell>
          <cell r="D54">
            <v>65.238</v>
          </cell>
          <cell r="E54">
            <v>100.155</v>
          </cell>
          <cell r="F54">
            <v>36.009</v>
          </cell>
          <cell r="G54" t="str">
            <v>лид, я</v>
          </cell>
          <cell r="H54">
            <v>1</v>
          </cell>
          <cell r="I54">
            <v>40</v>
          </cell>
          <cell r="J54">
            <v>108.027</v>
          </cell>
          <cell r="K54">
            <v>-7.8719999999999999</v>
          </cell>
          <cell r="L54">
            <v>20</v>
          </cell>
          <cell r="M54">
            <v>20</v>
          </cell>
          <cell r="N54">
            <v>20</v>
          </cell>
          <cell r="W54">
            <v>20.030999999999999</v>
          </cell>
          <cell r="X54">
            <v>30</v>
          </cell>
          <cell r="Y54">
            <v>6.2906994159053475</v>
          </cell>
          <cell r="Z54">
            <v>1.7976636213868504</v>
          </cell>
          <cell r="AD54">
            <v>0</v>
          </cell>
          <cell r="AE54">
            <v>19.686199999999999</v>
          </cell>
          <cell r="AF54">
            <v>20.275399999999998</v>
          </cell>
          <cell r="AG54">
            <v>18.119999999999997</v>
          </cell>
          <cell r="AH54">
            <v>9.532</v>
          </cell>
          <cell r="AI54">
            <v>0</v>
          </cell>
        </row>
        <row r="55">
          <cell r="A55" t="str">
            <v xml:space="preserve"> 305  Колбаса Сервелат Мясорубский с мелкорубленным окороком в/у  ТМ Стародворье ВЕС   ПОКОМ</v>
          </cell>
          <cell r="B55" t="str">
            <v>кг</v>
          </cell>
          <cell r="C55">
            <v>176.65</v>
          </cell>
          <cell r="D55">
            <v>296.81599999999997</v>
          </cell>
          <cell r="E55">
            <v>172.126</v>
          </cell>
          <cell r="F55">
            <v>78.084999999999994</v>
          </cell>
          <cell r="G55" t="str">
            <v>оконч</v>
          </cell>
          <cell r="H55">
            <v>1</v>
          </cell>
          <cell r="I55">
            <v>40</v>
          </cell>
          <cell r="J55">
            <v>180.94300000000001</v>
          </cell>
          <cell r="K55">
            <v>-8.8170000000000073</v>
          </cell>
          <cell r="L55">
            <v>30</v>
          </cell>
          <cell r="M55">
            <v>30</v>
          </cell>
          <cell r="N55">
            <v>30</v>
          </cell>
          <cell r="W55">
            <v>34.425200000000004</v>
          </cell>
          <cell r="X55">
            <v>50</v>
          </cell>
          <cell r="Y55">
            <v>6.3350394478463441</v>
          </cell>
          <cell r="Z55">
            <v>2.268251164844358</v>
          </cell>
          <cell r="AD55">
            <v>0</v>
          </cell>
          <cell r="AE55">
            <v>48.722999999999999</v>
          </cell>
          <cell r="AF55">
            <v>38.844000000000001</v>
          </cell>
          <cell r="AG55">
            <v>33.568799999999996</v>
          </cell>
          <cell r="AH55">
            <v>14.488</v>
          </cell>
          <cell r="AI55">
            <v>0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B56" t="str">
            <v>шт</v>
          </cell>
          <cell r="C56">
            <v>775</v>
          </cell>
          <cell r="D56">
            <v>1715</v>
          </cell>
          <cell r="E56">
            <v>1560</v>
          </cell>
          <cell r="F56">
            <v>882</v>
          </cell>
          <cell r="G56" t="str">
            <v>лид, я</v>
          </cell>
          <cell r="H56">
            <v>0.35</v>
          </cell>
          <cell r="I56">
            <v>40</v>
          </cell>
          <cell r="J56">
            <v>1584</v>
          </cell>
          <cell r="K56">
            <v>-24</v>
          </cell>
          <cell r="L56">
            <v>300</v>
          </cell>
          <cell r="M56">
            <v>350</v>
          </cell>
          <cell r="N56">
            <v>350</v>
          </cell>
          <cell r="W56">
            <v>312</v>
          </cell>
          <cell r="Y56">
            <v>6.0320512820512819</v>
          </cell>
          <cell r="Z56">
            <v>2.8269230769230771</v>
          </cell>
          <cell r="AD56">
            <v>0</v>
          </cell>
          <cell r="AE56">
            <v>314.2</v>
          </cell>
          <cell r="AF56">
            <v>350.2</v>
          </cell>
          <cell r="AG56">
            <v>344.2</v>
          </cell>
          <cell r="AH56">
            <v>305</v>
          </cell>
          <cell r="AI56">
            <v>0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B57" t="str">
            <v>шт</v>
          </cell>
          <cell r="C57">
            <v>1110</v>
          </cell>
          <cell r="D57">
            <v>2114</v>
          </cell>
          <cell r="E57">
            <v>2121</v>
          </cell>
          <cell r="F57">
            <v>1058</v>
          </cell>
          <cell r="G57" t="str">
            <v>неакк</v>
          </cell>
          <cell r="H57">
            <v>0.35</v>
          </cell>
          <cell r="I57">
            <v>40</v>
          </cell>
          <cell r="J57">
            <v>2139</v>
          </cell>
          <cell r="K57">
            <v>-18</v>
          </cell>
          <cell r="L57">
            <v>400</v>
          </cell>
          <cell r="M57">
            <v>450</v>
          </cell>
          <cell r="N57">
            <v>480</v>
          </cell>
          <cell r="W57">
            <v>424.2</v>
          </cell>
          <cell r="X57">
            <v>160</v>
          </cell>
          <cell r="Y57">
            <v>6.0066006600660069</v>
          </cell>
          <cell r="Z57">
            <v>2.494106553512494</v>
          </cell>
          <cell r="AD57">
            <v>0</v>
          </cell>
          <cell r="AE57">
            <v>410.6</v>
          </cell>
          <cell r="AF57">
            <v>466</v>
          </cell>
          <cell r="AG57">
            <v>454.4</v>
          </cell>
          <cell r="AH57">
            <v>413</v>
          </cell>
          <cell r="AI57">
            <v>0</v>
          </cell>
        </row>
        <row r="58">
          <cell r="A58" t="str">
            <v xml:space="preserve"> 309  Сосиски Сочинки с сыром 0,4 кг ТМ Стародворье  ПОКОМ</v>
          </cell>
          <cell r="B58" t="str">
            <v>шт</v>
          </cell>
          <cell r="C58">
            <v>754</v>
          </cell>
          <cell r="D58">
            <v>1711</v>
          </cell>
          <cell r="E58">
            <v>1532</v>
          </cell>
          <cell r="F58">
            <v>879</v>
          </cell>
          <cell r="G58">
            <v>0</v>
          </cell>
          <cell r="H58">
            <v>0.4</v>
          </cell>
          <cell r="I58">
            <v>35</v>
          </cell>
          <cell r="J58">
            <v>1580</v>
          </cell>
          <cell r="K58">
            <v>-48</v>
          </cell>
          <cell r="L58">
            <v>240</v>
          </cell>
          <cell r="M58">
            <v>340</v>
          </cell>
          <cell r="N58">
            <v>330</v>
          </cell>
          <cell r="W58">
            <v>306.39999999999998</v>
          </cell>
          <cell r="Y58">
            <v>5.8387728459530033</v>
          </cell>
          <cell r="Z58">
            <v>2.8687989556135771</v>
          </cell>
          <cell r="AD58">
            <v>0</v>
          </cell>
          <cell r="AE58">
            <v>263.39999999999998</v>
          </cell>
          <cell r="AF58">
            <v>306</v>
          </cell>
          <cell r="AG58">
            <v>325.8</v>
          </cell>
          <cell r="AH58">
            <v>352</v>
          </cell>
          <cell r="AI58">
            <v>0</v>
          </cell>
        </row>
        <row r="59">
          <cell r="A59" t="str">
            <v xml:space="preserve"> 312  Ветчина Филейская ВЕС ТМ  Вязанка ТС Столичная  ПОКОМ</v>
          </cell>
          <cell r="B59" t="str">
            <v>кг</v>
          </cell>
          <cell r="C59">
            <v>266.88600000000002</v>
          </cell>
          <cell r="D59">
            <v>1252.6120000000001</v>
          </cell>
          <cell r="E59">
            <v>417.279</v>
          </cell>
          <cell r="F59">
            <v>347.714</v>
          </cell>
          <cell r="G59">
            <v>0</v>
          </cell>
          <cell r="H59">
            <v>1</v>
          </cell>
          <cell r="I59">
            <v>50</v>
          </cell>
          <cell r="J59">
            <v>431.26299999999998</v>
          </cell>
          <cell r="K59">
            <v>-13.98399999999998</v>
          </cell>
          <cell r="L59">
            <v>100</v>
          </cell>
          <cell r="M59">
            <v>110</v>
          </cell>
          <cell r="N59">
            <v>120</v>
          </cell>
          <cell r="W59">
            <v>83.455799999999996</v>
          </cell>
          <cell r="Y59">
            <v>8.1206339163964643</v>
          </cell>
          <cell r="Z59">
            <v>4.1664449924391116</v>
          </cell>
          <cell r="AD59">
            <v>0</v>
          </cell>
          <cell r="AE59">
            <v>92.235600000000005</v>
          </cell>
          <cell r="AF59">
            <v>93.863599999999991</v>
          </cell>
          <cell r="AG59">
            <v>110.18559999999999</v>
          </cell>
          <cell r="AH59">
            <v>77.361999999999995</v>
          </cell>
          <cell r="AI59">
            <v>0</v>
          </cell>
        </row>
        <row r="60">
          <cell r="A60" t="str">
            <v xml:space="preserve"> 315  Колбаса вареная Молокуша ТМ Вязанка ВЕС, ПОКОМ</v>
          </cell>
          <cell r="B60" t="str">
            <v>кг</v>
          </cell>
          <cell r="C60">
            <v>629.54499999999996</v>
          </cell>
          <cell r="D60">
            <v>2776.212</v>
          </cell>
          <cell r="E60">
            <v>962.92</v>
          </cell>
          <cell r="F60">
            <v>426.62799999999999</v>
          </cell>
          <cell r="G60" t="str">
            <v>н</v>
          </cell>
          <cell r="H60">
            <v>1</v>
          </cell>
          <cell r="I60">
            <v>50</v>
          </cell>
          <cell r="J60">
            <v>948.05</v>
          </cell>
          <cell r="K60">
            <v>14.870000000000005</v>
          </cell>
          <cell r="L60">
            <v>300</v>
          </cell>
          <cell r="M60">
            <v>220</v>
          </cell>
          <cell r="N60">
            <v>220</v>
          </cell>
          <cell r="W60">
            <v>192.584</v>
          </cell>
          <cell r="X60">
            <v>300</v>
          </cell>
          <cell r="Y60">
            <v>7.615523615669006</v>
          </cell>
          <cell r="Z60">
            <v>2.2152826818427283</v>
          </cell>
          <cell r="AD60">
            <v>0</v>
          </cell>
          <cell r="AE60">
            <v>236.4598</v>
          </cell>
          <cell r="AF60">
            <v>201.96780000000001</v>
          </cell>
          <cell r="AG60">
            <v>212.25020000000001</v>
          </cell>
          <cell r="AH60">
            <v>231.36699999999999</v>
          </cell>
          <cell r="AI60" t="str">
            <v>оконч</v>
          </cell>
        </row>
        <row r="61">
          <cell r="A61" t="str">
            <v xml:space="preserve"> 316  Колбаса Нежная ТМ Зареченские ВЕС  ПОКОМ</v>
          </cell>
          <cell r="B61" t="str">
            <v>кг</v>
          </cell>
          <cell r="C61">
            <v>321.41000000000003</v>
          </cell>
          <cell r="D61">
            <v>29.998000000000001</v>
          </cell>
          <cell r="E61">
            <v>91.622</v>
          </cell>
          <cell r="F61">
            <v>253.77799999999999</v>
          </cell>
          <cell r="G61">
            <v>0</v>
          </cell>
          <cell r="H61">
            <v>1</v>
          </cell>
          <cell r="I61">
            <v>50</v>
          </cell>
          <cell r="J61">
            <v>99.703000000000003</v>
          </cell>
          <cell r="K61">
            <v>-8.0810000000000031</v>
          </cell>
          <cell r="L61">
            <v>0</v>
          </cell>
          <cell r="M61">
            <v>0</v>
          </cell>
          <cell r="N61">
            <v>0</v>
          </cell>
          <cell r="W61">
            <v>18.324400000000001</v>
          </cell>
          <cell r="Y61">
            <v>13.849184693632532</v>
          </cell>
          <cell r="Z61">
            <v>13.849184693632532</v>
          </cell>
          <cell r="AD61">
            <v>0</v>
          </cell>
          <cell r="AE61">
            <v>18.9252</v>
          </cell>
          <cell r="AF61">
            <v>16.521999999999998</v>
          </cell>
          <cell r="AG61">
            <v>20.430799999999998</v>
          </cell>
          <cell r="AH61">
            <v>16.521999999999998</v>
          </cell>
          <cell r="AI61">
            <v>0</v>
          </cell>
        </row>
        <row r="62">
          <cell r="A62" t="str">
            <v xml:space="preserve"> 317 Колбаса Сервелат Рижский ТМ Зареченские, ВЕС  ПОКОМ</v>
          </cell>
          <cell r="B62" t="str">
            <v>кг</v>
          </cell>
          <cell r="C62">
            <v>144.83600000000001</v>
          </cell>
          <cell r="E62">
            <v>0</v>
          </cell>
          <cell r="F62">
            <v>144.83600000000001</v>
          </cell>
          <cell r="G62" t="str">
            <v>нов</v>
          </cell>
          <cell r="H62">
            <v>1</v>
          </cell>
          <cell r="I62" t="e">
            <v>#N/A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W62">
            <v>0</v>
          </cell>
          <cell r="Y62" t="e">
            <v>#DIV/0!</v>
          </cell>
          <cell r="Z62" t="e">
            <v>#DIV/0!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 t="e">
            <v>#N/A</v>
          </cell>
        </row>
        <row r="63">
          <cell r="A63" t="str">
            <v xml:space="preserve"> 318  Сосиски Датские ТМ Зареченские, ВЕС  ПОКОМ</v>
          </cell>
          <cell r="B63" t="str">
            <v>кг</v>
          </cell>
          <cell r="C63">
            <v>888.04899999999998</v>
          </cell>
          <cell r="D63">
            <v>10221.023999999999</v>
          </cell>
          <cell r="E63">
            <v>3188.0450000000001</v>
          </cell>
          <cell r="F63">
            <v>943.89400000000001</v>
          </cell>
          <cell r="G63">
            <v>0</v>
          </cell>
          <cell r="H63">
            <v>1</v>
          </cell>
          <cell r="I63">
            <v>40</v>
          </cell>
          <cell r="J63">
            <v>3125.2040000000002</v>
          </cell>
          <cell r="K63">
            <v>62.840999999999894</v>
          </cell>
          <cell r="L63">
            <v>1000</v>
          </cell>
          <cell r="M63">
            <v>700</v>
          </cell>
          <cell r="N63">
            <v>700</v>
          </cell>
          <cell r="W63">
            <v>637.60900000000004</v>
          </cell>
          <cell r="X63">
            <v>400</v>
          </cell>
          <cell r="Y63">
            <v>5.8717709442620789</v>
          </cell>
          <cell r="Z63">
            <v>1.4803649258401308</v>
          </cell>
          <cell r="AD63">
            <v>0</v>
          </cell>
          <cell r="AE63">
            <v>603.50819999999999</v>
          </cell>
          <cell r="AF63">
            <v>612.90060000000005</v>
          </cell>
          <cell r="AG63">
            <v>667.19679999999994</v>
          </cell>
          <cell r="AH63">
            <v>628.03499999999997</v>
          </cell>
          <cell r="AI63" t="str">
            <v>акиюльяб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B64" t="str">
            <v>шт</v>
          </cell>
          <cell r="C64">
            <v>1897</v>
          </cell>
          <cell r="D64">
            <v>7655</v>
          </cell>
          <cell r="E64">
            <v>6837</v>
          </cell>
          <cell r="F64">
            <v>2639</v>
          </cell>
          <cell r="G64">
            <v>0</v>
          </cell>
          <cell r="H64">
            <v>0.45</v>
          </cell>
          <cell r="I64">
            <v>50</v>
          </cell>
          <cell r="J64">
            <v>6801</v>
          </cell>
          <cell r="K64">
            <v>36</v>
          </cell>
          <cell r="L64">
            <v>1100</v>
          </cell>
          <cell r="M64">
            <v>1000</v>
          </cell>
          <cell r="N64">
            <v>1050</v>
          </cell>
          <cell r="T64">
            <v>80</v>
          </cell>
          <cell r="W64">
            <v>887.4</v>
          </cell>
          <cell r="Y64">
            <v>6.5235519495154382</v>
          </cell>
          <cell r="Z64">
            <v>2.9738562091503269</v>
          </cell>
          <cell r="AD64">
            <v>2400</v>
          </cell>
          <cell r="AE64">
            <v>922</v>
          </cell>
          <cell r="AF64">
            <v>951.2</v>
          </cell>
          <cell r="AG64">
            <v>1030.5999999999999</v>
          </cell>
          <cell r="AH64">
            <v>716</v>
          </cell>
          <cell r="AI64">
            <v>0</v>
          </cell>
        </row>
        <row r="65">
          <cell r="A65" t="str">
            <v xml:space="preserve"> 320  Ветчина Нежная ТМ Зареченские,большой батон, ВЕС ПОКОМ</v>
          </cell>
          <cell r="B65" t="str">
            <v>кг</v>
          </cell>
          <cell r="C65">
            <v>204.69499999999999</v>
          </cell>
          <cell r="D65">
            <v>2.6480000000000001</v>
          </cell>
          <cell r="E65">
            <v>0</v>
          </cell>
          <cell r="F65">
            <v>204.69499999999999</v>
          </cell>
          <cell r="G65" t="str">
            <v>нов</v>
          </cell>
          <cell r="H65">
            <v>1</v>
          </cell>
          <cell r="I65" t="e">
            <v>#N/A</v>
          </cell>
          <cell r="J65">
            <v>5</v>
          </cell>
          <cell r="K65">
            <v>-5</v>
          </cell>
          <cell r="L65">
            <v>0</v>
          </cell>
          <cell r="M65">
            <v>0</v>
          </cell>
          <cell r="N65">
            <v>0</v>
          </cell>
          <cell r="W65">
            <v>0</v>
          </cell>
          <cell r="Y65" t="e">
            <v>#DIV/0!</v>
          </cell>
          <cell r="Z65" t="e">
            <v>#DIV/0!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 t="e">
            <v>#N/A</v>
          </cell>
        </row>
        <row r="66">
          <cell r="A66" t="str">
            <v xml:space="preserve"> 321  Колбаса Сервелат Пражский ТМ Зареченские, ВЕС ПОКОМ</v>
          </cell>
          <cell r="B66" t="str">
            <v>кг</v>
          </cell>
          <cell r="C66">
            <v>145.21</v>
          </cell>
          <cell r="E66">
            <v>0.76400000000000001</v>
          </cell>
          <cell r="F66">
            <v>144.446</v>
          </cell>
          <cell r="G66" t="str">
            <v>нов</v>
          </cell>
          <cell r="H66">
            <v>1</v>
          </cell>
          <cell r="I66" t="e">
            <v>#N/A</v>
          </cell>
          <cell r="J66">
            <v>0.70099999999999996</v>
          </cell>
          <cell r="K66">
            <v>6.3000000000000056E-2</v>
          </cell>
          <cell r="L66">
            <v>0</v>
          </cell>
          <cell r="M66">
            <v>0</v>
          </cell>
          <cell r="N66">
            <v>0</v>
          </cell>
          <cell r="W66">
            <v>0.15279999999999999</v>
          </cell>
          <cell r="Y66">
            <v>945.32722513089004</v>
          </cell>
          <cell r="Z66">
            <v>945.32722513089004</v>
          </cell>
          <cell r="AD66">
            <v>0</v>
          </cell>
          <cell r="AE66">
            <v>0</v>
          </cell>
          <cell r="AF66">
            <v>0</v>
          </cell>
          <cell r="AG66">
            <v>0.15279999999999999</v>
          </cell>
          <cell r="AH66">
            <v>0</v>
          </cell>
          <cell r="AI66" t="e">
            <v>#N/A</v>
          </cell>
        </row>
        <row r="67">
          <cell r="A67" t="str">
            <v xml:space="preserve"> 322  Колбаса вареная Молокуша 0,45кг ТМ Вязанка  ПОКОМ</v>
          </cell>
          <cell r="B67" t="str">
            <v>шт</v>
          </cell>
          <cell r="C67">
            <v>1779</v>
          </cell>
          <cell r="D67">
            <v>5496</v>
          </cell>
          <cell r="E67">
            <v>5354</v>
          </cell>
          <cell r="F67">
            <v>1858</v>
          </cell>
          <cell r="G67" t="str">
            <v>акяб</v>
          </cell>
          <cell r="H67">
            <v>0.45</v>
          </cell>
          <cell r="I67">
            <v>50</v>
          </cell>
          <cell r="J67">
            <v>5345</v>
          </cell>
          <cell r="K67">
            <v>9</v>
          </cell>
          <cell r="L67">
            <v>700</v>
          </cell>
          <cell r="M67">
            <v>700</v>
          </cell>
          <cell r="N67">
            <v>760</v>
          </cell>
          <cell r="T67">
            <v>2000</v>
          </cell>
          <cell r="W67">
            <v>670.8</v>
          </cell>
          <cell r="X67">
            <v>1000</v>
          </cell>
          <cell r="Y67">
            <v>7.4806201550387605</v>
          </cell>
          <cell r="Z67">
            <v>2.7698270721526539</v>
          </cell>
          <cell r="AD67">
            <v>2000</v>
          </cell>
          <cell r="AE67">
            <v>664.8</v>
          </cell>
          <cell r="AF67">
            <v>709.4</v>
          </cell>
          <cell r="AG67">
            <v>729.2</v>
          </cell>
          <cell r="AH67">
            <v>708</v>
          </cell>
          <cell r="AI67" t="str">
            <v>оконч</v>
          </cell>
        </row>
        <row r="68">
          <cell r="A68" t="str">
            <v xml:space="preserve"> 324  Ветчина Филейская ТМ Вязанка Столичная 0,45 кг ПОКОМ</v>
          </cell>
          <cell r="B68" t="str">
            <v>шт</v>
          </cell>
          <cell r="C68">
            <v>750</v>
          </cell>
          <cell r="D68">
            <v>1409</v>
          </cell>
          <cell r="E68">
            <v>1321</v>
          </cell>
          <cell r="F68">
            <v>803</v>
          </cell>
          <cell r="G68">
            <v>0</v>
          </cell>
          <cell r="H68">
            <v>0.45</v>
          </cell>
          <cell r="I68">
            <v>50</v>
          </cell>
          <cell r="J68">
            <v>1308</v>
          </cell>
          <cell r="K68">
            <v>13</v>
          </cell>
          <cell r="L68">
            <v>300</v>
          </cell>
          <cell r="M68">
            <v>300</v>
          </cell>
          <cell r="N68">
            <v>330</v>
          </cell>
          <cell r="W68">
            <v>264.2</v>
          </cell>
          <cell r="Y68">
            <v>6.5594246782740351</v>
          </cell>
          <cell r="Z68">
            <v>3.0393641180923545</v>
          </cell>
          <cell r="AD68">
            <v>0</v>
          </cell>
          <cell r="AE68">
            <v>302.39999999999998</v>
          </cell>
          <cell r="AF68">
            <v>321.8</v>
          </cell>
          <cell r="AG68">
            <v>310.60000000000002</v>
          </cell>
          <cell r="AH68">
            <v>209</v>
          </cell>
          <cell r="AI68" t="str">
            <v>оконч</v>
          </cell>
        </row>
        <row r="69">
          <cell r="A69" t="str">
            <v xml:space="preserve"> 328  Сардельки Сочинки Стародворье ТМ  0,4 кг ПОКОМ</v>
          </cell>
          <cell r="B69" t="str">
            <v>шт</v>
          </cell>
          <cell r="C69">
            <v>283</v>
          </cell>
          <cell r="D69">
            <v>652</v>
          </cell>
          <cell r="E69">
            <v>569</v>
          </cell>
          <cell r="F69">
            <v>350</v>
          </cell>
          <cell r="G69">
            <v>0</v>
          </cell>
          <cell r="H69">
            <v>0.4</v>
          </cell>
          <cell r="I69">
            <v>40</v>
          </cell>
          <cell r="J69">
            <v>601</v>
          </cell>
          <cell r="K69">
            <v>-32</v>
          </cell>
          <cell r="L69">
            <v>120</v>
          </cell>
          <cell r="M69">
            <v>140</v>
          </cell>
          <cell r="N69">
            <v>130</v>
          </cell>
          <cell r="W69">
            <v>113.8</v>
          </cell>
          <cell r="Y69">
            <v>6.5026362038664329</v>
          </cell>
          <cell r="Z69">
            <v>3.0755711775043939</v>
          </cell>
          <cell r="AD69">
            <v>0</v>
          </cell>
          <cell r="AE69">
            <v>121.8</v>
          </cell>
          <cell r="AF69">
            <v>116.8</v>
          </cell>
          <cell r="AG69">
            <v>128.19999999999999</v>
          </cell>
          <cell r="AH69">
            <v>118</v>
          </cell>
          <cell r="AI69" t="e">
            <v>#N/A</v>
          </cell>
        </row>
        <row r="70">
          <cell r="A70" t="str">
            <v xml:space="preserve"> 329  Сардельки Сочинки с сыром Стародворье ТМ, 0,4 кг. ПОКОМ</v>
          </cell>
          <cell r="B70" t="str">
            <v>шт</v>
          </cell>
          <cell r="C70">
            <v>261</v>
          </cell>
          <cell r="D70">
            <v>650</v>
          </cell>
          <cell r="E70">
            <v>497</v>
          </cell>
          <cell r="F70">
            <v>391</v>
          </cell>
          <cell r="G70">
            <v>0</v>
          </cell>
          <cell r="H70">
            <v>0.4</v>
          </cell>
          <cell r="I70">
            <v>40</v>
          </cell>
          <cell r="J70">
            <v>520</v>
          </cell>
          <cell r="K70">
            <v>-23</v>
          </cell>
          <cell r="L70">
            <v>110</v>
          </cell>
          <cell r="M70">
            <v>140</v>
          </cell>
          <cell r="N70">
            <v>120</v>
          </cell>
          <cell r="W70">
            <v>99.4</v>
          </cell>
          <cell r="Y70">
            <v>7.6559356136820922</v>
          </cell>
          <cell r="Z70">
            <v>3.9336016096579476</v>
          </cell>
          <cell r="AD70">
            <v>0</v>
          </cell>
          <cell r="AE70">
            <v>99.6</v>
          </cell>
          <cell r="AF70">
            <v>112.8</v>
          </cell>
          <cell r="AG70">
            <v>125.4</v>
          </cell>
          <cell r="AH70">
            <v>101</v>
          </cell>
          <cell r="AI70" t="e">
            <v>#N/A</v>
          </cell>
        </row>
        <row r="71">
          <cell r="A71" t="str">
            <v xml:space="preserve"> 330  Колбаса вареная Филейская ТМ Вязанка ТС Классическая ВЕС  ПОКОМ</v>
          </cell>
          <cell r="B71" t="str">
            <v>кг</v>
          </cell>
          <cell r="C71">
            <v>1685.5719999999999</v>
          </cell>
          <cell r="D71">
            <v>4692.6869999999999</v>
          </cell>
          <cell r="E71">
            <v>1573</v>
          </cell>
          <cell r="F71">
            <v>1186</v>
          </cell>
          <cell r="G71" t="str">
            <v>ак апр</v>
          </cell>
          <cell r="H71">
            <v>1</v>
          </cell>
          <cell r="I71">
            <v>50</v>
          </cell>
          <cell r="J71">
            <v>1120.259</v>
          </cell>
          <cell r="K71">
            <v>452.74099999999999</v>
          </cell>
          <cell r="L71">
            <v>300</v>
          </cell>
          <cell r="M71">
            <v>300</v>
          </cell>
          <cell r="N71">
            <v>400</v>
          </cell>
          <cell r="W71">
            <v>314.60000000000002</v>
          </cell>
          <cell r="X71">
            <v>300</v>
          </cell>
          <cell r="Y71">
            <v>7.9020979020979016</v>
          </cell>
          <cell r="Z71">
            <v>3.7698664971392239</v>
          </cell>
          <cell r="AD71">
            <v>0</v>
          </cell>
          <cell r="AE71">
            <v>357.8</v>
          </cell>
          <cell r="AF71">
            <v>385.8</v>
          </cell>
          <cell r="AG71">
            <v>386.6</v>
          </cell>
          <cell r="AH71">
            <v>215.45099999999999</v>
          </cell>
          <cell r="AI71" t="str">
            <v>акиюльяб</v>
          </cell>
        </row>
        <row r="72">
          <cell r="A72" t="str">
            <v xml:space="preserve"> 334  Паштет Любительский ТМ Стародворье ламистер 0,1 кг  ПОКОМ</v>
          </cell>
          <cell r="B72" t="str">
            <v>шт</v>
          </cell>
          <cell r="D72">
            <v>200</v>
          </cell>
          <cell r="E72">
            <v>10</v>
          </cell>
          <cell r="F72">
            <v>190</v>
          </cell>
          <cell r="G72" t="e">
            <v>#N/A</v>
          </cell>
          <cell r="H72">
            <v>0.1</v>
          </cell>
          <cell r="I72" t="e">
            <v>#N/A</v>
          </cell>
          <cell r="J72">
            <v>10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W72">
            <v>2</v>
          </cell>
          <cell r="Y72">
            <v>95</v>
          </cell>
          <cell r="Z72">
            <v>95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10</v>
          </cell>
          <cell r="AI72" t="e">
            <v>#N/A</v>
          </cell>
        </row>
        <row r="73">
          <cell r="A73" t="str">
            <v xml:space="preserve"> 335  Колбаса Сливушка ТМ Вязанка. ВЕС.  ПОКОМ </v>
          </cell>
          <cell r="B73" t="str">
            <v>кг</v>
          </cell>
          <cell r="C73">
            <v>102.336</v>
          </cell>
          <cell r="D73">
            <v>882.98900000000003</v>
          </cell>
          <cell r="E73">
            <v>280.03399999999999</v>
          </cell>
          <cell r="F73">
            <v>196.155</v>
          </cell>
          <cell r="G73">
            <v>0</v>
          </cell>
          <cell r="H73">
            <v>1</v>
          </cell>
          <cell r="I73">
            <v>50</v>
          </cell>
          <cell r="J73">
            <v>271.86700000000002</v>
          </cell>
          <cell r="K73">
            <v>8.1669999999999732</v>
          </cell>
          <cell r="L73">
            <v>40</v>
          </cell>
          <cell r="M73">
            <v>60</v>
          </cell>
          <cell r="N73">
            <v>60</v>
          </cell>
          <cell r="W73">
            <v>56.006799999999998</v>
          </cell>
          <cell r="Y73">
            <v>6.3591385331781138</v>
          </cell>
          <cell r="Z73">
            <v>3.5023425726876023</v>
          </cell>
          <cell r="AD73">
            <v>0</v>
          </cell>
          <cell r="AE73">
            <v>64.114200000000011</v>
          </cell>
          <cell r="AF73">
            <v>63.758200000000002</v>
          </cell>
          <cell r="AG73">
            <v>61.637800000000006</v>
          </cell>
          <cell r="AH73">
            <v>68.635999999999996</v>
          </cell>
          <cell r="AI73" t="e">
            <v>#N/A</v>
          </cell>
        </row>
        <row r="74">
          <cell r="A74" t="str">
            <v xml:space="preserve"> 342 Сосиски Сочинки Молочные ТМ Стародворье 0,4 кг ПОКОМ</v>
          </cell>
          <cell r="B74" t="str">
            <v>шт</v>
          </cell>
          <cell r="C74">
            <v>1606</v>
          </cell>
          <cell r="D74">
            <v>5249</v>
          </cell>
          <cell r="E74">
            <v>5177</v>
          </cell>
          <cell r="F74">
            <v>1622</v>
          </cell>
          <cell r="G74">
            <v>0</v>
          </cell>
          <cell r="H74">
            <v>0.4</v>
          </cell>
          <cell r="I74">
            <v>40</v>
          </cell>
          <cell r="J74">
            <v>5159</v>
          </cell>
          <cell r="K74">
            <v>18</v>
          </cell>
          <cell r="L74">
            <v>600</v>
          </cell>
          <cell r="M74">
            <v>800</v>
          </cell>
          <cell r="N74">
            <v>700</v>
          </cell>
          <cell r="T74">
            <v>1668</v>
          </cell>
          <cell r="W74">
            <v>664.6</v>
          </cell>
          <cell r="X74">
            <v>200</v>
          </cell>
          <cell r="Y74">
            <v>5.90129401143545</v>
          </cell>
          <cell r="Z74">
            <v>2.4405657538368941</v>
          </cell>
          <cell r="AD74">
            <v>1854</v>
          </cell>
          <cell r="AE74">
            <v>689.4</v>
          </cell>
          <cell r="AF74">
            <v>702.2</v>
          </cell>
          <cell r="AG74">
            <v>714.6</v>
          </cell>
          <cell r="AH74">
            <v>715</v>
          </cell>
          <cell r="AI74">
            <v>0</v>
          </cell>
        </row>
        <row r="75">
          <cell r="A75" t="str">
            <v xml:space="preserve"> 343 Сосиски Сочинки Сливочные ТМ Стародворье  0,4 кг</v>
          </cell>
          <cell r="B75" t="str">
            <v>шт</v>
          </cell>
          <cell r="C75">
            <v>1416</v>
          </cell>
          <cell r="D75">
            <v>3063</v>
          </cell>
          <cell r="E75">
            <v>3173</v>
          </cell>
          <cell r="F75">
            <v>1277</v>
          </cell>
          <cell r="G75">
            <v>0</v>
          </cell>
          <cell r="H75">
            <v>0.4</v>
          </cell>
          <cell r="I75">
            <v>40</v>
          </cell>
          <cell r="J75">
            <v>3130</v>
          </cell>
          <cell r="K75">
            <v>43</v>
          </cell>
          <cell r="L75">
            <v>500</v>
          </cell>
          <cell r="M75">
            <v>700</v>
          </cell>
          <cell r="N75">
            <v>600</v>
          </cell>
          <cell r="W75">
            <v>634.6</v>
          </cell>
          <cell r="X75">
            <v>700</v>
          </cell>
          <cell r="Y75">
            <v>5.9517806492278602</v>
          </cell>
          <cell r="Z75">
            <v>2.0122912070595649</v>
          </cell>
          <cell r="AD75">
            <v>0</v>
          </cell>
          <cell r="AE75">
            <v>588.6</v>
          </cell>
          <cell r="AF75">
            <v>640.20000000000005</v>
          </cell>
          <cell r="AG75">
            <v>624.6</v>
          </cell>
          <cell r="AH75">
            <v>650</v>
          </cell>
          <cell r="AI75">
            <v>0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B76" t="str">
            <v>кг</v>
          </cell>
          <cell r="C76">
            <v>398.43299999999999</v>
          </cell>
          <cell r="D76">
            <v>1393.1959999999999</v>
          </cell>
          <cell r="E76">
            <v>514.76599999999996</v>
          </cell>
          <cell r="F76">
            <v>239.40799999999999</v>
          </cell>
          <cell r="G76" t="str">
            <v>ябл</v>
          </cell>
          <cell r="H76">
            <v>1</v>
          </cell>
          <cell r="I76">
            <v>40</v>
          </cell>
          <cell r="J76">
            <v>543.41499999999996</v>
          </cell>
          <cell r="K76">
            <v>-28.649000000000001</v>
          </cell>
          <cell r="L76">
            <v>100</v>
          </cell>
          <cell r="M76">
            <v>120</v>
          </cell>
          <cell r="N76">
            <v>110</v>
          </cell>
          <cell r="W76">
            <v>102.9532</v>
          </cell>
          <cell r="X76">
            <v>50</v>
          </cell>
          <cell r="Y76">
            <v>6.0164035697773359</v>
          </cell>
          <cell r="Z76">
            <v>2.3254061068524341</v>
          </cell>
          <cell r="AD76">
            <v>0</v>
          </cell>
          <cell r="AE76">
            <v>105.10760000000001</v>
          </cell>
          <cell r="AF76">
            <v>114.36120000000001</v>
          </cell>
          <cell r="AG76">
            <v>107.4836</v>
          </cell>
          <cell r="AH76">
            <v>107.884</v>
          </cell>
          <cell r="AI76" t="e">
            <v>#N/A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B77" t="str">
            <v>кг</v>
          </cell>
          <cell r="C77">
            <v>235.90799999999999</v>
          </cell>
          <cell r="D77">
            <v>843.81100000000004</v>
          </cell>
          <cell r="E77">
            <v>348.92899999999997</v>
          </cell>
          <cell r="F77">
            <v>178.881</v>
          </cell>
          <cell r="G77">
            <v>0</v>
          </cell>
          <cell r="H77">
            <v>1</v>
          </cell>
          <cell r="I77">
            <v>40</v>
          </cell>
          <cell r="J77">
            <v>366.60399999999998</v>
          </cell>
          <cell r="K77">
            <v>-17.675000000000011</v>
          </cell>
          <cell r="L77">
            <v>70</v>
          </cell>
          <cell r="M77">
            <v>70</v>
          </cell>
          <cell r="N77">
            <v>70</v>
          </cell>
          <cell r="W77">
            <v>69.785799999999995</v>
          </cell>
          <cell r="X77">
            <v>30</v>
          </cell>
          <cell r="Y77">
            <v>6.0023815733286714</v>
          </cell>
          <cell r="Z77">
            <v>2.5632865138753158</v>
          </cell>
          <cell r="AD77">
            <v>0</v>
          </cell>
          <cell r="AE77">
            <v>78.162999999999997</v>
          </cell>
          <cell r="AF77">
            <v>75.010199999999998</v>
          </cell>
          <cell r="AG77">
            <v>73.630799999999994</v>
          </cell>
          <cell r="AH77">
            <v>62.023000000000003</v>
          </cell>
          <cell r="AI77" t="e">
            <v>#N/A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B78" t="str">
            <v>кг</v>
          </cell>
          <cell r="C78">
            <v>547.59799999999996</v>
          </cell>
          <cell r="D78">
            <v>512.14</v>
          </cell>
          <cell r="E78">
            <v>676.98800000000006</v>
          </cell>
          <cell r="F78">
            <v>376.22500000000002</v>
          </cell>
          <cell r="G78" t="str">
            <v>ябл</v>
          </cell>
          <cell r="H78">
            <v>1</v>
          </cell>
          <cell r="I78">
            <v>40</v>
          </cell>
          <cell r="J78">
            <v>666.69299999999998</v>
          </cell>
          <cell r="K78">
            <v>10.295000000000073</v>
          </cell>
          <cell r="L78">
            <v>60</v>
          </cell>
          <cell r="M78">
            <v>140</v>
          </cell>
          <cell r="N78">
            <v>140</v>
          </cell>
          <cell r="W78">
            <v>135.39760000000001</v>
          </cell>
          <cell r="X78">
            <v>100</v>
          </cell>
          <cell r="Y78">
            <v>6.0283564849007663</v>
          </cell>
          <cell r="Z78">
            <v>2.7786681595537881</v>
          </cell>
          <cell r="AD78">
            <v>0</v>
          </cell>
          <cell r="AE78">
            <v>160.32159999999999</v>
          </cell>
          <cell r="AF78">
            <v>170.71520000000001</v>
          </cell>
          <cell r="AG78">
            <v>141.55959999999999</v>
          </cell>
          <cell r="AH78">
            <v>132.16900000000001</v>
          </cell>
          <cell r="AI78" t="e">
            <v>#N/A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B79" t="str">
            <v>кг</v>
          </cell>
          <cell r="C79">
            <v>306.96100000000001</v>
          </cell>
          <cell r="D79">
            <v>1149.242</v>
          </cell>
          <cell r="E79">
            <v>491.96699999999998</v>
          </cell>
          <cell r="F79">
            <v>207.82599999999999</v>
          </cell>
          <cell r="G79">
            <v>0</v>
          </cell>
          <cell r="H79">
            <v>1</v>
          </cell>
          <cell r="I79">
            <v>40</v>
          </cell>
          <cell r="J79">
            <v>489.03300000000002</v>
          </cell>
          <cell r="K79">
            <v>2.9339999999999691</v>
          </cell>
          <cell r="L79">
            <v>90</v>
          </cell>
          <cell r="M79">
            <v>100</v>
          </cell>
          <cell r="N79">
            <v>100</v>
          </cell>
          <cell r="W79">
            <v>98.3934</v>
          </cell>
          <cell r="X79">
            <v>90</v>
          </cell>
          <cell r="Y79">
            <v>5.9742421747800156</v>
          </cell>
          <cell r="Z79">
            <v>2.1121945171119201</v>
          </cell>
          <cell r="AD79">
            <v>0</v>
          </cell>
          <cell r="AE79">
            <v>103.3184</v>
          </cell>
          <cell r="AF79">
            <v>97.382599999999996</v>
          </cell>
          <cell r="AG79">
            <v>97.771600000000007</v>
          </cell>
          <cell r="AH79">
            <v>80.254999999999995</v>
          </cell>
          <cell r="AI79" t="e">
            <v>#N/A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B80" t="str">
            <v>шт</v>
          </cell>
          <cell r="C80">
            <v>135</v>
          </cell>
          <cell r="D80">
            <v>60</v>
          </cell>
          <cell r="E80">
            <v>106</v>
          </cell>
          <cell r="F80">
            <v>88</v>
          </cell>
          <cell r="G80" t="str">
            <v>дк</v>
          </cell>
          <cell r="H80">
            <v>0.6</v>
          </cell>
          <cell r="I80">
            <v>60</v>
          </cell>
          <cell r="J80">
            <v>122</v>
          </cell>
          <cell r="K80">
            <v>-16</v>
          </cell>
          <cell r="L80">
            <v>20</v>
          </cell>
          <cell r="M80">
            <v>30</v>
          </cell>
          <cell r="N80">
            <v>30</v>
          </cell>
          <cell r="W80">
            <v>21.2</v>
          </cell>
          <cell r="Y80">
            <v>7.9245283018867925</v>
          </cell>
          <cell r="Z80">
            <v>4.1509433962264151</v>
          </cell>
          <cell r="AD80">
            <v>0</v>
          </cell>
          <cell r="AE80">
            <v>21.6</v>
          </cell>
          <cell r="AF80">
            <v>19.8</v>
          </cell>
          <cell r="AG80">
            <v>26</v>
          </cell>
          <cell r="AH80">
            <v>11</v>
          </cell>
          <cell r="AI80" t="str">
            <v>???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B81" t="str">
            <v>шт</v>
          </cell>
          <cell r="C81">
            <v>132</v>
          </cell>
          <cell r="D81">
            <v>258</v>
          </cell>
          <cell r="E81">
            <v>276</v>
          </cell>
          <cell r="F81">
            <v>114</v>
          </cell>
          <cell r="G81" t="str">
            <v>ябл</v>
          </cell>
          <cell r="H81">
            <v>0.6</v>
          </cell>
          <cell r="I81">
            <v>60</v>
          </cell>
          <cell r="J81">
            <v>278</v>
          </cell>
          <cell r="K81">
            <v>-2</v>
          </cell>
          <cell r="L81">
            <v>90</v>
          </cell>
          <cell r="M81">
            <v>50</v>
          </cell>
          <cell r="N81">
            <v>60</v>
          </cell>
          <cell r="W81">
            <v>55.2</v>
          </cell>
          <cell r="X81">
            <v>20</v>
          </cell>
          <cell r="Y81">
            <v>6.0507246376811592</v>
          </cell>
          <cell r="Z81">
            <v>2.0652173913043477</v>
          </cell>
          <cell r="AD81">
            <v>0</v>
          </cell>
          <cell r="AE81">
            <v>44</v>
          </cell>
          <cell r="AF81">
            <v>62.6</v>
          </cell>
          <cell r="AG81">
            <v>58.8</v>
          </cell>
          <cell r="AH81">
            <v>34</v>
          </cell>
          <cell r="AI81" t="str">
            <v>акиюльяб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B82" t="str">
            <v>шт</v>
          </cell>
          <cell r="C82">
            <v>200</v>
          </cell>
          <cell r="D82">
            <v>427</v>
          </cell>
          <cell r="E82">
            <v>433</v>
          </cell>
          <cell r="F82">
            <v>188</v>
          </cell>
          <cell r="G82" t="str">
            <v>ябл</v>
          </cell>
          <cell r="H82">
            <v>0.6</v>
          </cell>
          <cell r="I82">
            <v>60</v>
          </cell>
          <cell r="J82">
            <v>431</v>
          </cell>
          <cell r="K82">
            <v>2</v>
          </cell>
          <cell r="L82">
            <v>190</v>
          </cell>
          <cell r="M82">
            <v>100</v>
          </cell>
          <cell r="N82">
            <v>100</v>
          </cell>
          <cell r="W82">
            <v>86.6</v>
          </cell>
          <cell r="Y82">
            <v>6.6743648960739037</v>
          </cell>
          <cell r="Z82">
            <v>2.1709006928406467</v>
          </cell>
          <cell r="AD82">
            <v>0</v>
          </cell>
          <cell r="AE82">
            <v>102</v>
          </cell>
          <cell r="AF82">
            <v>105.6</v>
          </cell>
          <cell r="AG82">
            <v>100.4</v>
          </cell>
          <cell r="AH82">
            <v>69</v>
          </cell>
          <cell r="AI82" t="str">
            <v>июльпер</v>
          </cell>
        </row>
        <row r="83">
          <cell r="A83" t="str">
            <v xml:space="preserve"> 364  Сардельки Филейские Вязанка ВЕС NDX ТМ Вязанка  ПОКОМ</v>
          </cell>
          <cell r="B83" t="str">
            <v>кг</v>
          </cell>
          <cell r="C83">
            <v>129.124</v>
          </cell>
          <cell r="D83">
            <v>287.01600000000002</v>
          </cell>
          <cell r="E83">
            <v>194.85499999999999</v>
          </cell>
          <cell r="F83">
            <v>199.08699999999999</v>
          </cell>
          <cell r="G83">
            <v>0</v>
          </cell>
          <cell r="H83">
            <v>1</v>
          </cell>
          <cell r="I83">
            <v>30</v>
          </cell>
          <cell r="J83">
            <v>213.59700000000001</v>
          </cell>
          <cell r="K83">
            <v>-18.742000000000019</v>
          </cell>
          <cell r="L83">
            <v>60</v>
          </cell>
          <cell r="M83">
            <v>60</v>
          </cell>
          <cell r="N83">
            <v>60</v>
          </cell>
          <cell r="W83">
            <v>38.970999999999997</v>
          </cell>
          <cell r="Y83">
            <v>9.7274126914885439</v>
          </cell>
          <cell r="Z83">
            <v>5.1085935695773781</v>
          </cell>
          <cell r="AD83">
            <v>0</v>
          </cell>
          <cell r="AE83">
            <v>51.412400000000005</v>
          </cell>
          <cell r="AF83">
            <v>54.360199999999999</v>
          </cell>
          <cell r="AG83">
            <v>59.657799999999995</v>
          </cell>
          <cell r="AH83">
            <v>32.073999999999998</v>
          </cell>
          <cell r="AI83">
            <v>0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B84" t="str">
            <v>шт</v>
          </cell>
          <cell r="C84">
            <v>278</v>
          </cell>
          <cell r="D84">
            <v>839</v>
          </cell>
          <cell r="E84">
            <v>691</v>
          </cell>
          <cell r="F84">
            <v>400</v>
          </cell>
          <cell r="G84" t="str">
            <v>ябл,дк</v>
          </cell>
          <cell r="H84">
            <v>0.6</v>
          </cell>
          <cell r="I84">
            <v>60</v>
          </cell>
          <cell r="J84">
            <v>691</v>
          </cell>
          <cell r="K84">
            <v>0</v>
          </cell>
          <cell r="L84">
            <v>240</v>
          </cell>
          <cell r="M84">
            <v>170</v>
          </cell>
          <cell r="N84">
            <v>160</v>
          </cell>
          <cell r="W84">
            <v>138.19999999999999</v>
          </cell>
          <cell r="Y84">
            <v>7.0188133140376276</v>
          </cell>
          <cell r="Z84">
            <v>2.8943560057887123</v>
          </cell>
          <cell r="AD84">
            <v>0</v>
          </cell>
          <cell r="AE84">
            <v>133.80000000000001</v>
          </cell>
          <cell r="AF84">
            <v>140.80000000000001</v>
          </cell>
          <cell r="AG84">
            <v>161.4</v>
          </cell>
          <cell r="AH84">
            <v>141</v>
          </cell>
          <cell r="AI84" t="str">
            <v>оконч</v>
          </cell>
        </row>
        <row r="85">
          <cell r="A85" t="str">
            <v xml:space="preserve"> 377  Колбаса Молочная Дугушка 0,6кг ТМ Стародворье  ПОКОМ</v>
          </cell>
          <cell r="B85" t="str">
            <v>шт</v>
          </cell>
          <cell r="C85">
            <v>371</v>
          </cell>
          <cell r="D85">
            <v>922</v>
          </cell>
          <cell r="E85">
            <v>793</v>
          </cell>
          <cell r="F85">
            <v>466</v>
          </cell>
          <cell r="G85" t="str">
            <v>ябл,дк</v>
          </cell>
          <cell r="H85">
            <v>0.6</v>
          </cell>
          <cell r="I85">
            <v>60</v>
          </cell>
          <cell r="J85">
            <v>825</v>
          </cell>
          <cell r="K85">
            <v>-32</v>
          </cell>
          <cell r="L85">
            <v>170</v>
          </cell>
          <cell r="M85">
            <v>180</v>
          </cell>
          <cell r="N85">
            <v>190</v>
          </cell>
          <cell r="W85">
            <v>158.6</v>
          </cell>
          <cell r="Y85">
            <v>6.3430012610340478</v>
          </cell>
          <cell r="Z85">
            <v>2.9382093316519549</v>
          </cell>
          <cell r="AD85">
            <v>0</v>
          </cell>
          <cell r="AE85">
            <v>180.2</v>
          </cell>
          <cell r="AF85">
            <v>175.8</v>
          </cell>
          <cell r="AG85">
            <v>180.6</v>
          </cell>
          <cell r="AH85">
            <v>145</v>
          </cell>
          <cell r="AI85">
            <v>0</v>
          </cell>
        </row>
        <row r="86">
          <cell r="A86" t="str">
            <v xml:space="preserve"> 385  Колбаски Филейбургские с филе сочного окорока, 0,28кг ТМ Баварушка  ПОКОМ</v>
          </cell>
          <cell r="B86" t="str">
            <v>шт</v>
          </cell>
          <cell r="C86">
            <v>1000</v>
          </cell>
          <cell r="D86">
            <v>1903</v>
          </cell>
          <cell r="E86">
            <v>1789</v>
          </cell>
          <cell r="F86">
            <v>1056</v>
          </cell>
          <cell r="G86">
            <v>0</v>
          </cell>
          <cell r="H86">
            <v>0.28000000000000003</v>
          </cell>
          <cell r="I86">
            <v>35</v>
          </cell>
          <cell r="J86">
            <v>1816</v>
          </cell>
          <cell r="K86">
            <v>-27</v>
          </cell>
          <cell r="L86">
            <v>250</v>
          </cell>
          <cell r="M86">
            <v>400</v>
          </cell>
          <cell r="N86">
            <v>400</v>
          </cell>
          <cell r="W86">
            <v>357.8</v>
          </cell>
          <cell r="X86">
            <v>40</v>
          </cell>
          <cell r="Y86">
            <v>5.9977641140301845</v>
          </cell>
          <cell r="Z86">
            <v>2.951369480156512</v>
          </cell>
          <cell r="AD86">
            <v>0</v>
          </cell>
          <cell r="AE86">
            <v>411.2</v>
          </cell>
          <cell r="AF86">
            <v>388.8</v>
          </cell>
          <cell r="AG86">
            <v>394.6</v>
          </cell>
          <cell r="AH86">
            <v>376</v>
          </cell>
          <cell r="AI86" t="str">
            <v>акиюльяб</v>
          </cell>
        </row>
        <row r="87">
          <cell r="A87" t="str">
            <v xml:space="preserve"> 387  Колбаса вареная Мусульманская Халяль ТМ Вязанка, 0,4 кг ПОКОМ</v>
          </cell>
          <cell r="B87" t="str">
            <v>шт</v>
          </cell>
          <cell r="C87">
            <v>110</v>
          </cell>
          <cell r="D87">
            <v>484</v>
          </cell>
          <cell r="E87">
            <v>315</v>
          </cell>
          <cell r="F87">
            <v>269</v>
          </cell>
          <cell r="G87">
            <v>0</v>
          </cell>
          <cell r="H87">
            <v>0.4</v>
          </cell>
          <cell r="I87" t="e">
            <v>#N/A</v>
          </cell>
          <cell r="J87">
            <v>771</v>
          </cell>
          <cell r="K87">
            <v>-456</v>
          </cell>
          <cell r="L87">
            <v>220</v>
          </cell>
          <cell r="M87">
            <v>220</v>
          </cell>
          <cell r="N87">
            <v>220</v>
          </cell>
          <cell r="W87">
            <v>63</v>
          </cell>
          <cell r="X87">
            <v>200</v>
          </cell>
          <cell r="Y87">
            <v>17.920634920634921</v>
          </cell>
          <cell r="Z87">
            <v>4.2698412698412698</v>
          </cell>
          <cell r="AD87">
            <v>0</v>
          </cell>
          <cell r="AE87">
            <v>123</v>
          </cell>
          <cell r="AF87">
            <v>144.4</v>
          </cell>
          <cell r="AG87">
            <v>84.4</v>
          </cell>
          <cell r="AH87">
            <v>148</v>
          </cell>
          <cell r="AI87" t="str">
            <v>Паша</v>
          </cell>
        </row>
        <row r="88">
          <cell r="A88" t="str">
            <v xml:space="preserve"> 388  Сосиски Восточные Халяль ТМ Вязанка 0,33 кг АК. ПОКОМ</v>
          </cell>
          <cell r="B88" t="str">
            <v>шт</v>
          </cell>
          <cell r="C88">
            <v>567</v>
          </cell>
          <cell r="D88">
            <v>1015</v>
          </cell>
          <cell r="E88">
            <v>1029</v>
          </cell>
          <cell r="F88">
            <v>511</v>
          </cell>
          <cell r="G88">
            <v>0</v>
          </cell>
          <cell r="H88">
            <v>0.33</v>
          </cell>
          <cell r="I88">
            <v>60</v>
          </cell>
          <cell r="J88">
            <v>1060</v>
          </cell>
          <cell r="K88">
            <v>-31</v>
          </cell>
          <cell r="L88">
            <v>250</v>
          </cell>
          <cell r="M88">
            <v>200</v>
          </cell>
          <cell r="N88">
            <v>250</v>
          </cell>
          <cell r="W88">
            <v>205.8</v>
          </cell>
          <cell r="Y88">
            <v>5.8843537414965983</v>
          </cell>
          <cell r="Z88">
            <v>2.4829931972789114</v>
          </cell>
          <cell r="AD88">
            <v>0</v>
          </cell>
          <cell r="AE88">
            <v>186</v>
          </cell>
          <cell r="AF88">
            <v>213.4</v>
          </cell>
          <cell r="AG88">
            <v>218.8</v>
          </cell>
          <cell r="AH88">
            <v>177</v>
          </cell>
          <cell r="AI88" t="str">
            <v>Паша</v>
          </cell>
        </row>
        <row r="89">
          <cell r="A89" t="str">
            <v xml:space="preserve"> 394 Колбаса полукопченая Аль-Ислами халяль ТМ Вязанка оболочка фиброуз в в/у 0,35 кг  ПОКОМ</v>
          </cell>
          <cell r="B89" t="str">
            <v>шт</v>
          </cell>
          <cell r="C89">
            <v>217</v>
          </cell>
          <cell r="D89">
            <v>506</v>
          </cell>
          <cell r="E89">
            <v>441</v>
          </cell>
          <cell r="F89">
            <v>269</v>
          </cell>
          <cell r="G89">
            <v>0</v>
          </cell>
          <cell r="H89">
            <v>0.35</v>
          </cell>
          <cell r="I89" t="e">
            <v>#N/A</v>
          </cell>
          <cell r="J89">
            <v>490</v>
          </cell>
          <cell r="K89">
            <v>-49</v>
          </cell>
          <cell r="L89">
            <v>150</v>
          </cell>
          <cell r="M89">
            <v>120</v>
          </cell>
          <cell r="N89">
            <v>110</v>
          </cell>
          <cell r="W89">
            <v>88.2</v>
          </cell>
          <cell r="Y89">
            <v>7.3582766439909291</v>
          </cell>
          <cell r="Z89">
            <v>3.0498866213151925</v>
          </cell>
          <cell r="AD89">
            <v>0</v>
          </cell>
          <cell r="AE89">
            <v>95</v>
          </cell>
          <cell r="AF89">
            <v>102.2</v>
          </cell>
          <cell r="AG89">
            <v>107.2</v>
          </cell>
          <cell r="AH89">
            <v>72</v>
          </cell>
          <cell r="AI89" t="str">
            <v>Паша</v>
          </cell>
        </row>
        <row r="90">
          <cell r="A90" t="str">
            <v xml:space="preserve"> 405  Сардельки Сливушки ТМ Вязанка в оболочке айпил 0,33 кг. ПОКОМ</v>
          </cell>
          <cell r="B90" t="str">
            <v>шт</v>
          </cell>
          <cell r="C90">
            <v>20</v>
          </cell>
          <cell r="D90">
            <v>912</v>
          </cell>
          <cell r="E90">
            <v>533</v>
          </cell>
          <cell r="F90">
            <v>359</v>
          </cell>
          <cell r="G90" t="str">
            <v>ябл</v>
          </cell>
          <cell r="H90">
            <v>0.33</v>
          </cell>
          <cell r="I90" t="e">
            <v>#N/A</v>
          </cell>
          <cell r="J90">
            <v>563</v>
          </cell>
          <cell r="K90">
            <v>-30</v>
          </cell>
          <cell r="L90">
            <v>100</v>
          </cell>
          <cell r="M90">
            <v>120</v>
          </cell>
          <cell r="N90">
            <v>120</v>
          </cell>
          <cell r="W90">
            <v>106.6</v>
          </cell>
          <cell r="Y90">
            <v>6.5572232645403377</v>
          </cell>
          <cell r="Z90">
            <v>3.3677298311444654</v>
          </cell>
          <cell r="AD90">
            <v>0</v>
          </cell>
          <cell r="AE90">
            <v>118.6</v>
          </cell>
          <cell r="AF90">
            <v>145.19999999999999</v>
          </cell>
          <cell r="AG90">
            <v>123.6</v>
          </cell>
          <cell r="AH90">
            <v>48</v>
          </cell>
          <cell r="AI90" t="str">
            <v>акиюльяб</v>
          </cell>
        </row>
        <row r="91">
          <cell r="A91" t="str">
            <v xml:space="preserve"> 410  Сосиски Баварские с сыром ТМ Стародворье 0,35 кг. ПОКОМ</v>
          </cell>
          <cell r="B91" t="str">
            <v>шт</v>
          </cell>
          <cell r="C91">
            <v>2373</v>
          </cell>
          <cell r="D91">
            <v>28100</v>
          </cell>
          <cell r="E91">
            <v>6775</v>
          </cell>
          <cell r="F91">
            <v>2437</v>
          </cell>
          <cell r="G91">
            <v>0</v>
          </cell>
          <cell r="H91">
            <v>0.35</v>
          </cell>
          <cell r="I91">
            <v>40</v>
          </cell>
          <cell r="J91">
            <v>6791</v>
          </cell>
          <cell r="K91">
            <v>-16</v>
          </cell>
          <cell r="L91">
            <v>1000</v>
          </cell>
          <cell r="M91">
            <v>1200</v>
          </cell>
          <cell r="N91">
            <v>1200</v>
          </cell>
          <cell r="T91">
            <v>2964</v>
          </cell>
          <cell r="W91">
            <v>998.6</v>
          </cell>
          <cell r="Y91">
            <v>5.8451832565591824</v>
          </cell>
          <cell r="Z91">
            <v>2.440416583216503</v>
          </cell>
          <cell r="AD91">
            <v>1782</v>
          </cell>
          <cell r="AE91">
            <v>952.4</v>
          </cell>
          <cell r="AF91">
            <v>1096.4000000000001</v>
          </cell>
          <cell r="AG91">
            <v>1117.2</v>
          </cell>
          <cell r="AH91">
            <v>1024</v>
          </cell>
          <cell r="AI91" t="str">
            <v>акиюльяб</v>
          </cell>
        </row>
        <row r="92">
          <cell r="A92" t="str">
            <v xml:space="preserve"> 411  Колбаса Муромская ТМ Зареченские в оболочке полиамид ВЕС ПОКОМ</v>
          </cell>
          <cell r="B92" t="str">
            <v>кг</v>
          </cell>
          <cell r="C92">
            <v>133.49</v>
          </cell>
          <cell r="E92">
            <v>0</v>
          </cell>
          <cell r="F92">
            <v>133.49</v>
          </cell>
          <cell r="G92" t="str">
            <v>нов</v>
          </cell>
          <cell r="H92">
            <v>1</v>
          </cell>
          <cell r="I92" t="e">
            <v>#N/A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W92">
            <v>0</v>
          </cell>
          <cell r="Y92" t="e">
            <v>#DIV/0!</v>
          </cell>
          <cell r="Z92" t="e">
            <v>#DIV/0!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 t="e">
            <v>#N/A</v>
          </cell>
        </row>
        <row r="93">
          <cell r="A93" t="str">
            <v xml:space="preserve"> 412  Сосиски Баварские ТМ Стародворье 0,35 кг ПОКОМ</v>
          </cell>
          <cell r="B93" t="str">
            <v>шт</v>
          </cell>
          <cell r="C93">
            <v>2781</v>
          </cell>
          <cell r="D93">
            <v>34497</v>
          </cell>
          <cell r="E93">
            <v>9872</v>
          </cell>
          <cell r="F93">
            <v>3128</v>
          </cell>
          <cell r="G93">
            <v>0</v>
          </cell>
          <cell r="H93">
            <v>0.35</v>
          </cell>
          <cell r="I93">
            <v>45</v>
          </cell>
          <cell r="J93">
            <v>9902</v>
          </cell>
          <cell r="K93">
            <v>-30</v>
          </cell>
          <cell r="L93">
            <v>1500</v>
          </cell>
          <cell r="M93">
            <v>1400</v>
          </cell>
          <cell r="N93">
            <v>1500</v>
          </cell>
          <cell r="T93">
            <v>4200</v>
          </cell>
          <cell r="W93">
            <v>1369.6</v>
          </cell>
          <cell r="X93">
            <v>1500</v>
          </cell>
          <cell r="Y93">
            <v>6.5917056074766363</v>
          </cell>
          <cell r="Z93">
            <v>2.2838785046728973</v>
          </cell>
          <cell r="AD93">
            <v>3024</v>
          </cell>
          <cell r="AE93">
            <v>1332</v>
          </cell>
          <cell r="AF93">
            <v>1330</v>
          </cell>
          <cell r="AG93">
            <v>1423</v>
          </cell>
          <cell r="AH93">
            <v>1572</v>
          </cell>
          <cell r="AI93" t="str">
            <v>оконч</v>
          </cell>
        </row>
        <row r="94">
          <cell r="A94" t="str">
            <v xml:space="preserve"> 414  Колбаса Филейбургская с филе сочного окорока 0,11 кг ТМ Баварушка ПОКОМ</v>
          </cell>
          <cell r="B94" t="str">
            <v>шт</v>
          </cell>
          <cell r="C94">
            <v>173</v>
          </cell>
          <cell r="D94">
            <v>82</v>
          </cell>
          <cell r="E94">
            <v>98</v>
          </cell>
          <cell r="F94">
            <v>148</v>
          </cell>
          <cell r="G94" t="str">
            <v>лидер</v>
          </cell>
          <cell r="H94">
            <v>0.11</v>
          </cell>
          <cell r="I94">
            <v>120</v>
          </cell>
          <cell r="J94">
            <v>112</v>
          </cell>
          <cell r="K94">
            <v>-14</v>
          </cell>
          <cell r="L94">
            <v>0</v>
          </cell>
          <cell r="M94">
            <v>50</v>
          </cell>
          <cell r="N94">
            <v>50</v>
          </cell>
          <cell r="W94">
            <v>19.600000000000001</v>
          </cell>
          <cell r="Y94">
            <v>12.653061224489795</v>
          </cell>
          <cell r="Z94">
            <v>7.5510204081632644</v>
          </cell>
          <cell r="AD94">
            <v>0</v>
          </cell>
          <cell r="AE94">
            <v>19.600000000000001</v>
          </cell>
          <cell r="AF94">
            <v>18.8</v>
          </cell>
          <cell r="AG94">
            <v>26</v>
          </cell>
          <cell r="AH94">
            <v>10</v>
          </cell>
          <cell r="AI94">
            <v>0</v>
          </cell>
        </row>
        <row r="95">
          <cell r="A95" t="str">
            <v xml:space="preserve"> 415  Колбаса Балыкбургская с мраморным балыком 0,11 кг ТМ Баварушка  ПОКОМ</v>
          </cell>
          <cell r="B95" t="str">
            <v>шт</v>
          </cell>
          <cell r="C95">
            <v>140</v>
          </cell>
          <cell r="D95">
            <v>104</v>
          </cell>
          <cell r="E95">
            <v>116</v>
          </cell>
          <cell r="F95">
            <v>118</v>
          </cell>
          <cell r="G95" t="str">
            <v>лидер</v>
          </cell>
          <cell r="H95">
            <v>0.11</v>
          </cell>
          <cell r="I95">
            <v>120</v>
          </cell>
          <cell r="J95">
            <v>131</v>
          </cell>
          <cell r="K95">
            <v>-15</v>
          </cell>
          <cell r="L95">
            <v>50</v>
          </cell>
          <cell r="M95">
            <v>0</v>
          </cell>
          <cell r="N95">
            <v>50</v>
          </cell>
          <cell r="W95">
            <v>23.2</v>
          </cell>
          <cell r="Y95">
            <v>9.3965517241379306</v>
          </cell>
          <cell r="Z95">
            <v>5.0862068965517242</v>
          </cell>
          <cell r="AD95">
            <v>0</v>
          </cell>
          <cell r="AE95">
            <v>27.8</v>
          </cell>
          <cell r="AF95">
            <v>21.8</v>
          </cell>
          <cell r="AG95">
            <v>29</v>
          </cell>
          <cell r="AH95">
            <v>22</v>
          </cell>
          <cell r="AI95">
            <v>0</v>
          </cell>
        </row>
        <row r="96">
          <cell r="A96" t="str">
            <v xml:space="preserve"> 417  Колбаса Филейбургская с ароматными пряностями 0,06 кг нарезка ТМ Баварушка  ПОКОМ</v>
          </cell>
          <cell r="B96" t="str">
            <v>шт</v>
          </cell>
          <cell r="C96">
            <v>475</v>
          </cell>
          <cell r="D96">
            <v>497</v>
          </cell>
          <cell r="E96">
            <v>520</v>
          </cell>
          <cell r="F96">
            <v>443</v>
          </cell>
          <cell r="G96" t="str">
            <v>лидер</v>
          </cell>
          <cell r="H96">
            <v>0.06</v>
          </cell>
          <cell r="I96">
            <v>60</v>
          </cell>
          <cell r="J96">
            <v>529</v>
          </cell>
          <cell r="K96">
            <v>-9</v>
          </cell>
          <cell r="L96">
            <v>0</v>
          </cell>
          <cell r="M96">
            <v>40</v>
          </cell>
          <cell r="N96">
            <v>120</v>
          </cell>
          <cell r="W96">
            <v>104</v>
          </cell>
          <cell r="X96">
            <v>100</v>
          </cell>
          <cell r="Y96">
            <v>6.759615384615385</v>
          </cell>
          <cell r="Z96">
            <v>4.259615384615385</v>
          </cell>
          <cell r="AD96">
            <v>0</v>
          </cell>
          <cell r="AE96">
            <v>117.6</v>
          </cell>
          <cell r="AF96">
            <v>107.2</v>
          </cell>
          <cell r="AG96">
            <v>105.8</v>
          </cell>
          <cell r="AH96">
            <v>90</v>
          </cell>
          <cell r="AI96" t="e">
            <v>#N/A</v>
          </cell>
        </row>
        <row r="97">
          <cell r="A97" t="str">
            <v xml:space="preserve"> 418  Колбаса Балыкбургская с мраморным балыком и нотками кориандра 0,06 кг нарезка ТМ Баварушка  ПО</v>
          </cell>
          <cell r="B97" t="str">
            <v>шт</v>
          </cell>
          <cell r="C97">
            <v>59</v>
          </cell>
          <cell r="D97">
            <v>18</v>
          </cell>
          <cell r="E97">
            <v>19</v>
          </cell>
          <cell r="F97">
            <v>46</v>
          </cell>
          <cell r="G97">
            <v>0</v>
          </cell>
          <cell r="H97">
            <v>0.06</v>
          </cell>
          <cell r="I97">
            <v>0</v>
          </cell>
          <cell r="J97">
            <v>520</v>
          </cell>
          <cell r="K97">
            <v>-501</v>
          </cell>
          <cell r="L97">
            <v>50</v>
          </cell>
          <cell r="M97">
            <v>50</v>
          </cell>
          <cell r="N97">
            <v>50</v>
          </cell>
          <cell r="W97">
            <v>3.8</v>
          </cell>
          <cell r="X97">
            <v>100</v>
          </cell>
          <cell r="Y97">
            <v>77.89473684210526</v>
          </cell>
          <cell r="Z97">
            <v>12.105263157894738</v>
          </cell>
          <cell r="AD97">
            <v>0</v>
          </cell>
          <cell r="AE97">
            <v>65.2</v>
          </cell>
          <cell r="AF97">
            <v>40.4</v>
          </cell>
          <cell r="AG97">
            <v>2</v>
          </cell>
          <cell r="AH97">
            <v>0</v>
          </cell>
          <cell r="AI97">
            <v>0</v>
          </cell>
        </row>
        <row r="98">
          <cell r="A98" t="str">
            <v xml:space="preserve"> 419  Колбаса Филейбургская зернистая 0,06 кг нарезка ТМ Баварушка  ПОКОМ</v>
          </cell>
          <cell r="B98" t="str">
            <v>шт</v>
          </cell>
          <cell r="C98">
            <v>631</v>
          </cell>
          <cell r="D98">
            <v>602</v>
          </cell>
          <cell r="E98">
            <v>724</v>
          </cell>
          <cell r="F98">
            <v>494</v>
          </cell>
          <cell r="G98" t="str">
            <v>лидер</v>
          </cell>
          <cell r="H98">
            <v>0.06</v>
          </cell>
          <cell r="I98">
            <v>60</v>
          </cell>
          <cell r="J98">
            <v>733</v>
          </cell>
          <cell r="K98">
            <v>-9</v>
          </cell>
          <cell r="L98">
            <v>60</v>
          </cell>
          <cell r="M98">
            <v>150</v>
          </cell>
          <cell r="N98">
            <v>150</v>
          </cell>
          <cell r="W98">
            <v>144.80000000000001</v>
          </cell>
          <cell r="X98">
            <v>100</v>
          </cell>
          <cell r="Y98">
            <v>6.5883977900552484</v>
          </cell>
          <cell r="Z98">
            <v>3.4116022099447512</v>
          </cell>
          <cell r="AD98">
            <v>0</v>
          </cell>
          <cell r="AE98">
            <v>147</v>
          </cell>
          <cell r="AF98">
            <v>172.2</v>
          </cell>
          <cell r="AG98">
            <v>151.80000000000001</v>
          </cell>
          <cell r="AH98">
            <v>131</v>
          </cell>
          <cell r="AI98" t="e">
            <v>#N/A</v>
          </cell>
        </row>
        <row r="99">
          <cell r="A99" t="str">
            <v xml:space="preserve"> 422  Деликатесы Бекон Балыкбургский ТМ Баварушка  0,15 кг.ПОКОМ</v>
          </cell>
          <cell r="B99" t="str">
            <v>шт</v>
          </cell>
          <cell r="C99">
            <v>200</v>
          </cell>
          <cell r="D99">
            <v>320</v>
          </cell>
          <cell r="E99">
            <v>209</v>
          </cell>
          <cell r="F99">
            <v>296</v>
          </cell>
          <cell r="G99">
            <v>0</v>
          </cell>
          <cell r="H99">
            <v>0.15</v>
          </cell>
          <cell r="I99" t="e">
            <v>#N/A</v>
          </cell>
          <cell r="J99">
            <v>225</v>
          </cell>
          <cell r="K99">
            <v>-16</v>
          </cell>
          <cell r="L99">
            <v>0</v>
          </cell>
          <cell r="M99">
            <v>50</v>
          </cell>
          <cell r="N99">
            <v>50</v>
          </cell>
          <cell r="W99">
            <v>41.8</v>
          </cell>
          <cell r="Y99">
            <v>9.4736842105263168</v>
          </cell>
          <cell r="Z99">
            <v>7.0813397129186608</v>
          </cell>
          <cell r="AD99">
            <v>0</v>
          </cell>
          <cell r="AE99">
            <v>48</v>
          </cell>
          <cell r="AF99">
            <v>52.2</v>
          </cell>
          <cell r="AG99">
            <v>51.8</v>
          </cell>
          <cell r="AH99">
            <v>44</v>
          </cell>
          <cell r="AI99" t="e">
            <v>#N/A</v>
          </cell>
        </row>
        <row r="100">
          <cell r="A100" t="str">
            <v xml:space="preserve"> 423  Колбаса Сервелат Рижский ТМ Зареченские ТС Зареченские продукты, 0,28 кг срез ПОКОМ</v>
          </cell>
          <cell r="B100" t="str">
            <v>шт</v>
          </cell>
          <cell r="C100">
            <v>204</v>
          </cell>
          <cell r="E100">
            <v>17</v>
          </cell>
          <cell r="F100">
            <v>187</v>
          </cell>
          <cell r="G100" t="str">
            <v>нов</v>
          </cell>
          <cell r="H100">
            <v>0.28000000000000003</v>
          </cell>
          <cell r="I100" t="e">
            <v>#N/A</v>
          </cell>
          <cell r="J100">
            <v>20</v>
          </cell>
          <cell r="K100">
            <v>-3</v>
          </cell>
          <cell r="L100">
            <v>0</v>
          </cell>
          <cell r="M100">
            <v>0</v>
          </cell>
          <cell r="N100">
            <v>0</v>
          </cell>
          <cell r="W100">
            <v>3.4</v>
          </cell>
          <cell r="Y100">
            <v>55</v>
          </cell>
          <cell r="Z100">
            <v>55</v>
          </cell>
          <cell r="AD100">
            <v>0</v>
          </cell>
          <cell r="AE100">
            <v>0</v>
          </cell>
          <cell r="AF100">
            <v>0</v>
          </cell>
          <cell r="AG100">
            <v>1</v>
          </cell>
          <cell r="AH100">
            <v>5</v>
          </cell>
          <cell r="AI100" t="e">
            <v>#N/A</v>
          </cell>
        </row>
        <row r="101">
          <cell r="A101" t="str">
            <v xml:space="preserve"> 426  Колбаса варенокопченая из мяса птицы Сервелат Царедворский, 0,28 кг срез ПОКОМ</v>
          </cell>
          <cell r="B101" t="str">
            <v>шт</v>
          </cell>
          <cell r="C101">
            <v>39</v>
          </cell>
          <cell r="D101">
            <v>8</v>
          </cell>
          <cell r="E101">
            <v>4</v>
          </cell>
          <cell r="F101">
            <v>38</v>
          </cell>
          <cell r="G101" t="str">
            <v>лид, я</v>
          </cell>
          <cell r="H101">
            <v>0.28000000000000003</v>
          </cell>
          <cell r="I101">
            <v>40</v>
          </cell>
          <cell r="J101">
            <v>339</v>
          </cell>
          <cell r="K101">
            <v>-335</v>
          </cell>
          <cell r="L101">
            <v>30</v>
          </cell>
          <cell r="M101">
            <v>20</v>
          </cell>
          <cell r="N101">
            <v>30</v>
          </cell>
          <cell r="W101">
            <v>0.8</v>
          </cell>
          <cell r="Y101">
            <v>147.5</v>
          </cell>
          <cell r="Z101">
            <v>47.5</v>
          </cell>
          <cell r="AD101">
            <v>0</v>
          </cell>
          <cell r="AE101">
            <v>57.8</v>
          </cell>
          <cell r="AF101">
            <v>56.4</v>
          </cell>
          <cell r="AG101">
            <v>30.2</v>
          </cell>
          <cell r="AH101">
            <v>-14</v>
          </cell>
          <cell r="AI101" t="str">
            <v>оконч</v>
          </cell>
        </row>
        <row r="102">
          <cell r="A102" t="str">
            <v xml:space="preserve"> 427  Колбаса Филедворская ТМ Стародворье в оболочке полиамид. ВЕС ПОКОМ</v>
          </cell>
          <cell r="B102" t="str">
            <v>кг</v>
          </cell>
          <cell r="C102">
            <v>190.26400000000001</v>
          </cell>
          <cell r="D102">
            <v>693.65899999999999</v>
          </cell>
          <cell r="E102">
            <v>415.86900000000003</v>
          </cell>
          <cell r="F102">
            <v>432.49599999999998</v>
          </cell>
          <cell r="G102" t="str">
            <v>н</v>
          </cell>
          <cell r="H102">
            <v>1</v>
          </cell>
          <cell r="I102" t="e">
            <v>#N/A</v>
          </cell>
          <cell r="J102">
            <v>459.91</v>
          </cell>
          <cell r="K102">
            <v>-44.040999999999997</v>
          </cell>
          <cell r="L102">
            <v>20</v>
          </cell>
          <cell r="M102">
            <v>100</v>
          </cell>
          <cell r="N102">
            <v>110</v>
          </cell>
          <cell r="W102">
            <v>83.1738</v>
          </cell>
          <cell r="X102">
            <v>50</v>
          </cell>
          <cell r="Y102">
            <v>8.5663514231645053</v>
          </cell>
          <cell r="Z102">
            <v>5.1999067013891391</v>
          </cell>
          <cell r="AD102">
            <v>0</v>
          </cell>
          <cell r="AE102">
            <v>95.430999999999997</v>
          </cell>
          <cell r="AF102">
            <v>108.7568</v>
          </cell>
          <cell r="AG102">
            <v>109.4494</v>
          </cell>
          <cell r="AH102">
            <v>0</v>
          </cell>
          <cell r="AI102" t="str">
            <v>увел</v>
          </cell>
        </row>
        <row r="103">
          <cell r="A103" t="str">
            <v xml:space="preserve"> 428  Сосиски Царедворские по-баварски ТМ Стародворье, 0,33 кг ПОКОМ</v>
          </cell>
          <cell r="B103" t="str">
            <v>шт</v>
          </cell>
          <cell r="C103">
            <v>25</v>
          </cell>
          <cell r="D103">
            <v>8</v>
          </cell>
          <cell r="E103">
            <v>5</v>
          </cell>
          <cell r="F103">
            <v>26</v>
          </cell>
          <cell r="G103">
            <v>0</v>
          </cell>
          <cell r="H103">
            <v>0.33</v>
          </cell>
          <cell r="I103" t="e">
            <v>#N/A</v>
          </cell>
          <cell r="J103">
            <v>371</v>
          </cell>
          <cell r="K103">
            <v>-366</v>
          </cell>
          <cell r="L103">
            <v>30</v>
          </cell>
          <cell r="M103">
            <v>0</v>
          </cell>
          <cell r="N103">
            <v>30</v>
          </cell>
          <cell r="W103">
            <v>1</v>
          </cell>
          <cell r="Y103">
            <v>86</v>
          </cell>
          <cell r="Z103">
            <v>26</v>
          </cell>
          <cell r="AD103">
            <v>0</v>
          </cell>
          <cell r="AE103">
            <v>94.4</v>
          </cell>
          <cell r="AF103">
            <v>6.2</v>
          </cell>
          <cell r="AG103">
            <v>0.4</v>
          </cell>
          <cell r="AH103">
            <v>5</v>
          </cell>
          <cell r="AI103" t="e">
            <v>#N/A</v>
          </cell>
        </row>
        <row r="104">
          <cell r="A104" t="str">
            <v xml:space="preserve"> 429  Колбаса Нежная со шпиком.ТС Зареченские продукты в оболочке полиамид ВЕС ПОКОМ</v>
          </cell>
          <cell r="B104" t="str">
            <v>кг</v>
          </cell>
          <cell r="C104">
            <v>140.42500000000001</v>
          </cell>
          <cell r="E104">
            <v>2.7040000000000002</v>
          </cell>
          <cell r="F104">
            <v>137.721</v>
          </cell>
          <cell r="G104" t="str">
            <v>нов</v>
          </cell>
          <cell r="H104">
            <v>1</v>
          </cell>
          <cell r="I104" t="e">
            <v>#N/A</v>
          </cell>
          <cell r="J104">
            <v>2.6</v>
          </cell>
          <cell r="K104">
            <v>0.10400000000000009</v>
          </cell>
          <cell r="L104">
            <v>0</v>
          </cell>
          <cell r="M104">
            <v>0</v>
          </cell>
          <cell r="N104">
            <v>0</v>
          </cell>
          <cell r="W104">
            <v>0.54080000000000006</v>
          </cell>
          <cell r="Y104">
            <v>254.66161242603548</v>
          </cell>
          <cell r="Z104">
            <v>254.66161242603548</v>
          </cell>
          <cell r="AD104">
            <v>0</v>
          </cell>
          <cell r="AE104">
            <v>0</v>
          </cell>
          <cell r="AF104">
            <v>0</v>
          </cell>
          <cell r="AG104">
            <v>0.54080000000000006</v>
          </cell>
          <cell r="AH104">
            <v>0</v>
          </cell>
          <cell r="AI104" t="e">
            <v>#N/A</v>
          </cell>
        </row>
        <row r="105">
          <cell r="A105" t="str">
            <v xml:space="preserve"> 430  Колбаса Стародворская с окороком 0,4 кг. ТМ Стародворье в оболочке полиамид  ПОКОМ</v>
          </cell>
          <cell r="B105" t="str">
            <v>шт</v>
          </cell>
          <cell r="C105">
            <v>224</v>
          </cell>
          <cell r="D105">
            <v>431</v>
          </cell>
          <cell r="E105">
            <v>552</v>
          </cell>
          <cell r="F105">
            <v>77</v>
          </cell>
          <cell r="G105">
            <v>0</v>
          </cell>
          <cell r="H105">
            <v>0.4</v>
          </cell>
          <cell r="I105" t="e">
            <v>#N/A</v>
          </cell>
          <cell r="J105">
            <v>702</v>
          </cell>
          <cell r="K105">
            <v>-150</v>
          </cell>
          <cell r="L105">
            <v>170</v>
          </cell>
          <cell r="M105">
            <v>100</v>
          </cell>
          <cell r="N105">
            <v>100</v>
          </cell>
          <cell r="W105">
            <v>110.4</v>
          </cell>
          <cell r="X105">
            <v>200</v>
          </cell>
          <cell r="Y105">
            <v>5.8605072463768115</v>
          </cell>
          <cell r="Z105">
            <v>0.69746376811594202</v>
          </cell>
          <cell r="AD105">
            <v>0</v>
          </cell>
          <cell r="AE105">
            <v>99.8</v>
          </cell>
          <cell r="AF105">
            <v>84.4</v>
          </cell>
          <cell r="AG105">
            <v>98</v>
          </cell>
          <cell r="AH105">
            <v>109</v>
          </cell>
          <cell r="AI105" t="str">
            <v>Паша</v>
          </cell>
        </row>
        <row r="106">
          <cell r="A106" t="str">
            <v xml:space="preserve"> 431  Колбаса Стародворская с окороком в оболочке полиамид ТМ Стародворье ВЕС ПОКОМ</v>
          </cell>
          <cell r="B106" t="str">
            <v>кг</v>
          </cell>
          <cell r="C106">
            <v>271.3</v>
          </cell>
          <cell r="D106">
            <v>329.02699999999999</v>
          </cell>
          <cell r="E106">
            <v>339.209</v>
          </cell>
          <cell r="F106">
            <v>246.61799999999999</v>
          </cell>
          <cell r="G106" t="str">
            <v>н</v>
          </cell>
          <cell r="H106">
            <v>1</v>
          </cell>
          <cell r="I106" t="e">
            <v>#N/A</v>
          </cell>
          <cell r="J106">
            <v>334.21899999999999</v>
          </cell>
          <cell r="K106">
            <v>4.9900000000000091</v>
          </cell>
          <cell r="L106">
            <v>0</v>
          </cell>
          <cell r="M106">
            <v>80</v>
          </cell>
          <cell r="N106">
            <v>80</v>
          </cell>
          <cell r="W106">
            <v>67.841800000000006</v>
          </cell>
          <cell r="Y106">
            <v>5.9936204522875274</v>
          </cell>
          <cell r="Z106">
            <v>3.6351924624641443</v>
          </cell>
          <cell r="AD106">
            <v>0</v>
          </cell>
          <cell r="AE106">
            <v>75.69</v>
          </cell>
          <cell r="AF106">
            <v>76.122199999999992</v>
          </cell>
          <cell r="AG106">
            <v>68.129600000000011</v>
          </cell>
          <cell r="AH106">
            <v>65.167000000000002</v>
          </cell>
          <cell r="AI106" t="str">
            <v>увел</v>
          </cell>
        </row>
        <row r="107">
          <cell r="A107" t="str">
            <v xml:space="preserve"> 435  Колбаса Молочная Стародворская  с молоком в оболочке полиамид 0,4 кг.ТМ Стародворье ПОКОМ</v>
          </cell>
          <cell r="B107" t="str">
            <v>шт</v>
          </cell>
          <cell r="C107">
            <v>126</v>
          </cell>
          <cell r="D107">
            <v>298</v>
          </cell>
          <cell r="E107">
            <v>328</v>
          </cell>
          <cell r="F107">
            <v>81</v>
          </cell>
          <cell r="G107">
            <v>0</v>
          </cell>
          <cell r="H107">
            <v>0.4</v>
          </cell>
          <cell r="I107" t="e">
            <v>#N/A</v>
          </cell>
          <cell r="J107">
            <v>410</v>
          </cell>
          <cell r="K107">
            <v>-82</v>
          </cell>
          <cell r="L107">
            <v>30</v>
          </cell>
          <cell r="M107">
            <v>70</v>
          </cell>
          <cell r="N107">
            <v>60</v>
          </cell>
          <cell r="W107">
            <v>65.599999999999994</v>
          </cell>
          <cell r="X107">
            <v>150</v>
          </cell>
          <cell r="Y107">
            <v>5.9603658536585371</v>
          </cell>
          <cell r="Z107">
            <v>1.2347560975609757</v>
          </cell>
          <cell r="AD107">
            <v>0</v>
          </cell>
          <cell r="AE107">
            <v>42</v>
          </cell>
          <cell r="AF107">
            <v>53.8</v>
          </cell>
          <cell r="AG107">
            <v>54.8</v>
          </cell>
          <cell r="AH107">
            <v>68</v>
          </cell>
          <cell r="AI107" t="str">
            <v>увел</v>
          </cell>
        </row>
        <row r="108">
          <cell r="A108" t="str">
            <v xml:space="preserve"> 436  Колбаса Молочная стародворская с молоком, ВЕС, ТМ Стародворье  ПОКОМ</v>
          </cell>
          <cell r="B108" t="str">
            <v>кг</v>
          </cell>
          <cell r="C108">
            <v>335.42099999999999</v>
          </cell>
          <cell r="D108">
            <v>265.92500000000001</v>
          </cell>
          <cell r="E108">
            <v>242.01</v>
          </cell>
          <cell r="F108">
            <v>344.69600000000003</v>
          </cell>
          <cell r="G108">
            <v>0</v>
          </cell>
          <cell r="H108">
            <v>1</v>
          </cell>
          <cell r="I108" t="e">
            <v>#N/A</v>
          </cell>
          <cell r="J108">
            <v>241.108</v>
          </cell>
          <cell r="K108">
            <v>0.90199999999998681</v>
          </cell>
          <cell r="L108">
            <v>0</v>
          </cell>
          <cell r="M108">
            <v>0</v>
          </cell>
          <cell r="N108">
            <v>0</v>
          </cell>
          <cell r="W108">
            <v>48.402000000000001</v>
          </cell>
          <cell r="Y108">
            <v>7.1215239039709104</v>
          </cell>
          <cell r="Z108">
            <v>7.1215239039709104</v>
          </cell>
          <cell r="AD108">
            <v>0</v>
          </cell>
          <cell r="AE108">
            <v>61.77</v>
          </cell>
          <cell r="AF108">
            <v>80.193600000000004</v>
          </cell>
          <cell r="AG108">
            <v>58.242999999999995</v>
          </cell>
          <cell r="AH108">
            <v>44.95</v>
          </cell>
          <cell r="AI108" t="str">
            <v>увел</v>
          </cell>
        </row>
        <row r="109">
          <cell r="A109" t="str">
            <v xml:space="preserve"> 438  Колбаса Филедворская 0,4 кг. ТМ Стародворье  ПОКОМ</v>
          </cell>
          <cell r="B109" t="str">
            <v>шт</v>
          </cell>
          <cell r="C109">
            <v>86</v>
          </cell>
          <cell r="D109">
            <v>94</v>
          </cell>
          <cell r="E109">
            <v>84</v>
          </cell>
          <cell r="F109">
            <v>94</v>
          </cell>
          <cell r="G109" t="str">
            <v>н</v>
          </cell>
          <cell r="H109">
            <v>0.4</v>
          </cell>
          <cell r="I109" t="e">
            <v>#N/A</v>
          </cell>
          <cell r="J109">
            <v>110</v>
          </cell>
          <cell r="K109">
            <v>-26</v>
          </cell>
          <cell r="L109">
            <v>20</v>
          </cell>
          <cell r="M109">
            <v>20</v>
          </cell>
          <cell r="N109">
            <v>20</v>
          </cell>
          <cell r="W109">
            <v>16.8</v>
          </cell>
          <cell r="Y109">
            <v>9.1666666666666661</v>
          </cell>
          <cell r="Z109">
            <v>5.5952380952380949</v>
          </cell>
          <cell r="AD109">
            <v>0</v>
          </cell>
          <cell r="AE109">
            <v>28</v>
          </cell>
          <cell r="AF109">
            <v>22.2</v>
          </cell>
          <cell r="AG109">
            <v>22.4</v>
          </cell>
          <cell r="AH109">
            <v>10</v>
          </cell>
          <cell r="AI109" t="str">
            <v>Паша</v>
          </cell>
        </row>
        <row r="110">
          <cell r="A110" t="str">
            <v xml:space="preserve"> 445  Колбаса Краковюрст ТМ Баварушка рубленая в оболочке черева в в.у 0,2 кг ПОКОМ</v>
          </cell>
          <cell r="B110" t="str">
            <v>шт</v>
          </cell>
          <cell r="C110">
            <v>117</v>
          </cell>
          <cell r="D110">
            <v>164</v>
          </cell>
          <cell r="E110">
            <v>188</v>
          </cell>
          <cell r="F110">
            <v>85</v>
          </cell>
          <cell r="G110">
            <v>0</v>
          </cell>
          <cell r="H110">
            <v>0.2</v>
          </cell>
          <cell r="I110" t="e">
            <v>#N/A</v>
          </cell>
          <cell r="J110">
            <v>216</v>
          </cell>
          <cell r="K110">
            <v>-28</v>
          </cell>
          <cell r="L110">
            <v>40</v>
          </cell>
          <cell r="M110">
            <v>40</v>
          </cell>
          <cell r="N110">
            <v>40</v>
          </cell>
          <cell r="W110">
            <v>37.6</v>
          </cell>
          <cell r="X110">
            <v>50</v>
          </cell>
          <cell r="Y110">
            <v>6.7819148936170208</v>
          </cell>
          <cell r="Z110">
            <v>2.2606382978723403</v>
          </cell>
          <cell r="AD110">
            <v>0</v>
          </cell>
          <cell r="AE110">
            <v>36.4</v>
          </cell>
          <cell r="AF110">
            <v>32.6</v>
          </cell>
          <cell r="AG110">
            <v>38.200000000000003</v>
          </cell>
          <cell r="AH110">
            <v>25</v>
          </cell>
          <cell r="AI110" t="e">
            <v>#N/A</v>
          </cell>
        </row>
        <row r="111">
          <cell r="A111" t="str">
            <v xml:space="preserve"> 446  Колбаса Краковюрст ТМ Баварушка с душистым чесноком в оболочке черева в в.у 0,2 кг. ПОКОМ</v>
          </cell>
          <cell r="B111" t="str">
            <v>шт</v>
          </cell>
          <cell r="C111">
            <v>152</v>
          </cell>
          <cell r="D111">
            <v>78</v>
          </cell>
          <cell r="E111">
            <v>131</v>
          </cell>
          <cell r="F111">
            <v>87</v>
          </cell>
          <cell r="G111">
            <v>0</v>
          </cell>
          <cell r="H111">
            <v>0.2</v>
          </cell>
          <cell r="I111" t="e">
            <v>#N/A</v>
          </cell>
          <cell r="J111">
            <v>197</v>
          </cell>
          <cell r="K111">
            <v>-66</v>
          </cell>
          <cell r="L111">
            <v>40</v>
          </cell>
          <cell r="M111">
            <v>30</v>
          </cell>
          <cell r="N111">
            <v>30</v>
          </cell>
          <cell r="W111">
            <v>26.2</v>
          </cell>
          <cell r="Y111">
            <v>7.1374045801526718</v>
          </cell>
          <cell r="Z111">
            <v>3.3206106870229011</v>
          </cell>
          <cell r="AD111">
            <v>0</v>
          </cell>
          <cell r="AE111">
            <v>41.6</v>
          </cell>
          <cell r="AF111">
            <v>30</v>
          </cell>
          <cell r="AG111">
            <v>30.8</v>
          </cell>
          <cell r="AH111">
            <v>11</v>
          </cell>
          <cell r="AI111" t="str">
            <v>увел</v>
          </cell>
        </row>
        <row r="112">
          <cell r="A112" t="str">
            <v xml:space="preserve"> 447  Колбаски Краковюрст ТМ Баварушка с изысканными пряностями в оболочке NDX в в.у 0,2 кг. ПОКОМ </v>
          </cell>
          <cell r="B112" t="str">
            <v>шт</v>
          </cell>
          <cell r="C112">
            <v>227</v>
          </cell>
          <cell r="D112">
            <v>408</v>
          </cell>
          <cell r="E112">
            <v>438</v>
          </cell>
          <cell r="F112">
            <v>181</v>
          </cell>
          <cell r="G112">
            <v>0</v>
          </cell>
          <cell r="H112">
            <v>0.2</v>
          </cell>
          <cell r="I112" t="e">
            <v>#N/A</v>
          </cell>
          <cell r="J112">
            <v>540</v>
          </cell>
          <cell r="K112">
            <v>-102</v>
          </cell>
          <cell r="L112">
            <v>80</v>
          </cell>
          <cell r="M112">
            <v>80</v>
          </cell>
          <cell r="N112">
            <v>90</v>
          </cell>
          <cell r="W112">
            <v>87.6</v>
          </cell>
          <cell r="X112">
            <v>100</v>
          </cell>
          <cell r="Y112">
            <v>6.0616438356164384</v>
          </cell>
          <cell r="Z112">
            <v>2.0662100456621006</v>
          </cell>
          <cell r="AD112">
            <v>0</v>
          </cell>
          <cell r="AE112">
            <v>99.6</v>
          </cell>
          <cell r="AF112">
            <v>86.2</v>
          </cell>
          <cell r="AG112">
            <v>84.4</v>
          </cell>
          <cell r="AH112">
            <v>95</v>
          </cell>
          <cell r="AI112" t="str">
            <v>увел</v>
          </cell>
        </row>
        <row r="113">
          <cell r="A113" t="str">
            <v xml:space="preserve"> 448  Сосиски Сливушки по-венски ТМ Вязанка. 0,3 кг ПОКОМ</v>
          </cell>
          <cell r="B113" t="str">
            <v>шт</v>
          </cell>
          <cell r="C113">
            <v>61</v>
          </cell>
          <cell r="D113">
            <v>108</v>
          </cell>
          <cell r="E113">
            <v>123</v>
          </cell>
          <cell r="F113">
            <v>46</v>
          </cell>
          <cell r="G113">
            <v>0</v>
          </cell>
          <cell r="H113">
            <v>0.3</v>
          </cell>
          <cell r="I113" t="e">
            <v>#N/A</v>
          </cell>
          <cell r="J113">
            <v>183</v>
          </cell>
          <cell r="K113">
            <v>-60</v>
          </cell>
          <cell r="L113">
            <v>80</v>
          </cell>
          <cell r="M113">
            <v>30</v>
          </cell>
          <cell r="N113">
            <v>30</v>
          </cell>
          <cell r="W113">
            <v>24.6</v>
          </cell>
          <cell r="Y113">
            <v>7.5609756097560972</v>
          </cell>
          <cell r="Z113">
            <v>1.8699186991869918</v>
          </cell>
          <cell r="AD113">
            <v>0</v>
          </cell>
          <cell r="AE113">
            <v>25</v>
          </cell>
          <cell r="AF113">
            <v>23</v>
          </cell>
          <cell r="AG113">
            <v>28.4</v>
          </cell>
          <cell r="AH113">
            <v>12</v>
          </cell>
          <cell r="AI113" t="str">
            <v>увел</v>
          </cell>
        </row>
        <row r="114">
          <cell r="A114" t="str">
            <v xml:space="preserve"> 449  Колбаса Дугушка Стародворская ВЕС ТС Дугушка ПОКОМ</v>
          </cell>
          <cell r="B114" t="str">
            <v>кг</v>
          </cell>
          <cell r="C114">
            <v>533.20100000000002</v>
          </cell>
          <cell r="D114">
            <v>1482.127</v>
          </cell>
          <cell r="E114">
            <v>476</v>
          </cell>
          <cell r="F114">
            <v>724</v>
          </cell>
          <cell r="G114" t="str">
            <v>рот</v>
          </cell>
          <cell r="H114">
            <v>1</v>
          </cell>
          <cell r="I114" t="e">
            <v>#N/A</v>
          </cell>
          <cell r="J114">
            <v>422.67099999999999</v>
          </cell>
          <cell r="K114">
            <v>53.329000000000008</v>
          </cell>
          <cell r="L114">
            <v>0</v>
          </cell>
          <cell r="M114">
            <v>0</v>
          </cell>
          <cell r="N114">
            <v>100</v>
          </cell>
          <cell r="W114">
            <v>95.2</v>
          </cell>
          <cell r="Y114">
            <v>8.655462184873949</v>
          </cell>
          <cell r="Z114">
            <v>7.6050420168067223</v>
          </cell>
          <cell r="AD114">
            <v>0</v>
          </cell>
          <cell r="AE114">
            <v>119.2</v>
          </cell>
          <cell r="AF114">
            <v>178.6</v>
          </cell>
          <cell r="AG114">
            <v>107.6</v>
          </cell>
          <cell r="AH114">
            <v>114.44799999999999</v>
          </cell>
          <cell r="AI114" t="e">
            <v>#N/A</v>
          </cell>
        </row>
        <row r="115">
          <cell r="A115" t="str">
            <v xml:space="preserve"> 452  Колбаса Со шпиком ВЕС большой батон ТМ Особый рецепт  ПОКОМ</v>
          </cell>
          <cell r="B115" t="str">
            <v>кг</v>
          </cell>
          <cell r="C115">
            <v>2153.6790000000001</v>
          </cell>
          <cell r="D115">
            <v>7158.6270000000004</v>
          </cell>
          <cell r="E115">
            <v>3665.0610000000001</v>
          </cell>
          <cell r="F115">
            <v>1970.048</v>
          </cell>
          <cell r="G115">
            <v>0</v>
          </cell>
          <cell r="H115">
            <v>1</v>
          </cell>
          <cell r="I115" t="e">
            <v>#N/A</v>
          </cell>
          <cell r="J115">
            <v>3552.97</v>
          </cell>
          <cell r="K115">
            <v>112.09100000000035</v>
          </cell>
          <cell r="L115">
            <v>800</v>
          </cell>
          <cell r="M115">
            <v>900</v>
          </cell>
          <cell r="N115">
            <v>900</v>
          </cell>
          <cell r="W115">
            <v>733.01220000000001</v>
          </cell>
          <cell r="X115">
            <v>100</v>
          </cell>
          <cell r="Y115">
            <v>6.3710372078391053</v>
          </cell>
          <cell r="Z115">
            <v>2.6876060180171626</v>
          </cell>
          <cell r="AD115">
            <v>0</v>
          </cell>
          <cell r="AE115">
            <v>824.7962</v>
          </cell>
          <cell r="AF115">
            <v>822.09240000000011</v>
          </cell>
          <cell r="AG115">
            <v>809.82120000000009</v>
          </cell>
          <cell r="AH115">
            <v>670.56399999999996</v>
          </cell>
          <cell r="AI115" t="str">
            <v>оконч</v>
          </cell>
        </row>
        <row r="116">
          <cell r="A116" t="str">
            <v xml:space="preserve"> 456  Колбаса Филейная ТМ Особый рецепт ВЕС большой батон  ПОКОМ</v>
          </cell>
          <cell r="B116" t="str">
            <v>кг</v>
          </cell>
          <cell r="C116">
            <v>4586.8</v>
          </cell>
          <cell r="D116">
            <v>14837.477999999999</v>
          </cell>
          <cell r="E116">
            <v>9282.6859999999997</v>
          </cell>
          <cell r="F116">
            <v>4560.2820000000002</v>
          </cell>
          <cell r="G116">
            <v>0</v>
          </cell>
          <cell r="H116">
            <v>1</v>
          </cell>
          <cell r="I116" t="e">
            <v>#N/A</v>
          </cell>
          <cell r="J116">
            <v>9065.2559999999994</v>
          </cell>
          <cell r="K116">
            <v>217.43000000000029</v>
          </cell>
          <cell r="L116">
            <v>2500</v>
          </cell>
          <cell r="M116">
            <v>2450</v>
          </cell>
          <cell r="N116">
            <v>1800</v>
          </cell>
          <cell r="W116">
            <v>1856.5372</v>
          </cell>
          <cell r="Y116">
            <v>6.092138633149931</v>
          </cell>
          <cell r="Z116">
            <v>2.4563375298916714</v>
          </cell>
          <cell r="AD116">
            <v>0</v>
          </cell>
          <cell r="AE116">
            <v>2028.0223999999998</v>
          </cell>
          <cell r="AF116">
            <v>2050.8072000000002</v>
          </cell>
          <cell r="AG116">
            <v>2077.9394000000002</v>
          </cell>
          <cell r="AH116">
            <v>1854.19</v>
          </cell>
          <cell r="AI116" t="str">
            <v>акиюльяб</v>
          </cell>
        </row>
        <row r="117">
          <cell r="A117" t="str">
            <v xml:space="preserve"> 457  Колбаса Молочная ТМ Особый рецепт ВЕС большой батон  ПОКОМ</v>
          </cell>
          <cell r="B117" t="str">
            <v>кг</v>
          </cell>
          <cell r="C117">
            <v>1933.1510000000001</v>
          </cell>
          <cell r="D117">
            <v>9151.6910000000007</v>
          </cell>
          <cell r="E117">
            <v>3805.48</v>
          </cell>
          <cell r="F117">
            <v>2386.703</v>
          </cell>
          <cell r="G117">
            <v>0</v>
          </cell>
          <cell r="H117">
            <v>1</v>
          </cell>
          <cell r="I117" t="e">
            <v>#N/A</v>
          </cell>
          <cell r="J117">
            <v>3751.4059999999999</v>
          </cell>
          <cell r="K117">
            <v>54.074000000000069</v>
          </cell>
          <cell r="L117">
            <v>900</v>
          </cell>
          <cell r="M117">
            <v>1000</v>
          </cell>
          <cell r="N117">
            <v>900</v>
          </cell>
          <cell r="W117">
            <v>761.096</v>
          </cell>
          <cell r="X117">
            <v>200</v>
          </cell>
          <cell r="Y117">
            <v>7.0775605179898458</v>
          </cell>
          <cell r="Z117">
            <v>3.1358764203201699</v>
          </cell>
          <cell r="AD117">
            <v>0</v>
          </cell>
          <cell r="AE117">
            <v>989</v>
          </cell>
          <cell r="AF117">
            <v>882.37299999999993</v>
          </cell>
          <cell r="AG117">
            <v>893.04279999999994</v>
          </cell>
          <cell r="AH117">
            <v>665.12300000000005</v>
          </cell>
          <cell r="AI117" t="str">
            <v>оконч</v>
          </cell>
        </row>
        <row r="118">
          <cell r="A118" t="str">
            <v xml:space="preserve"> 465  Колбаса Филейная оригинальная ВЕС ~0,8кг ТМ Особый рецепт в оболочке полиамид  ПОКОМ</v>
          </cell>
          <cell r="B118" t="str">
            <v>кг</v>
          </cell>
          <cell r="C118">
            <v>162.86199999999999</v>
          </cell>
          <cell r="D118">
            <v>110.086</v>
          </cell>
          <cell r="E118">
            <v>0</v>
          </cell>
          <cell r="F118">
            <v>153</v>
          </cell>
          <cell r="G118" t="e">
            <v>#N/A</v>
          </cell>
          <cell r="H118">
            <v>1</v>
          </cell>
          <cell r="I118" t="e">
            <v>#N/A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W118">
            <v>0</v>
          </cell>
          <cell r="Y118" t="e">
            <v>#DIV/0!</v>
          </cell>
          <cell r="Z118" t="e">
            <v>#DIV/0!</v>
          </cell>
          <cell r="AD118">
            <v>0</v>
          </cell>
          <cell r="AE118">
            <v>39.148800000000001</v>
          </cell>
          <cell r="AF118">
            <v>36.168400000000005</v>
          </cell>
          <cell r="AG118">
            <v>22</v>
          </cell>
          <cell r="AH118">
            <v>0</v>
          </cell>
          <cell r="AI118" t="e">
            <v>#N/A</v>
          </cell>
        </row>
        <row r="119">
          <cell r="A119" t="str">
            <v xml:space="preserve"> 467  Колбаса Филейная 0,5кг ТМ Особый рецепт  ПОКОМ</v>
          </cell>
          <cell r="B119" t="str">
            <v>шт</v>
          </cell>
          <cell r="C119">
            <v>132</v>
          </cell>
          <cell r="D119">
            <v>319</v>
          </cell>
          <cell r="E119">
            <v>158</v>
          </cell>
          <cell r="F119">
            <v>173</v>
          </cell>
          <cell r="G119">
            <v>0</v>
          </cell>
          <cell r="H119">
            <v>0.5</v>
          </cell>
          <cell r="I119" t="e">
            <v>#N/A</v>
          </cell>
          <cell r="J119">
            <v>231</v>
          </cell>
          <cell r="K119">
            <v>-73</v>
          </cell>
          <cell r="L119">
            <v>30</v>
          </cell>
          <cell r="M119">
            <v>40</v>
          </cell>
          <cell r="N119">
            <v>40</v>
          </cell>
          <cell r="W119">
            <v>31.6</v>
          </cell>
          <cell r="Y119">
            <v>8.9556962025316444</v>
          </cell>
          <cell r="Z119">
            <v>5.4746835443037973</v>
          </cell>
          <cell r="AD119">
            <v>0</v>
          </cell>
          <cell r="AE119">
            <v>47.8</v>
          </cell>
          <cell r="AF119">
            <v>38.200000000000003</v>
          </cell>
          <cell r="AG119">
            <v>38</v>
          </cell>
          <cell r="AH119">
            <v>37</v>
          </cell>
          <cell r="AI119" t="e">
            <v>#N/A</v>
          </cell>
        </row>
        <row r="120">
          <cell r="A120" t="str">
            <v xml:space="preserve"> 472  Колбаса Молочная ВЕС ТМ Зареченские  ПОКОМ</v>
          </cell>
          <cell r="B120" t="str">
            <v>кг</v>
          </cell>
          <cell r="C120">
            <v>209.57</v>
          </cell>
          <cell r="E120">
            <v>0</v>
          </cell>
          <cell r="F120">
            <v>209.57</v>
          </cell>
          <cell r="G120" t="str">
            <v>нов</v>
          </cell>
          <cell r="H120">
            <v>1</v>
          </cell>
          <cell r="I120" t="e">
            <v>#N/A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W120">
            <v>0</v>
          </cell>
          <cell r="Y120" t="e">
            <v>#DIV/0!</v>
          </cell>
          <cell r="Z120" t="e">
            <v>#DIV/0!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 t="e">
            <v>#N/A</v>
          </cell>
        </row>
        <row r="121">
          <cell r="A121" t="str">
            <v xml:space="preserve"> 473  Ветчина Рубленая ВЕС ТМ Зареченские  ПОКОМ</v>
          </cell>
          <cell r="B121" t="str">
            <v>кг</v>
          </cell>
          <cell r="C121">
            <v>151.63499999999999</v>
          </cell>
          <cell r="E121">
            <v>2.6960000000000002</v>
          </cell>
          <cell r="F121">
            <v>148.93899999999999</v>
          </cell>
          <cell r="G121" t="str">
            <v>нов</v>
          </cell>
          <cell r="H121">
            <v>1</v>
          </cell>
          <cell r="I121" t="e">
            <v>#N/A</v>
          </cell>
          <cell r="J121">
            <v>2.6</v>
          </cell>
          <cell r="K121">
            <v>9.6000000000000085E-2</v>
          </cell>
          <cell r="L121">
            <v>0</v>
          </cell>
          <cell r="M121">
            <v>0</v>
          </cell>
          <cell r="N121">
            <v>0</v>
          </cell>
          <cell r="W121">
            <v>0.53920000000000001</v>
          </cell>
          <cell r="Y121">
            <v>276.22218100890206</v>
          </cell>
          <cell r="Z121">
            <v>276.22218100890206</v>
          </cell>
          <cell r="AD121">
            <v>0</v>
          </cell>
          <cell r="AE121">
            <v>0</v>
          </cell>
          <cell r="AF121">
            <v>0</v>
          </cell>
          <cell r="AG121">
            <v>0.26960000000000001</v>
          </cell>
          <cell r="AH121">
            <v>1.3480000000000001</v>
          </cell>
          <cell r="AI121" t="e">
            <v>#N/A</v>
          </cell>
        </row>
        <row r="122">
          <cell r="A122" t="str">
            <v xml:space="preserve"> 474  Колбаса Молочная 0,4кг ТМ Зареченские  ПОКОМ</v>
          </cell>
          <cell r="B122" t="str">
            <v>шт</v>
          </cell>
          <cell r="C122">
            <v>200</v>
          </cell>
          <cell r="E122">
            <v>11</v>
          </cell>
          <cell r="F122">
            <v>189</v>
          </cell>
          <cell r="G122" t="str">
            <v>нов</v>
          </cell>
          <cell r="H122">
            <v>0.4</v>
          </cell>
          <cell r="I122" t="e">
            <v>#N/A</v>
          </cell>
          <cell r="J122">
            <v>14</v>
          </cell>
          <cell r="K122">
            <v>-3</v>
          </cell>
          <cell r="L122">
            <v>0</v>
          </cell>
          <cell r="M122">
            <v>0</v>
          </cell>
          <cell r="N122">
            <v>0</v>
          </cell>
          <cell r="W122">
            <v>2.2000000000000002</v>
          </cell>
          <cell r="Y122">
            <v>85.909090909090907</v>
          </cell>
          <cell r="Z122">
            <v>85.909090909090907</v>
          </cell>
          <cell r="AD122">
            <v>0</v>
          </cell>
          <cell r="AE122">
            <v>0</v>
          </cell>
          <cell r="AF122">
            <v>0</v>
          </cell>
          <cell r="AG122">
            <v>1</v>
          </cell>
          <cell r="AH122">
            <v>1</v>
          </cell>
          <cell r="AI122" t="e">
            <v>#N/A</v>
          </cell>
        </row>
        <row r="123">
          <cell r="A123" t="str">
            <v xml:space="preserve"> 475  Колбаса Нежная 0,4кг ТМ Зареченские  ПОКОМ</v>
          </cell>
          <cell r="B123" t="str">
            <v>шт</v>
          </cell>
          <cell r="C123">
            <v>200</v>
          </cell>
          <cell r="D123">
            <v>6</v>
          </cell>
          <cell r="E123">
            <v>11</v>
          </cell>
          <cell r="F123">
            <v>189</v>
          </cell>
          <cell r="G123" t="str">
            <v>нов</v>
          </cell>
          <cell r="H123">
            <v>0.4</v>
          </cell>
          <cell r="I123" t="e">
            <v>#N/A</v>
          </cell>
          <cell r="J123">
            <v>17</v>
          </cell>
          <cell r="K123">
            <v>-6</v>
          </cell>
          <cell r="L123">
            <v>0</v>
          </cell>
          <cell r="M123">
            <v>0</v>
          </cell>
          <cell r="N123">
            <v>0</v>
          </cell>
          <cell r="W123">
            <v>2.2000000000000002</v>
          </cell>
          <cell r="Y123">
            <v>85.909090909090907</v>
          </cell>
          <cell r="Z123">
            <v>85.909090909090907</v>
          </cell>
          <cell r="AD123">
            <v>0</v>
          </cell>
          <cell r="AE123">
            <v>0</v>
          </cell>
          <cell r="AF123">
            <v>0</v>
          </cell>
          <cell r="AG123">
            <v>1.8</v>
          </cell>
          <cell r="AH123">
            <v>2</v>
          </cell>
          <cell r="AI123" t="e">
            <v>#N/A</v>
          </cell>
        </row>
        <row r="124">
          <cell r="A124" t="str">
            <v xml:space="preserve"> 476  Колбаса Нежная со шпиком 0,4кг ТМ Зареченские  ПОКОМ</v>
          </cell>
          <cell r="B124" t="str">
            <v>шт</v>
          </cell>
          <cell r="C124">
            <v>120</v>
          </cell>
          <cell r="E124">
            <v>8</v>
          </cell>
          <cell r="F124">
            <v>112</v>
          </cell>
          <cell r="G124" t="str">
            <v>нов</v>
          </cell>
          <cell r="H124">
            <v>0.4</v>
          </cell>
          <cell r="I124" t="e">
            <v>#N/A</v>
          </cell>
          <cell r="J124">
            <v>8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W124">
            <v>1.6</v>
          </cell>
          <cell r="Y124">
            <v>70</v>
          </cell>
          <cell r="Z124">
            <v>70</v>
          </cell>
          <cell r="AD124">
            <v>0</v>
          </cell>
          <cell r="AE124">
            <v>0</v>
          </cell>
          <cell r="AF124">
            <v>0</v>
          </cell>
          <cell r="AG124">
            <v>0.8</v>
          </cell>
          <cell r="AH124">
            <v>1</v>
          </cell>
          <cell r="AI124" t="e">
            <v>#N/A</v>
          </cell>
        </row>
        <row r="125">
          <cell r="A125" t="str">
            <v xml:space="preserve"> 477  Ветчина Рубленая 0,4кг ТМ Зареченские  ПОКОМ</v>
          </cell>
          <cell r="B125" t="str">
            <v>шт</v>
          </cell>
          <cell r="C125">
            <v>150</v>
          </cell>
          <cell r="E125">
            <v>6</v>
          </cell>
          <cell r="F125">
            <v>144</v>
          </cell>
          <cell r="G125" t="str">
            <v>нов</v>
          </cell>
          <cell r="H125">
            <v>0.4</v>
          </cell>
          <cell r="I125" t="e">
            <v>#N/A</v>
          </cell>
          <cell r="J125">
            <v>6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W125">
            <v>1.2</v>
          </cell>
          <cell r="Y125">
            <v>120</v>
          </cell>
          <cell r="Z125">
            <v>120</v>
          </cell>
          <cell r="AD125">
            <v>0</v>
          </cell>
          <cell r="AE125">
            <v>0</v>
          </cell>
          <cell r="AF125">
            <v>0</v>
          </cell>
          <cell r="AG125">
            <v>0.2</v>
          </cell>
          <cell r="AH125">
            <v>1</v>
          </cell>
          <cell r="AI125" t="e">
            <v>#N/A</v>
          </cell>
        </row>
        <row r="126">
          <cell r="A126" t="str">
            <v xml:space="preserve"> 478  Сардельки Зареченские ВЕС ТМ Зареченские  ПОКОМ</v>
          </cell>
          <cell r="B126" t="str">
            <v>кг</v>
          </cell>
          <cell r="C126">
            <v>133.97900000000001</v>
          </cell>
          <cell r="E126">
            <v>19.744</v>
          </cell>
          <cell r="F126">
            <v>114.235</v>
          </cell>
          <cell r="G126" t="str">
            <v>нов</v>
          </cell>
          <cell r="H126">
            <v>1</v>
          </cell>
          <cell r="I126" t="e">
            <v>#N/A</v>
          </cell>
          <cell r="J126">
            <v>20.603000000000002</v>
          </cell>
          <cell r="K126">
            <v>-0.85900000000000176</v>
          </cell>
          <cell r="L126">
            <v>0</v>
          </cell>
          <cell r="M126">
            <v>0</v>
          </cell>
          <cell r="N126">
            <v>0</v>
          </cell>
          <cell r="W126">
            <v>3.9487999999999999</v>
          </cell>
          <cell r="Y126">
            <v>28.929041734197732</v>
          </cell>
          <cell r="Z126">
            <v>28.929041734197732</v>
          </cell>
          <cell r="AD126">
            <v>0</v>
          </cell>
          <cell r="AE126">
            <v>0</v>
          </cell>
          <cell r="AF126">
            <v>0</v>
          </cell>
          <cell r="AG126">
            <v>0.5242</v>
          </cell>
          <cell r="AH126">
            <v>10.561</v>
          </cell>
          <cell r="AI126" t="e">
            <v>#N/A</v>
          </cell>
        </row>
        <row r="127">
          <cell r="A127" t="str">
            <v xml:space="preserve"> 479  Шпикачки Зареченские ВЕС ТМ Зареченские  ПОКОМ</v>
          </cell>
          <cell r="B127" t="str">
            <v>кг</v>
          </cell>
          <cell r="C127">
            <v>135.91</v>
          </cell>
          <cell r="E127">
            <v>29.309000000000001</v>
          </cell>
          <cell r="F127">
            <v>106.601</v>
          </cell>
          <cell r="G127" t="str">
            <v>нов</v>
          </cell>
          <cell r="H127">
            <v>1</v>
          </cell>
          <cell r="I127" t="e">
            <v>#N/A</v>
          </cell>
          <cell r="J127">
            <v>28.004999999999999</v>
          </cell>
          <cell r="K127">
            <v>1.304000000000002</v>
          </cell>
          <cell r="L127">
            <v>0</v>
          </cell>
          <cell r="M127">
            <v>0</v>
          </cell>
          <cell r="N127">
            <v>0</v>
          </cell>
          <cell r="W127">
            <v>5.8618000000000006</v>
          </cell>
          <cell r="Y127">
            <v>18.185710873793031</v>
          </cell>
          <cell r="Z127">
            <v>18.185710873793031</v>
          </cell>
          <cell r="AD127">
            <v>0</v>
          </cell>
          <cell r="AE127">
            <v>0</v>
          </cell>
          <cell r="AF127">
            <v>0</v>
          </cell>
          <cell r="AG127">
            <v>0.80600000000000005</v>
          </cell>
          <cell r="AH127">
            <v>0</v>
          </cell>
          <cell r="AI127" t="e">
            <v>#N/A</v>
          </cell>
        </row>
        <row r="128">
          <cell r="A128" t="str">
            <v xml:space="preserve"> 481  Колбаса Филейная оригинальная ВЕС ~1,87кг ТМ Особый рецепт большой батон  ПОКОМ</v>
          </cell>
          <cell r="B128" t="str">
            <v>кг</v>
          </cell>
          <cell r="D128">
            <v>43.424999999999997</v>
          </cell>
          <cell r="E128">
            <v>0</v>
          </cell>
          <cell r="F128">
            <v>18.707999999999998</v>
          </cell>
          <cell r="G128" t="e">
            <v>#N/A</v>
          </cell>
          <cell r="H128">
            <v>1</v>
          </cell>
          <cell r="I128" t="e">
            <v>#N/A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W128">
            <v>0</v>
          </cell>
          <cell r="Y128" t="e">
            <v>#DIV/0!</v>
          </cell>
          <cell r="Z128" t="e">
            <v>#DIV/0!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 t="e">
            <v>#N/A</v>
          </cell>
        </row>
        <row r="129">
          <cell r="A129" t="str">
            <v xml:space="preserve"> 486  Колбаски Бюргерсы с сыром 0,27кг ТМ Баварушка  ПОКОМ</v>
          </cell>
          <cell r="B129" t="str">
            <v>шт</v>
          </cell>
          <cell r="D129">
            <v>204</v>
          </cell>
          <cell r="E129">
            <v>0</v>
          </cell>
          <cell r="F129">
            <v>204</v>
          </cell>
          <cell r="G129" t="e">
            <v>#N/A</v>
          </cell>
          <cell r="H129">
            <v>0.27</v>
          </cell>
          <cell r="I129" t="e">
            <v>#N/A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W129">
            <v>0</v>
          </cell>
          <cell r="Y129" t="e">
            <v>#DIV/0!</v>
          </cell>
          <cell r="Z129" t="e">
            <v>#DIV/0!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 t="e">
            <v>#N/A</v>
          </cell>
        </row>
        <row r="130">
          <cell r="A130" t="str">
            <v>БОНУС_273  Сосиски Сочинки с сочной грудинкой, МГС 0.4кг,   ПОКОМ</v>
          </cell>
          <cell r="B130" t="str">
            <v>шт</v>
          </cell>
          <cell r="C130">
            <v>-2977</v>
          </cell>
          <cell r="D130">
            <v>3980</v>
          </cell>
          <cell r="E130">
            <v>1621</v>
          </cell>
          <cell r="F130">
            <v>-639</v>
          </cell>
          <cell r="G130" t="str">
            <v>ак</v>
          </cell>
          <cell r="H130">
            <v>0</v>
          </cell>
          <cell r="I130">
            <v>0</v>
          </cell>
          <cell r="J130">
            <v>1642</v>
          </cell>
          <cell r="K130">
            <v>-21</v>
          </cell>
          <cell r="L130">
            <v>0</v>
          </cell>
          <cell r="M130">
            <v>0</v>
          </cell>
          <cell r="N130">
            <v>0</v>
          </cell>
          <cell r="W130">
            <v>324.2</v>
          </cell>
          <cell r="Y130">
            <v>-1.9710055521283159</v>
          </cell>
          <cell r="Z130">
            <v>-1.9710055521283159</v>
          </cell>
          <cell r="AD130">
            <v>0</v>
          </cell>
          <cell r="AE130">
            <v>315.39999999999998</v>
          </cell>
          <cell r="AF130">
            <v>331.2</v>
          </cell>
          <cell r="AG130">
            <v>364.4</v>
          </cell>
          <cell r="AH130">
            <v>354</v>
          </cell>
          <cell r="AI130" t="e">
            <v>#N/A</v>
          </cell>
        </row>
        <row r="131">
          <cell r="A131" t="str">
            <v>БОНУС_Колбаса вареная Филейская ТМ Вязанка. ВЕС  ПОКОМ</v>
          </cell>
          <cell r="B131" t="str">
            <v>кг</v>
          </cell>
          <cell r="C131">
            <v>-967.70600000000002</v>
          </cell>
          <cell r="D131">
            <v>1247.0530000000001</v>
          </cell>
          <cell r="E131">
            <v>444.63099999999997</v>
          </cell>
          <cell r="F131">
            <v>-206.21100000000001</v>
          </cell>
          <cell r="G131" t="str">
            <v>ак</v>
          </cell>
          <cell r="H131">
            <v>0</v>
          </cell>
          <cell r="I131" t="e">
            <v>#N/A</v>
          </cell>
          <cell r="J131">
            <v>473.584</v>
          </cell>
          <cell r="K131">
            <v>-28.953000000000031</v>
          </cell>
          <cell r="L131">
            <v>0</v>
          </cell>
          <cell r="M131">
            <v>0</v>
          </cell>
          <cell r="N131">
            <v>0</v>
          </cell>
          <cell r="W131">
            <v>88.926199999999994</v>
          </cell>
          <cell r="Y131">
            <v>-2.3189003915606428</v>
          </cell>
          <cell r="Z131">
            <v>-2.3189003915606428</v>
          </cell>
          <cell r="AD131">
            <v>0</v>
          </cell>
          <cell r="AE131">
            <v>91.56280000000001</v>
          </cell>
          <cell r="AF131">
            <v>103.33699999999999</v>
          </cell>
          <cell r="AG131">
            <v>106.7914</v>
          </cell>
          <cell r="AH131">
            <v>112.71599999999999</v>
          </cell>
          <cell r="AI131" t="e">
            <v>#N/A</v>
          </cell>
        </row>
        <row r="132">
          <cell r="A132" t="str">
            <v>БОНУС_Колбаса Сервелат Филедворский, фиброуз, в/у 0,35 кг срез,  ПОКОМ</v>
          </cell>
          <cell r="B132" t="str">
            <v>шт</v>
          </cell>
          <cell r="C132">
            <v>-981</v>
          </cell>
          <cell r="D132">
            <v>1290</v>
          </cell>
          <cell r="E132">
            <v>505</v>
          </cell>
          <cell r="F132">
            <v>-201</v>
          </cell>
          <cell r="G132" t="str">
            <v>ак</v>
          </cell>
          <cell r="H132">
            <v>0</v>
          </cell>
          <cell r="I132">
            <v>0</v>
          </cell>
          <cell r="J132">
            <v>510</v>
          </cell>
          <cell r="K132">
            <v>-5</v>
          </cell>
          <cell r="L132">
            <v>0</v>
          </cell>
          <cell r="M132">
            <v>0</v>
          </cell>
          <cell r="N132">
            <v>0</v>
          </cell>
          <cell r="W132">
            <v>101</v>
          </cell>
          <cell r="Y132">
            <v>-1.9900990099009901</v>
          </cell>
          <cell r="Z132">
            <v>-1.9900990099009901</v>
          </cell>
          <cell r="AD132">
            <v>0</v>
          </cell>
          <cell r="AE132">
            <v>99.6</v>
          </cell>
          <cell r="AF132">
            <v>114.4</v>
          </cell>
          <cell r="AG132">
            <v>114.4</v>
          </cell>
          <cell r="AH132">
            <v>96</v>
          </cell>
          <cell r="AI132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26.07.2024 - 01.08.2024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3.9</v>
          </cell>
          <cell r="F7">
            <v>684.76700000000005</v>
          </cell>
        </row>
        <row r="8">
          <cell r="A8" t="str">
            <v xml:space="preserve"> 015  Сосиски Венские, Вязанка ВЕС. ПОКОМ</v>
          </cell>
          <cell r="F8">
            <v>1.3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3.9</v>
          </cell>
          <cell r="F9">
            <v>612.36800000000005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</v>
          </cell>
          <cell r="F10">
            <v>1963.268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1.2889999999999999</v>
          </cell>
          <cell r="F11">
            <v>176.74600000000001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3</v>
          </cell>
          <cell r="F12">
            <v>411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1710</v>
          </cell>
          <cell r="F13">
            <v>4175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1817</v>
          </cell>
          <cell r="F14">
            <v>6824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2615</v>
          </cell>
          <cell r="F15">
            <v>7384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</v>
          </cell>
          <cell r="F16">
            <v>367</v>
          </cell>
        </row>
        <row r="17">
          <cell r="A17" t="str">
            <v xml:space="preserve"> 036  Колбаса Сервелат Запекуша с сочным окороком, Вязанка 0,35кг,  ПОКОМ</v>
          </cell>
          <cell r="F17">
            <v>1</v>
          </cell>
        </row>
        <row r="18">
          <cell r="A18" t="str">
            <v xml:space="preserve"> 040  Ветчина Дугушка ТМ Стародворье, вектор в/у, 0,4кг    ПОКОМ</v>
          </cell>
          <cell r="F18">
            <v>1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1</v>
          </cell>
          <cell r="F19">
            <v>86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2</v>
          </cell>
          <cell r="F20">
            <v>348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144</v>
          </cell>
        </row>
        <row r="22">
          <cell r="A22" t="str">
            <v xml:space="preserve"> 057  Колбаса Докторская Дугушка, вектор 0.4 кг, ТМ Стародворье    ПОКОМ</v>
          </cell>
          <cell r="F22">
            <v>1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5</v>
          </cell>
          <cell r="F23">
            <v>470</v>
          </cell>
        </row>
        <row r="24">
          <cell r="A24" t="str">
            <v xml:space="preserve"> 064  Колбаса Молочная Дугушка, вектор 0,4 кг, ТМ Стародворье  ПОКОМ</v>
          </cell>
          <cell r="F24">
            <v>1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9</v>
          </cell>
          <cell r="F25">
            <v>1466</v>
          </cell>
        </row>
        <row r="26">
          <cell r="A26" t="str">
            <v xml:space="preserve"> 091  Сардельки Баварские, МГС 0.38кг, ТМ Стародворье  ПОКОМ</v>
          </cell>
          <cell r="F26">
            <v>293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6</v>
          </cell>
          <cell r="F27">
            <v>975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488</v>
          </cell>
          <cell r="F28">
            <v>731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35</v>
          </cell>
          <cell r="F29">
            <v>491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10</v>
          </cell>
          <cell r="F30">
            <v>963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2.552</v>
          </cell>
          <cell r="F31">
            <v>512.50800000000004</v>
          </cell>
        </row>
        <row r="32">
          <cell r="A32" t="str">
            <v xml:space="preserve"> 201  Ветчина Нежная ТМ Особый рецепт, (2,5кг), ПОКОМ</v>
          </cell>
          <cell r="D32">
            <v>15.002000000000001</v>
          </cell>
          <cell r="F32">
            <v>5969.4669999999996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2.5529999999999999</v>
          </cell>
          <cell r="F33">
            <v>339.803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F34">
            <v>155.00899999999999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F35">
            <v>14</v>
          </cell>
        </row>
        <row r="36">
          <cell r="A36" t="str">
            <v xml:space="preserve"> 219  Колбаса Докторская Особая ТМ Особый рецепт, ВЕС  ПОКОМ</v>
          </cell>
          <cell r="F36">
            <v>2.5009999999999999</v>
          </cell>
        </row>
        <row r="37">
          <cell r="A37" t="str">
            <v xml:space="preserve"> 229  Колбаса Молочная Дугушка, в/у, ВЕС, ТМ Стародворье   ПОКОМ</v>
          </cell>
          <cell r="D37">
            <v>4.1539999999999999</v>
          </cell>
          <cell r="F37">
            <v>593.93799999999999</v>
          </cell>
        </row>
        <row r="38">
          <cell r="A38" t="str">
            <v xml:space="preserve"> 230  Колбаса Молочная Особая ТМ Особый рецепт, п/а, ВЕС. ПОКОМ</v>
          </cell>
          <cell r="F38">
            <v>5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D39">
            <v>0.80100000000000005</v>
          </cell>
          <cell r="F39">
            <v>317.54700000000003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D40">
            <v>0.80100000000000005</v>
          </cell>
          <cell r="F40">
            <v>232.815</v>
          </cell>
        </row>
        <row r="41">
          <cell r="A41" t="str">
            <v xml:space="preserve"> 240  Колбаса Салями охотничья, ВЕС. ПОКОМ</v>
          </cell>
          <cell r="F41">
            <v>35.283000000000001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D42">
            <v>3.351</v>
          </cell>
          <cell r="F42">
            <v>569.15599999999995</v>
          </cell>
        </row>
        <row r="43">
          <cell r="A43" t="str">
            <v xml:space="preserve"> 247  Сардельки Нежные, ВЕС.  ПОКОМ</v>
          </cell>
          <cell r="D43">
            <v>2.6</v>
          </cell>
          <cell r="F43">
            <v>152.256</v>
          </cell>
        </row>
        <row r="44">
          <cell r="A44" t="str">
            <v xml:space="preserve"> 248  Сардельки Сочные ТМ Особый рецепт,   ПОКОМ</v>
          </cell>
          <cell r="D44">
            <v>1.3</v>
          </cell>
          <cell r="F44">
            <v>358.59399999999999</v>
          </cell>
        </row>
        <row r="45">
          <cell r="A45" t="str">
            <v xml:space="preserve"> 250  Сардельки стародворские с говядиной в обол. NDX, ВЕС. ПОКОМ</v>
          </cell>
          <cell r="D45">
            <v>5.2009999999999996</v>
          </cell>
          <cell r="F45">
            <v>1219.2629999999999</v>
          </cell>
        </row>
        <row r="46">
          <cell r="A46" t="str">
            <v xml:space="preserve"> 255  Сосиски Молочные для завтрака ТМ Особый рецепт, п/а МГС, ВЕС, ТМ Стародворье  ПОКОМ</v>
          </cell>
          <cell r="D46">
            <v>1.3</v>
          </cell>
          <cell r="F46">
            <v>104.91200000000001</v>
          </cell>
        </row>
        <row r="47">
          <cell r="A47" t="str">
            <v xml:space="preserve"> 257  Сосиски Молочные оригинальные ТМ Особый рецепт, ВЕС.   ПОКОМ</v>
          </cell>
          <cell r="F47">
            <v>360.57799999999997</v>
          </cell>
        </row>
        <row r="48">
          <cell r="A48" t="str">
            <v xml:space="preserve"> 263  Шпикачки Стародворские, ВЕС.  ПОКОМ</v>
          </cell>
          <cell r="F48">
            <v>155.358</v>
          </cell>
        </row>
        <row r="49">
          <cell r="A49" t="str">
            <v xml:space="preserve"> 265  Колбаса Балыкбургская, ВЕС, ТМ Баварушка  ПОКОМ</v>
          </cell>
          <cell r="F49">
            <v>301.10399999999998</v>
          </cell>
        </row>
        <row r="50">
          <cell r="A50" t="str">
            <v xml:space="preserve"> 266  Колбаса Филейбургская с сочным окороком, ВЕС, ТМ Баварушка  ПОКОМ</v>
          </cell>
          <cell r="F50">
            <v>256.09699999999998</v>
          </cell>
        </row>
        <row r="51">
          <cell r="A51" t="str">
            <v xml:space="preserve"> 267  Колбаса Салями Филейбургская зернистая, оболочка фиброуз, ВЕС, ТМ Баварушка  ПОКОМ</v>
          </cell>
          <cell r="F51">
            <v>237.16200000000001</v>
          </cell>
        </row>
        <row r="52">
          <cell r="A52" t="str">
            <v xml:space="preserve"> 272  Колбаса Сервелат Филедворский, фиброуз, в/у 0,35 кг срез,  ПОКОМ</v>
          </cell>
          <cell r="D52">
            <v>7</v>
          </cell>
          <cell r="F52">
            <v>1881</v>
          </cell>
        </row>
        <row r="53">
          <cell r="A53" t="str">
            <v xml:space="preserve"> 273  Сосиски Сочинки с сочной грудинкой, МГС 0.4кг,   ПОКОМ</v>
          </cell>
          <cell r="D53">
            <v>1564</v>
          </cell>
          <cell r="F53">
            <v>5178</v>
          </cell>
        </row>
        <row r="54">
          <cell r="A54" t="str">
            <v xml:space="preserve"> 276  Колбаса Сливушка ТМ Вязанка в оболочке полиамид 0,45 кг  ПОКОМ</v>
          </cell>
          <cell r="D54">
            <v>3343</v>
          </cell>
          <cell r="F54">
            <v>9290</v>
          </cell>
        </row>
        <row r="55">
          <cell r="A55" t="str">
            <v xml:space="preserve"> 277  Колбаса Мясорубская ТМ Стародворье с сочной грудинкой , 0,35 кг срез  ПОКОМ</v>
          </cell>
          <cell r="F55">
            <v>1</v>
          </cell>
        </row>
        <row r="56">
          <cell r="A56" t="str">
            <v xml:space="preserve"> 278  Сосиски Сочинки с сочным окороком, МГС 0.4кг,   ПОКОМ</v>
          </cell>
          <cell r="F56">
            <v>2</v>
          </cell>
        </row>
        <row r="57">
          <cell r="A57" t="str">
            <v xml:space="preserve"> 283  Сосиски Сочинки, ВЕС, ТМ Стародворье ПОКОМ</v>
          </cell>
          <cell r="D57">
            <v>3.9</v>
          </cell>
          <cell r="F57">
            <v>759.33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D58">
            <v>15</v>
          </cell>
          <cell r="F58">
            <v>840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D59">
            <v>13</v>
          </cell>
          <cell r="F59">
            <v>1575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F60">
            <v>233.636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D61">
            <v>16</v>
          </cell>
          <cell r="F61">
            <v>2778</v>
          </cell>
        </row>
        <row r="62">
          <cell r="A62" t="str">
            <v xml:space="preserve"> 302  Сосиски Сочинки по-баварски,  0.4кг, ТМ Стародворье  ПОКОМ</v>
          </cell>
          <cell r="D62">
            <v>37</v>
          </cell>
          <cell r="F62">
            <v>4001</v>
          </cell>
        </row>
        <row r="63">
          <cell r="A63" t="str">
            <v xml:space="preserve"> 303  Колбаса Мясорубская ТМ Стародворье с рубленой грудинкой в/у 0,4 кг срез  ПОКОМ</v>
          </cell>
          <cell r="D63">
            <v>1</v>
          </cell>
          <cell r="F63">
            <v>2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F64">
            <v>105.07899999999999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F65">
            <v>187.40100000000001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10</v>
          </cell>
          <cell r="F66">
            <v>1641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10</v>
          </cell>
          <cell r="F67">
            <v>2215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29</v>
          </cell>
          <cell r="F68">
            <v>1598</v>
          </cell>
        </row>
        <row r="69">
          <cell r="A69" t="str">
            <v xml:space="preserve"> 312  Ветчина Филейская ВЕС ТМ  Вязанка ТС Столичная  ПОКОМ</v>
          </cell>
          <cell r="F69">
            <v>404.56599999999997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2.6150000000000002</v>
          </cell>
          <cell r="F70">
            <v>944.50099999999998</v>
          </cell>
        </row>
        <row r="71">
          <cell r="A71" t="str">
            <v xml:space="preserve"> 316  Колбаса Нежная ТМ Зареченские ВЕС  ПОКОМ</v>
          </cell>
          <cell r="D71">
            <v>10.4</v>
          </cell>
          <cell r="F71">
            <v>107.005</v>
          </cell>
        </row>
        <row r="72">
          <cell r="A72" t="str">
            <v xml:space="preserve"> 317 Колбаса Сервелат Рижский ТМ Зареченские, ВЕС  ПОКОМ</v>
          </cell>
          <cell r="D72">
            <v>0.7</v>
          </cell>
          <cell r="F72">
            <v>6.9</v>
          </cell>
        </row>
        <row r="73">
          <cell r="A73" t="str">
            <v xml:space="preserve"> 318  Сосиски Датские ТМ Зареченские, ВЕС  ПОКОМ</v>
          </cell>
          <cell r="D73">
            <v>5.2</v>
          </cell>
          <cell r="F73">
            <v>3227.9659999999999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2424</v>
          </cell>
          <cell r="F74">
            <v>6789</v>
          </cell>
        </row>
        <row r="75">
          <cell r="A75" t="str">
            <v xml:space="preserve"> 320  Ветчина Нежная ТМ Зареченские,большой батон, ВЕС ПОКОМ</v>
          </cell>
          <cell r="D75">
            <v>1.3</v>
          </cell>
          <cell r="F75">
            <v>6.3</v>
          </cell>
        </row>
        <row r="76">
          <cell r="A76" t="str">
            <v xml:space="preserve"> 321  Колбаса Сервелат Пражский ТМ Зареченские, ВЕС ПОКОМ</v>
          </cell>
          <cell r="F76">
            <v>2.101</v>
          </cell>
        </row>
        <row r="77">
          <cell r="A77" t="str">
            <v xml:space="preserve"> 322  Колбаса вареная Молокуша 0,45кг ТМ Вязанка  ПОКОМ</v>
          </cell>
          <cell r="D77">
            <v>2025</v>
          </cell>
          <cell r="F77">
            <v>5636</v>
          </cell>
        </row>
        <row r="78">
          <cell r="A78" t="str">
            <v xml:space="preserve"> 324  Ветчина Филейская ТМ Вязанка Столичная 0,45 кг ПОКОМ</v>
          </cell>
          <cell r="D78">
            <v>8</v>
          </cell>
          <cell r="F78">
            <v>1452</v>
          </cell>
        </row>
        <row r="79">
          <cell r="A79" t="str">
            <v xml:space="preserve"> 328  Сардельки Сочинки Стародворье ТМ  0,4 кг ПОКОМ</v>
          </cell>
          <cell r="D79">
            <v>5</v>
          </cell>
          <cell r="F79">
            <v>617</v>
          </cell>
        </row>
        <row r="80">
          <cell r="A80" t="str">
            <v xml:space="preserve"> 329  Сардельки Сочинки с сыром Стародворье ТМ, 0,4 кг. ПОКОМ</v>
          </cell>
          <cell r="D80">
            <v>7</v>
          </cell>
          <cell r="F80">
            <v>480</v>
          </cell>
        </row>
        <row r="81">
          <cell r="A81" t="str">
            <v xml:space="preserve"> 330  Колбаса вареная Филейская ТМ Вязанка ТС Классическая ВЕС  ПОКОМ</v>
          </cell>
          <cell r="D81">
            <v>6.5</v>
          </cell>
          <cell r="F81">
            <v>1107.021</v>
          </cell>
        </row>
        <row r="82">
          <cell r="A82" t="str">
            <v xml:space="preserve"> 334  Паштет Любительский ТМ Стародворье ламистер 0,1 кг  ПОКОМ</v>
          </cell>
          <cell r="F82">
            <v>107</v>
          </cell>
        </row>
        <row r="83">
          <cell r="A83" t="str">
            <v xml:space="preserve"> 335  Колбаса Сливушка ТМ Вязанка. ВЕС.  ПОКОМ </v>
          </cell>
          <cell r="D83">
            <v>1.3</v>
          </cell>
          <cell r="F83">
            <v>269.51600000000002</v>
          </cell>
        </row>
        <row r="84">
          <cell r="A84" t="str">
            <v xml:space="preserve"> 342 Сосиски Сочинки Молочные ТМ Стародворье 0,4 кг ПОКОМ</v>
          </cell>
          <cell r="D84">
            <v>1880</v>
          </cell>
          <cell r="F84">
            <v>5227</v>
          </cell>
        </row>
        <row r="85">
          <cell r="A85" t="str">
            <v xml:space="preserve"> 343 Сосиски Сочинки Сливочные ТМ Стародворье  0,4 кг</v>
          </cell>
          <cell r="D85">
            <v>20</v>
          </cell>
          <cell r="F85">
            <v>3149</v>
          </cell>
        </row>
        <row r="86">
          <cell r="A86" t="str">
            <v xml:space="preserve"> 344  Колбаса Сочинка по-европейски с сочной грудинкой ТМ Стародворье, ВЕС ПОКОМ</v>
          </cell>
          <cell r="D86">
            <v>3.2</v>
          </cell>
          <cell r="F86">
            <v>536.84100000000001</v>
          </cell>
        </row>
        <row r="87">
          <cell r="A87" t="str">
            <v xml:space="preserve"> 345  Колбаса Сочинка по-фински с сочным окроком ТМ Стародворье ВЕС ПОКОМ</v>
          </cell>
          <cell r="D87">
            <v>0.8</v>
          </cell>
          <cell r="F87">
            <v>389.76400000000001</v>
          </cell>
        </row>
        <row r="88">
          <cell r="A88" t="str">
            <v xml:space="preserve"> 346  Колбаса Сочинка зернистая с сочной грудинкой ТМ Стародворье.ВЕС ПОКОМ</v>
          </cell>
          <cell r="D88">
            <v>0.8</v>
          </cell>
          <cell r="F88">
            <v>702.29899999999998</v>
          </cell>
        </row>
        <row r="89">
          <cell r="A89" t="str">
            <v xml:space="preserve"> 347  Колбаса Сочинка рубленая с сочным окороком ТМ Стародворье ВЕС ПОКОМ</v>
          </cell>
          <cell r="D89">
            <v>0.8</v>
          </cell>
          <cell r="F89">
            <v>495.46699999999998</v>
          </cell>
        </row>
        <row r="90">
          <cell r="A90" t="str">
            <v xml:space="preserve"> 353  Колбаса Салями запеченная ТМ Стародворье ТС Дугушка. 0,6 кг ПОКОМ</v>
          </cell>
          <cell r="D90">
            <v>2</v>
          </cell>
          <cell r="F90">
            <v>108</v>
          </cell>
        </row>
        <row r="91">
          <cell r="A91" t="str">
            <v xml:space="preserve"> 354  Колбаса Рубленая запеченная ТМ Стародворье,ТС Дугушка  0,6 кг ПОКОМ</v>
          </cell>
          <cell r="D91">
            <v>1</v>
          </cell>
          <cell r="F91">
            <v>268</v>
          </cell>
        </row>
        <row r="92">
          <cell r="A92" t="str">
            <v xml:space="preserve"> 355  Колбаса Сервелат запеченный ТМ Стародворье ТС Дугушка. 0,6 кг. ПОКОМ</v>
          </cell>
          <cell r="D92">
            <v>5</v>
          </cell>
          <cell r="F92">
            <v>439</v>
          </cell>
        </row>
        <row r="93">
          <cell r="A93" t="str">
            <v xml:space="preserve"> 364  Сардельки Филейские Вязанка ВЕС NDX ТМ Вязанка  ПОКОМ</v>
          </cell>
          <cell r="D93">
            <v>1.3</v>
          </cell>
          <cell r="F93">
            <v>224.59399999999999</v>
          </cell>
        </row>
        <row r="94">
          <cell r="A94" t="str">
            <v xml:space="preserve"> 376  Колбаса Докторская Дугушка 0,6кг ГОСТ ТМ Стародворье  ПОКОМ </v>
          </cell>
          <cell r="D94">
            <v>6</v>
          </cell>
          <cell r="F94">
            <v>647</v>
          </cell>
        </row>
        <row r="95">
          <cell r="A95" t="str">
            <v xml:space="preserve"> 377  Колбаса Молочная Дугушка 0,6кг ТМ Стародворье  ПОКОМ</v>
          </cell>
          <cell r="D95">
            <v>6</v>
          </cell>
          <cell r="F95">
            <v>887</v>
          </cell>
        </row>
        <row r="96">
          <cell r="A96" t="str">
            <v xml:space="preserve"> 385  Колбаски Филейбургские с филе сочного окорока, 0,28кг ТМ Баварушка  ПОКОМ</v>
          </cell>
          <cell r="D96">
            <v>9</v>
          </cell>
          <cell r="F96">
            <v>1821</v>
          </cell>
        </row>
        <row r="97">
          <cell r="A97" t="str">
            <v xml:space="preserve"> 387  Колбаса вареная Мусульманская Халяль ТМ Вязанка, 0,4 кг ПОКОМ</v>
          </cell>
          <cell r="D97">
            <v>10</v>
          </cell>
          <cell r="F97">
            <v>832</v>
          </cell>
        </row>
        <row r="98">
          <cell r="A98" t="str">
            <v xml:space="preserve"> 388  Сосиски Восточные Халяль ТМ Вязанка 0,33 кг АК. ПОКОМ</v>
          </cell>
          <cell r="D98">
            <v>15</v>
          </cell>
          <cell r="F98">
            <v>1090</v>
          </cell>
        </row>
        <row r="99">
          <cell r="A99" t="str">
            <v xml:space="preserve"> 394 Колбаса полукопченая Аль-Ислами халяль ТМ Вязанка оболочка фиброуз в в/у 0,35 кг  ПОКОМ</v>
          </cell>
          <cell r="D99">
            <v>10</v>
          </cell>
          <cell r="F99">
            <v>535</v>
          </cell>
        </row>
        <row r="100">
          <cell r="A100" t="str">
            <v xml:space="preserve"> 405  Сардельки Сливушки ТМ Вязанка в оболочке айпил 0,33 кг. ПОКОМ</v>
          </cell>
          <cell r="D100">
            <v>1</v>
          </cell>
          <cell r="F100">
            <v>582</v>
          </cell>
        </row>
        <row r="101">
          <cell r="A101" t="str">
            <v xml:space="preserve"> 410  Сосиски Баварские с сыром ТМ Стародворье 0,35 кг. ПОКОМ</v>
          </cell>
          <cell r="D101">
            <v>1805</v>
          </cell>
          <cell r="F101">
            <v>6861</v>
          </cell>
        </row>
        <row r="102">
          <cell r="A102" t="str">
            <v xml:space="preserve"> 411  Колбаса Муромская ТМ Зареченские в оболочке полиамид ВЕС ПОКОМ</v>
          </cell>
          <cell r="D102">
            <v>2.6</v>
          </cell>
          <cell r="F102">
            <v>3.6</v>
          </cell>
        </row>
        <row r="103">
          <cell r="A103" t="str">
            <v xml:space="preserve"> 412  Сосиски Баварские ТМ Стародворье 0,35 кг ПОКОМ</v>
          </cell>
          <cell r="D103">
            <v>3061</v>
          </cell>
          <cell r="F103">
            <v>10019</v>
          </cell>
        </row>
        <row r="104">
          <cell r="A104" t="str">
            <v xml:space="preserve"> 414  Колбаса Филейбургская с филе сочного окорока 0,11 кг ТМ Баварушка ПОКОМ</v>
          </cell>
          <cell r="D104">
            <v>1</v>
          </cell>
          <cell r="F104">
            <v>83</v>
          </cell>
        </row>
        <row r="105">
          <cell r="A105" t="str">
            <v xml:space="preserve"> 415  Колбаса Балыкбургская с мраморным балыком 0,11 кг ТМ Баварушка  ПОКОМ</v>
          </cell>
          <cell r="D105">
            <v>2</v>
          </cell>
          <cell r="F105">
            <v>126</v>
          </cell>
        </row>
        <row r="106">
          <cell r="A106" t="str">
            <v xml:space="preserve"> 417  Колбаса Филейбургская с ароматными пряностями 0,06 кг нарезка ТМ Баварушка  ПОКОМ</v>
          </cell>
          <cell r="D106">
            <v>18</v>
          </cell>
          <cell r="F106">
            <v>526</v>
          </cell>
        </row>
        <row r="107">
          <cell r="A107" t="str">
            <v xml:space="preserve"> 418  Колбаса Балыкбургская с мраморным балыком и нотками кориандра 0,06 кг нарезка ТМ Баварушка  ПО</v>
          </cell>
          <cell r="D107">
            <v>18</v>
          </cell>
          <cell r="F107">
            <v>518</v>
          </cell>
        </row>
        <row r="108">
          <cell r="A108" t="str">
            <v xml:space="preserve"> 419  Колбаса Филейбургская зернистая 0,06 кг нарезка ТМ Баварушка  ПОКОМ</v>
          </cell>
          <cell r="D108">
            <v>19</v>
          </cell>
          <cell r="F108">
            <v>793</v>
          </cell>
        </row>
        <row r="109">
          <cell r="A109" t="str">
            <v xml:space="preserve"> 421  Сосиски Царедворские 0,33 кг ТМ Стародворье  ПОКОМ</v>
          </cell>
          <cell r="F109">
            <v>356</v>
          </cell>
        </row>
        <row r="110">
          <cell r="A110" t="str">
            <v xml:space="preserve"> 422  Деликатесы Бекон Балыкбургский ТМ Баварушка  0,15 кг.ПОКОМ</v>
          </cell>
          <cell r="D110">
            <v>9</v>
          </cell>
          <cell r="F110">
            <v>264</v>
          </cell>
        </row>
        <row r="111">
          <cell r="A111" t="str">
            <v xml:space="preserve"> 423  Колбаса Сервелат Рижский ТМ Зареченские ТС Зареченские продукты, 0,28 кг срез ПОКОМ</v>
          </cell>
          <cell r="D111">
            <v>15</v>
          </cell>
          <cell r="F111">
            <v>35</v>
          </cell>
        </row>
        <row r="112">
          <cell r="A112" t="str">
            <v xml:space="preserve"> 426  Колбаса варенокопченая из мяса птицы Сервелат Царедворский, 0,28 кг срез ПОКОМ</v>
          </cell>
          <cell r="D112">
            <v>1</v>
          </cell>
          <cell r="F112">
            <v>318</v>
          </cell>
        </row>
        <row r="113">
          <cell r="A113" t="str">
            <v xml:space="preserve"> 427  Колбаса Филедворская ТМ Стародворье в оболочке полиамид. ВЕС ПОКОМ</v>
          </cell>
          <cell r="F113">
            <v>415.81</v>
          </cell>
        </row>
        <row r="114">
          <cell r="A114" t="str">
            <v xml:space="preserve"> 428  Сосиски Царедворские по-баварски ТМ Стародворье, 0,33 кг ПОКОМ</v>
          </cell>
          <cell r="D114">
            <v>2</v>
          </cell>
          <cell r="F114">
            <v>296</v>
          </cell>
        </row>
        <row r="115">
          <cell r="A115" t="str">
            <v xml:space="preserve"> 429  Колбаса Нежная со шпиком.ТС Зареченские продукты в оболочке полиамид ВЕС ПОКОМ</v>
          </cell>
          <cell r="D115">
            <v>6.5</v>
          </cell>
          <cell r="F115">
            <v>7.8</v>
          </cell>
        </row>
        <row r="116">
          <cell r="A116" t="str">
            <v xml:space="preserve"> 430  Колбаса Стародворская с окороком 0,4 кг. ТМ Стародворье в оболочке полиамид  ПОКОМ</v>
          </cell>
          <cell r="D116">
            <v>10</v>
          </cell>
          <cell r="F116">
            <v>763</v>
          </cell>
        </row>
        <row r="117">
          <cell r="A117" t="str">
            <v xml:space="preserve"> 431  Колбаса Стародворская с окороком в оболочке полиамид ТМ Стародворье ВЕС ПОКОМ</v>
          </cell>
          <cell r="D117">
            <v>1.3009999999999999</v>
          </cell>
          <cell r="F117">
            <v>319.46899999999999</v>
          </cell>
        </row>
        <row r="118">
          <cell r="A118" t="str">
            <v xml:space="preserve"> 433 Колбаса Стародворская со шпиком  в оболочке полиамид. ТМ Стародворье ВЕС ПОКОМ</v>
          </cell>
          <cell r="F118">
            <v>1.3</v>
          </cell>
        </row>
        <row r="119">
          <cell r="A119" t="str">
            <v xml:space="preserve"> 435  Колбаса Молочная Стародворская  с молоком в оболочке полиамид 0,4 кг.ТМ Стародворье ПОКОМ</v>
          </cell>
          <cell r="D119">
            <v>1</v>
          </cell>
          <cell r="F119">
            <v>458</v>
          </cell>
        </row>
        <row r="120">
          <cell r="A120" t="str">
            <v xml:space="preserve"> 436  Колбаса Молочная стародворская с молоком, ВЕС, ТМ Стародворье  ПОКОМ</v>
          </cell>
          <cell r="D120">
            <v>2.6</v>
          </cell>
          <cell r="F120">
            <v>256.20600000000002</v>
          </cell>
        </row>
        <row r="121">
          <cell r="A121" t="str">
            <v xml:space="preserve"> 438  Колбаса Филедворская 0,4 кг. ТМ Стародворье  ПОКОМ</v>
          </cell>
          <cell r="F121">
            <v>103</v>
          </cell>
        </row>
        <row r="122">
          <cell r="A122" t="str">
            <v xml:space="preserve"> 445  Колбаса Краковюрст ТМ Баварушка рубленая в оболочке черева в в.у 0,2 кг ПОКОМ</v>
          </cell>
          <cell r="F122">
            <v>241</v>
          </cell>
        </row>
        <row r="123">
          <cell r="A123" t="str">
            <v xml:space="preserve"> 446  Колбаса Краковюрст ТМ Баварушка с душистым чесноком в оболочке черева в в.у 0,2 кг. ПОКОМ</v>
          </cell>
          <cell r="F123">
            <v>221</v>
          </cell>
        </row>
        <row r="124">
          <cell r="A124" t="str">
            <v xml:space="preserve"> 447  Колбаски Краковюрст ТМ Баварушка с изысканными пряностями в оболочке NDX в в.у 0,2 кг. ПОКОМ </v>
          </cell>
          <cell r="D124">
            <v>3</v>
          </cell>
          <cell r="F124">
            <v>547</v>
          </cell>
        </row>
        <row r="125">
          <cell r="A125" t="str">
            <v xml:space="preserve"> 448  Сосиски Сливушки по-венски ТМ Вязанка. 0,3 кг ПОКОМ</v>
          </cell>
          <cell r="F125">
            <v>240</v>
          </cell>
        </row>
        <row r="126">
          <cell r="A126" t="str">
            <v xml:space="preserve"> 449  Колбаса Дугушка Стародворская ВЕС ТС Дугушка ПОКОМ</v>
          </cell>
          <cell r="D126">
            <v>3.3</v>
          </cell>
          <cell r="F126">
            <v>457.36700000000002</v>
          </cell>
        </row>
        <row r="127">
          <cell r="A127" t="str">
            <v xml:space="preserve"> 452  Колбаса Со шпиком ВЕС большой батон ТМ Особый рецепт  ПОКОМ</v>
          </cell>
          <cell r="D127">
            <v>15.000999999999999</v>
          </cell>
          <cell r="F127">
            <v>3654.13</v>
          </cell>
        </row>
        <row r="128">
          <cell r="A128" t="str">
            <v xml:space="preserve"> 453  Колбаса Докторская Филейная ВЕС большой батон ТМ Особый рецепт  ПОКОМ</v>
          </cell>
          <cell r="F128">
            <v>3.5</v>
          </cell>
        </row>
        <row r="129">
          <cell r="A129" t="str">
            <v xml:space="preserve"> 456  Колбаса Филейная ТМ Особый рецепт ВЕС большой батон  ПОКОМ</v>
          </cell>
          <cell r="D129">
            <v>27.504999999999999</v>
          </cell>
          <cell r="F129">
            <v>9111.3719999999994</v>
          </cell>
        </row>
        <row r="130">
          <cell r="A130" t="str">
            <v xml:space="preserve"> 457  Колбаса Молочная ТМ Особый рецепт ВЕС большой батон  ПОКОМ</v>
          </cell>
          <cell r="D130">
            <v>12.502000000000001</v>
          </cell>
          <cell r="F130">
            <v>3771.181</v>
          </cell>
        </row>
        <row r="131">
          <cell r="A131" t="str">
            <v xml:space="preserve"> 459  Колбаса Докторская Филейная 0,5кг ТМ Особый рецепт  ПОКОМ</v>
          </cell>
          <cell r="F131">
            <v>2</v>
          </cell>
        </row>
        <row r="132">
          <cell r="A132" t="str">
            <v xml:space="preserve"> 465  Колбаса Филейная оригинальная ВЕС ~0,8кг ТМ Особый рецепт в оболочке полиамид  ПОКОМ</v>
          </cell>
          <cell r="D132">
            <v>2.4</v>
          </cell>
          <cell r="F132">
            <v>219.94300000000001</v>
          </cell>
        </row>
        <row r="133">
          <cell r="A133" t="str">
            <v xml:space="preserve"> 467  Колбаса Филейная 0,5кг ТМ Особый рецепт  ПОКОМ</v>
          </cell>
          <cell r="D133">
            <v>3</v>
          </cell>
          <cell r="F133">
            <v>201</v>
          </cell>
        </row>
        <row r="134">
          <cell r="A134" t="str">
            <v xml:space="preserve"> 472  Колбаса Молочная ВЕС ТМ Зареченские  ПОКОМ</v>
          </cell>
          <cell r="D134">
            <v>3.9</v>
          </cell>
          <cell r="F134">
            <v>6.5</v>
          </cell>
        </row>
        <row r="135">
          <cell r="A135" t="str">
            <v xml:space="preserve"> 473  Ветчина Рубленая ВЕС ТМ Зареченские  ПОКОМ</v>
          </cell>
          <cell r="D135">
            <v>3.9</v>
          </cell>
          <cell r="F135">
            <v>3.9</v>
          </cell>
        </row>
        <row r="136">
          <cell r="A136" t="str">
            <v xml:space="preserve"> 474  Колбаса Молочная 0,4кг ТМ Зареченские  ПОКОМ</v>
          </cell>
          <cell r="D136">
            <v>7</v>
          </cell>
          <cell r="F136">
            <v>15</v>
          </cell>
        </row>
        <row r="137">
          <cell r="A137" t="str">
            <v xml:space="preserve"> 475  Колбаса Нежная 0,4кг ТМ Зареченские  ПОКОМ</v>
          </cell>
          <cell r="D137">
            <v>7</v>
          </cell>
          <cell r="F137">
            <v>24</v>
          </cell>
        </row>
        <row r="138">
          <cell r="A138" t="str">
            <v xml:space="preserve"> 476  Колбаса Нежная со шпиком 0,4кг ТМ Зареченские  ПОКОМ</v>
          </cell>
          <cell r="D138">
            <v>4</v>
          </cell>
          <cell r="F138">
            <v>13</v>
          </cell>
        </row>
        <row r="139">
          <cell r="A139" t="str">
            <v xml:space="preserve"> 477  Ветчина Рубленая 0,4кг ТМ Зареченские  ПОКОМ</v>
          </cell>
          <cell r="D139">
            <v>6</v>
          </cell>
          <cell r="F139">
            <v>11</v>
          </cell>
        </row>
        <row r="140">
          <cell r="A140" t="str">
            <v xml:space="preserve"> 478  Сардельки Зареченские ВЕС ТМ Зареченские  ПОКОМ</v>
          </cell>
          <cell r="D140">
            <v>2.6</v>
          </cell>
          <cell r="F140">
            <v>32.302999999999997</v>
          </cell>
        </row>
        <row r="141">
          <cell r="A141" t="str">
            <v xml:space="preserve"> 479  Шпикачки Зареченские ВЕС ТМ Зареченские  ПОКОМ</v>
          </cell>
          <cell r="D141">
            <v>1.3</v>
          </cell>
          <cell r="F141">
            <v>42.308</v>
          </cell>
        </row>
        <row r="142">
          <cell r="A142" t="str">
            <v xml:space="preserve"> 481  Колбаса Филейная оригинальная ВЕС ~1,87кг ТМ Особый рецепт большой батон  ПОКОМ</v>
          </cell>
          <cell r="F142">
            <v>10.8</v>
          </cell>
        </row>
        <row r="143">
          <cell r="A143" t="str">
            <v xml:space="preserve"> 486  Колбаски Бюргерсы с сыром 0,27кг ТМ Баварушка  ПОКОМ</v>
          </cell>
          <cell r="F143">
            <v>16</v>
          </cell>
        </row>
        <row r="144">
          <cell r="A144" t="str">
            <v>3215 ВЕТЧ.МЯСНАЯ Папа может п/о 0.4кг 8шт.    ОСТАНКИНО</v>
          </cell>
          <cell r="D144">
            <v>479</v>
          </cell>
          <cell r="F144">
            <v>479</v>
          </cell>
        </row>
        <row r="145">
          <cell r="A145" t="str">
            <v>3297 СЫТНЫЕ Папа может сар б/о мгс 1*3 СНГ  ОСТАНКИНО</v>
          </cell>
          <cell r="D145">
            <v>1</v>
          </cell>
          <cell r="F145">
            <v>1</v>
          </cell>
        </row>
        <row r="146">
          <cell r="A146" t="str">
            <v>3812 СОЧНЫЕ сос п/о мгс 2*2  ОСТАНКИНО</v>
          </cell>
          <cell r="D146">
            <v>2378.4</v>
          </cell>
          <cell r="F146">
            <v>2378.4</v>
          </cell>
        </row>
        <row r="147">
          <cell r="A147" t="str">
            <v>4063 МЯСНАЯ Папа может вар п/о_Л   ОСТАНКИНО</v>
          </cell>
          <cell r="D147">
            <v>2354.1</v>
          </cell>
          <cell r="F147">
            <v>2354.1</v>
          </cell>
        </row>
        <row r="148">
          <cell r="A148" t="str">
            <v>4117 ЭКСТРА Папа может с/к в/у_Л   ОСТАНКИНО</v>
          </cell>
          <cell r="D148">
            <v>47.7</v>
          </cell>
          <cell r="F148">
            <v>47.7</v>
          </cell>
        </row>
        <row r="149">
          <cell r="A149" t="str">
            <v>4574 Колбаса вар Мясная со шпиком 1кг Папа может п/о (код покуп. 24784) Останкино</v>
          </cell>
          <cell r="D149">
            <v>174</v>
          </cell>
          <cell r="F149">
            <v>174</v>
          </cell>
        </row>
        <row r="150">
          <cell r="A150" t="str">
            <v>4813 ФИЛЕЙНАЯ Папа может вар п/о_Л   ОСТАНКИНО</v>
          </cell>
          <cell r="D150">
            <v>652.79999999999995</v>
          </cell>
          <cell r="F150">
            <v>652.79999999999995</v>
          </cell>
        </row>
        <row r="151">
          <cell r="A151" t="str">
            <v>4993 САЛЯМИ ИТАЛЬЯНСКАЯ с/к в/у 1/250*8_120c ОСТАНКИНО</v>
          </cell>
          <cell r="D151">
            <v>559</v>
          </cell>
          <cell r="F151">
            <v>559</v>
          </cell>
        </row>
        <row r="152">
          <cell r="A152" t="str">
            <v>5246 ДОКТОРСКАЯ ПРЕМИУМ вар б/о мгс_30с ОСТАНКИНО</v>
          </cell>
          <cell r="D152">
            <v>87</v>
          </cell>
          <cell r="F152">
            <v>87</v>
          </cell>
        </row>
        <row r="153">
          <cell r="A153" t="str">
            <v>5341 СЕРВЕЛАТ ОХОТНИЧИЙ в/к в/у  ОСТАНКИНО</v>
          </cell>
          <cell r="D153">
            <v>515.6</v>
          </cell>
          <cell r="F153">
            <v>515.6</v>
          </cell>
        </row>
        <row r="154">
          <cell r="A154" t="str">
            <v>5483 ЭКСТРА Папа может с/к в/у 1/250 8шт.   ОСТАНКИНО</v>
          </cell>
          <cell r="D154">
            <v>1217</v>
          </cell>
          <cell r="F154">
            <v>1217</v>
          </cell>
        </row>
        <row r="155">
          <cell r="A155" t="str">
            <v>5544 Сервелат Финский в/к в/у_45с НОВАЯ ОСТАНКИНО</v>
          </cell>
          <cell r="D155">
            <v>1212.0999999999999</v>
          </cell>
          <cell r="F155">
            <v>1212.0999999999999</v>
          </cell>
        </row>
        <row r="156">
          <cell r="A156" t="str">
            <v>5682 САЛЯМИ МЕЛКОЗЕРНЕНАЯ с/к в/у 1/120_60с   ОСТАНКИНО</v>
          </cell>
          <cell r="D156">
            <v>3995</v>
          </cell>
          <cell r="F156">
            <v>3995</v>
          </cell>
        </row>
        <row r="157">
          <cell r="A157" t="str">
            <v>5698 СЫТНЫЕ Папа может сар б/о мгс 1*3_Маяк  ОСТАНКИНО</v>
          </cell>
          <cell r="D157">
            <v>245.4</v>
          </cell>
          <cell r="F157">
            <v>245.4</v>
          </cell>
        </row>
        <row r="158">
          <cell r="A158" t="str">
            <v>5706 АРОМАТНАЯ Папа может с/к в/у 1/250 8шт.  ОСТАНКИНО</v>
          </cell>
          <cell r="D158">
            <v>1152</v>
          </cell>
          <cell r="F158">
            <v>1152</v>
          </cell>
        </row>
        <row r="159">
          <cell r="A159" t="str">
            <v>5708 ПОСОЛЬСКАЯ Папа может с/к в/у ОСТАНКИНО</v>
          </cell>
          <cell r="D159">
            <v>58.4</v>
          </cell>
          <cell r="F159">
            <v>58.4</v>
          </cell>
        </row>
        <row r="160">
          <cell r="A160" t="str">
            <v>5820 СЛИВОЧНЫЕ Папа может сос п/о мгс 2*2_45с   ОСТАНКИНО</v>
          </cell>
          <cell r="D160">
            <v>192.7</v>
          </cell>
          <cell r="F160">
            <v>192.7</v>
          </cell>
        </row>
        <row r="161">
          <cell r="A161" t="str">
            <v>5851 ЭКСТРА Папа может вар п/о   ОСТАНКИНО</v>
          </cell>
          <cell r="D161">
            <v>420.8</v>
          </cell>
          <cell r="F161">
            <v>420.8</v>
          </cell>
        </row>
        <row r="162">
          <cell r="A162" t="str">
            <v>5931 ОХОТНИЧЬЯ Папа может с/к в/у 1/220 8шт.   ОСТАНКИНО</v>
          </cell>
          <cell r="D162">
            <v>1183</v>
          </cell>
          <cell r="F162">
            <v>1183</v>
          </cell>
        </row>
        <row r="163">
          <cell r="A163" t="str">
            <v>5981 МОЛОЧНЫЕ ТРАДИЦ. сос п/о мгс 1*6_45с   ОСТАНКИНО</v>
          </cell>
          <cell r="D163">
            <v>1</v>
          </cell>
          <cell r="F163">
            <v>1</v>
          </cell>
        </row>
        <row r="164">
          <cell r="A164" t="str">
            <v>5992 ВРЕМЯ ОКРОШКИ Папа может вар п/о 0.4кг   ОСТАНКИНО</v>
          </cell>
          <cell r="D164">
            <v>1268</v>
          </cell>
          <cell r="F164">
            <v>1268</v>
          </cell>
        </row>
        <row r="165">
          <cell r="A165" t="str">
            <v>6069 ФИЛЕЙНЫЕ Папа может сос ц/о мгс 0.33кг  ОСТАНКИНО</v>
          </cell>
          <cell r="D165">
            <v>17</v>
          </cell>
          <cell r="F165">
            <v>17</v>
          </cell>
        </row>
        <row r="166">
          <cell r="A166" t="str">
            <v>6113 СОЧНЫЕ сос п/о мгс 1*6_Ашан  ОСТАНКИНО</v>
          </cell>
          <cell r="D166">
            <v>3058.88</v>
          </cell>
          <cell r="F166">
            <v>3058.88</v>
          </cell>
        </row>
        <row r="167">
          <cell r="A167" t="str">
            <v>6206 СВИНИНА ПО-ДОМАШНЕМУ к/в мл/к в/у 0.3кг  ОСТАНКИНО</v>
          </cell>
          <cell r="D167">
            <v>628</v>
          </cell>
          <cell r="F167">
            <v>628</v>
          </cell>
        </row>
        <row r="168">
          <cell r="A168" t="str">
            <v>6228 МЯСНОЕ АССОРТИ к/з с/н мгс 1/90 10шт.  ОСТАНКИНО</v>
          </cell>
          <cell r="D168">
            <v>588</v>
          </cell>
          <cell r="F168">
            <v>588</v>
          </cell>
        </row>
        <row r="169">
          <cell r="A169" t="str">
            <v>6247 ДОМАШНЯЯ Папа может вар п/о 0,4кг 8шт.  ОСТАНКИНО</v>
          </cell>
          <cell r="D169">
            <v>267</v>
          </cell>
          <cell r="F169">
            <v>267</v>
          </cell>
        </row>
        <row r="170">
          <cell r="A170" t="str">
            <v>6268 ГОВЯЖЬЯ Папа может вар п/о 0,4кг 8 шт.  ОСТАНКИНО</v>
          </cell>
          <cell r="D170">
            <v>492</v>
          </cell>
          <cell r="F170">
            <v>492</v>
          </cell>
        </row>
        <row r="171">
          <cell r="A171" t="str">
            <v>6297 ФИЛЕЙНЫЕ сос ц/о в/у 1/270 12шт_45с  ОСТАНКИНО</v>
          </cell>
          <cell r="D171">
            <v>36</v>
          </cell>
          <cell r="F171">
            <v>36</v>
          </cell>
        </row>
        <row r="172">
          <cell r="A172" t="str">
            <v>6303 МЯСНЫЕ Папа может сос п/о мгс 1.5*3  ОСТАНКИНО</v>
          </cell>
          <cell r="D172">
            <v>627</v>
          </cell>
          <cell r="F172">
            <v>627</v>
          </cell>
        </row>
        <row r="173">
          <cell r="A173" t="str">
            <v>6325 ДОКТОРСКАЯ ПРЕМИУМ вар п/о 0.4кг 8шт.  ОСТАНКИНО</v>
          </cell>
          <cell r="D173">
            <v>1063</v>
          </cell>
          <cell r="F173">
            <v>1063</v>
          </cell>
        </row>
        <row r="174">
          <cell r="A174" t="str">
            <v>6332 МЯСНАЯ Папа может вар п/о 0.5кг 8шт.  ОСТАНКИНО</v>
          </cell>
          <cell r="D174">
            <v>1</v>
          </cell>
          <cell r="F174">
            <v>1</v>
          </cell>
        </row>
        <row r="175">
          <cell r="A175" t="str">
            <v>6333 МЯСНАЯ Папа может вар п/о 0.4кг 8шт.  ОСТАНКИНО</v>
          </cell>
          <cell r="D175">
            <v>7427</v>
          </cell>
          <cell r="F175">
            <v>7428</v>
          </cell>
        </row>
        <row r="176">
          <cell r="A176" t="str">
            <v>6340 ДОМАШНИЙ РЕЦЕПТ Коровино 0.5кг 8шт.  ОСТАНКИНО</v>
          </cell>
          <cell r="D176">
            <v>940</v>
          </cell>
          <cell r="F176">
            <v>940</v>
          </cell>
        </row>
        <row r="177">
          <cell r="A177" t="str">
            <v>6341 ДОМАШНИЙ РЕЦЕПТ СО ШПИКОМ Коровино 0.5кг  ОСТАНКИНО</v>
          </cell>
          <cell r="D177">
            <v>112</v>
          </cell>
          <cell r="F177">
            <v>112</v>
          </cell>
        </row>
        <row r="178">
          <cell r="A178" t="str">
            <v>6345 ФИЛЕЙНАЯ Папа может вар п/о 0.5кг 8шт.  ОСТАНКИНО</v>
          </cell>
          <cell r="D178">
            <v>1</v>
          </cell>
          <cell r="F178">
            <v>1</v>
          </cell>
        </row>
        <row r="179">
          <cell r="A179" t="str">
            <v>6353 ЭКСТРА Папа может вар п/о 0.4кг 8шт.  ОСТАНКИНО</v>
          </cell>
          <cell r="D179">
            <v>2998</v>
          </cell>
          <cell r="F179">
            <v>2998</v>
          </cell>
        </row>
        <row r="180">
          <cell r="A180" t="str">
            <v>6392 ФИЛЕЙНАЯ Папа может вар п/о 0.4кг. ОСТАНКИНО</v>
          </cell>
          <cell r="D180">
            <v>6108</v>
          </cell>
          <cell r="F180">
            <v>6108</v>
          </cell>
        </row>
        <row r="181">
          <cell r="A181" t="str">
            <v>6426 КЛАССИЧЕСКАЯ ПМ вар п/о 0.3кг 8шт.  ОСТАНКИНО</v>
          </cell>
          <cell r="D181">
            <v>1841</v>
          </cell>
          <cell r="F181">
            <v>1841</v>
          </cell>
        </row>
        <row r="182">
          <cell r="A182" t="str">
            <v>6453 ЭКСТРА Папа может с/к с/н в/у 1/100 14шт.   ОСТАНКИНО</v>
          </cell>
          <cell r="D182">
            <v>2039</v>
          </cell>
          <cell r="F182">
            <v>2039</v>
          </cell>
        </row>
        <row r="183">
          <cell r="A183" t="str">
            <v>6454 АРОМАТНАЯ с/к с/н в/у 1/100 14шт.  ОСТАНКИНО</v>
          </cell>
          <cell r="D183">
            <v>2094</v>
          </cell>
          <cell r="F183">
            <v>2094</v>
          </cell>
        </row>
        <row r="184">
          <cell r="A184" t="str">
            <v>6470 ВЕТЧ.МРАМОРНАЯ в/у_45с  ОСТАНКИНО</v>
          </cell>
          <cell r="D184">
            <v>42.2</v>
          </cell>
          <cell r="F184">
            <v>42.2</v>
          </cell>
        </row>
        <row r="185">
          <cell r="A185" t="str">
            <v>6527 ШПИКАЧКИ СОЧНЫЕ ПМ сар б/о мгс 1*3 45с ОСТАНКИНО</v>
          </cell>
          <cell r="D185">
            <v>574.79999999999995</v>
          </cell>
          <cell r="F185">
            <v>574.79999999999995</v>
          </cell>
        </row>
        <row r="186">
          <cell r="A186" t="str">
            <v>6528 ШПИКАЧКИ СОЧНЫЕ ПМ сар б/о мгс 0.4кг 45с  ОСТАНКИНО</v>
          </cell>
          <cell r="D186">
            <v>284</v>
          </cell>
          <cell r="F186">
            <v>284</v>
          </cell>
        </row>
        <row r="187">
          <cell r="A187" t="str">
            <v>6555 ПОСОЛЬСКАЯ с/к с/н в/у 1/100 10шт.  ОСТАНКИНО</v>
          </cell>
          <cell r="D187">
            <v>1</v>
          </cell>
          <cell r="F187">
            <v>1</v>
          </cell>
        </row>
        <row r="188">
          <cell r="A188" t="str">
            <v>6586 МРАМОРНАЯ И БАЛЫКОВАЯ в/к с/н мгс 1/90 ОСТАНКИНО</v>
          </cell>
          <cell r="D188">
            <v>440</v>
          </cell>
          <cell r="F188">
            <v>440</v>
          </cell>
        </row>
        <row r="189">
          <cell r="A189" t="str">
            <v>6602 БАВАРСКИЕ ПМ сос ц/о мгс 0,35кг 8шт.  ОСТАНКИНО</v>
          </cell>
          <cell r="D189">
            <v>365</v>
          </cell>
          <cell r="F189">
            <v>365</v>
          </cell>
        </row>
        <row r="190">
          <cell r="A190" t="str">
            <v>6661 СОЧНЫЙ ГРИЛЬ ПМ сос п/о мгс 1.5*4_Маяк  ОСТАНКИНО</v>
          </cell>
          <cell r="D190">
            <v>49.1</v>
          </cell>
          <cell r="F190">
            <v>49.1</v>
          </cell>
        </row>
        <row r="191">
          <cell r="A191" t="str">
            <v>6666 БОЯНСКАЯ Папа может п/к в/у 0,28кг 8 шт. ОСТАНКИНО</v>
          </cell>
          <cell r="D191">
            <v>1627</v>
          </cell>
          <cell r="F191">
            <v>1627</v>
          </cell>
        </row>
        <row r="192">
          <cell r="A192" t="str">
            <v>6683 СЕРВЕЛАТ ЗЕРНИСТЫЙ ПМ в/к в/у 0,35кг  ОСТАНКИНО</v>
          </cell>
          <cell r="D192">
            <v>3747</v>
          </cell>
          <cell r="F192">
            <v>3747</v>
          </cell>
        </row>
        <row r="193">
          <cell r="A193" t="str">
            <v>6684 СЕРВЕЛАТ КАРЕЛЬСКИЙ ПМ в/к в/у 0.28кг  ОСТАНКИНО</v>
          </cell>
          <cell r="D193">
            <v>3413</v>
          </cell>
          <cell r="F193">
            <v>3413</v>
          </cell>
        </row>
        <row r="194">
          <cell r="A194" t="str">
            <v>6689 СЕРВЕЛАТ ОХОТНИЧИЙ ПМ в/к в/у 0,35кг 8шт  ОСТАНКИНО</v>
          </cell>
          <cell r="D194">
            <v>5158</v>
          </cell>
          <cell r="F194">
            <v>5162</v>
          </cell>
        </row>
        <row r="195">
          <cell r="A195" t="str">
            <v>6697 СЕРВЕЛАТ ФИНСКИЙ ПМ в/к в/у 0,35кг 8шт.  ОСТАНКИНО</v>
          </cell>
          <cell r="D195">
            <v>7265</v>
          </cell>
          <cell r="F195">
            <v>7265</v>
          </cell>
        </row>
        <row r="196">
          <cell r="A196" t="str">
            <v>6713 СОЧНЫЙ ГРИЛЬ ПМ сос п/о мгс 0.41кг 8шт.  ОСТАНКИНО</v>
          </cell>
          <cell r="D196">
            <v>2042</v>
          </cell>
          <cell r="F196">
            <v>2042</v>
          </cell>
        </row>
        <row r="197">
          <cell r="A197" t="str">
            <v>6722 СОЧНЫЕ ПМ сос п/о мгс 0,41кг 10шт.  ОСТАНКИНО</v>
          </cell>
          <cell r="D197">
            <v>7246</v>
          </cell>
          <cell r="F197">
            <v>7246</v>
          </cell>
        </row>
        <row r="198">
          <cell r="A198" t="str">
            <v>6726 СЛИВОЧНЫЕ ПМ сос п/о мгс 0.41кг 10шт.  ОСТАНКИНО</v>
          </cell>
          <cell r="D198">
            <v>4448</v>
          </cell>
          <cell r="F198">
            <v>4448</v>
          </cell>
        </row>
        <row r="199">
          <cell r="A199" t="str">
            <v>6747 РУССКАЯ ПРЕМИУМ ПМ вар ф/о в/у  ОСТАНКИНО</v>
          </cell>
          <cell r="D199">
            <v>54</v>
          </cell>
          <cell r="F199">
            <v>54</v>
          </cell>
        </row>
        <row r="200">
          <cell r="A200" t="str">
            <v>6759 МОЛОЧНЫЕ ГОСТ сос ц/о мгс 0.4кг 7шт.  ОСТАНКИНО</v>
          </cell>
          <cell r="D200">
            <v>75</v>
          </cell>
          <cell r="F200">
            <v>75</v>
          </cell>
        </row>
        <row r="201">
          <cell r="A201" t="str">
            <v>6761 МОЛОЧНЫЕ ГОСТ сос ц/о мгс 1*4  ОСТАНКИНО</v>
          </cell>
          <cell r="D201">
            <v>22</v>
          </cell>
          <cell r="F201">
            <v>22</v>
          </cell>
        </row>
        <row r="202">
          <cell r="A202" t="str">
            <v>6762 СЛИВОЧНЫЕ сос ц/о мгс 0.41кг 8шт.  ОСТАНКИНО</v>
          </cell>
          <cell r="D202">
            <v>206</v>
          </cell>
          <cell r="F202">
            <v>206</v>
          </cell>
        </row>
        <row r="203">
          <cell r="A203" t="str">
            <v>6764 СЛИВОЧНЫЕ сос ц/о мгс 1*4  ОСТАНКИНО</v>
          </cell>
          <cell r="D203">
            <v>17</v>
          </cell>
          <cell r="F203">
            <v>17</v>
          </cell>
        </row>
        <row r="204">
          <cell r="A204" t="str">
            <v>6765 РУБЛЕНЫЕ сос ц/о мгс 0.36кг 6шт.  ОСТАНКИНО</v>
          </cell>
          <cell r="D204">
            <v>829</v>
          </cell>
          <cell r="F204">
            <v>829</v>
          </cell>
        </row>
        <row r="205">
          <cell r="A205" t="str">
            <v>6767 РУБЛЕНЫЕ сос ц/о мгс 1*4  ОСТАНКИНО</v>
          </cell>
          <cell r="D205">
            <v>67</v>
          </cell>
          <cell r="F205">
            <v>67</v>
          </cell>
        </row>
        <row r="206">
          <cell r="A206" t="str">
            <v>6768 С СЫРОМ сос ц/о мгс 0.41кг 6шт.  ОСТАНКИНО</v>
          </cell>
          <cell r="D206">
            <v>220</v>
          </cell>
          <cell r="F206">
            <v>220</v>
          </cell>
        </row>
        <row r="207">
          <cell r="A207" t="str">
            <v>6770 ИСПАНСКИЕ сос ц/о мгс 0.41кг 6шт.  ОСТАНКИНО</v>
          </cell>
          <cell r="D207">
            <v>190</v>
          </cell>
          <cell r="F207">
            <v>190</v>
          </cell>
        </row>
        <row r="208">
          <cell r="A208" t="str">
            <v>6773 САЛЯМИ Папа может п/к в/у 0,28кг 8шт.  ОСТАНКИНО</v>
          </cell>
          <cell r="D208">
            <v>718</v>
          </cell>
          <cell r="F208">
            <v>718</v>
          </cell>
        </row>
        <row r="209">
          <cell r="A209" t="str">
            <v>6777 МЯСНЫЕ С ГОВЯДИНОЙ ПМ сос п/о мгс 0.4кг  ОСТАНКИНО</v>
          </cell>
          <cell r="D209">
            <v>1937</v>
          </cell>
          <cell r="F209">
            <v>1937</v>
          </cell>
        </row>
        <row r="210">
          <cell r="A210" t="str">
            <v>6785 ВЕНСКАЯ САЛЯМИ п/к в/у 0.33кг 8шт.  ОСТАНКИНО</v>
          </cell>
          <cell r="D210">
            <v>508</v>
          </cell>
          <cell r="F210">
            <v>508</v>
          </cell>
        </row>
        <row r="211">
          <cell r="A211" t="str">
            <v>6786 ВЕНСКАЯ САЛЯМИ п/к в/у  ОСТАНКИНО</v>
          </cell>
          <cell r="D211">
            <v>6.86</v>
          </cell>
          <cell r="F211">
            <v>6.86</v>
          </cell>
        </row>
        <row r="212">
          <cell r="A212" t="str">
            <v>6787 СЕРВЕЛАТ КРЕМЛЕВСКИЙ в/к в/у 0,33кг 8шт.  ОСТАНКИНО</v>
          </cell>
          <cell r="D212">
            <v>350</v>
          </cell>
          <cell r="F212">
            <v>350</v>
          </cell>
        </row>
        <row r="213">
          <cell r="A213" t="str">
            <v>6788 СЕРВЕЛАТ КРЕМЛЕВСКИЙ в/к в/у  ОСТАНКИНО</v>
          </cell>
          <cell r="D213">
            <v>11.9</v>
          </cell>
          <cell r="F213">
            <v>11.9</v>
          </cell>
        </row>
        <row r="214">
          <cell r="A214" t="str">
            <v>6790 СЕРВЕЛАТ ЕВРОПЕЙСКИЙ в/к в/у  ОСТАНКИНО</v>
          </cell>
          <cell r="D214">
            <v>3.5</v>
          </cell>
          <cell r="F214">
            <v>3.5</v>
          </cell>
        </row>
        <row r="215">
          <cell r="A215" t="str">
            <v>6791 СЕРВЕЛАТ ПРЕМИУМ в/к в/у 0,33кг 8шт.  ОСТАНКИНО</v>
          </cell>
          <cell r="D215">
            <v>23</v>
          </cell>
          <cell r="F215">
            <v>23</v>
          </cell>
        </row>
        <row r="216">
          <cell r="A216" t="str">
            <v>6793 БАЛЫКОВАЯ в/к в/у 0,33кг 8шт.  ОСТАНКИНО</v>
          </cell>
          <cell r="D216">
            <v>607</v>
          </cell>
          <cell r="F216">
            <v>607</v>
          </cell>
        </row>
        <row r="217">
          <cell r="A217" t="str">
            <v>6795 ОСТАНКИНСКАЯ в/к в/у 0,33кг 8шт.  ОСТАНКИНО</v>
          </cell>
          <cell r="D217">
            <v>93</v>
          </cell>
          <cell r="F217">
            <v>93</v>
          </cell>
        </row>
        <row r="218">
          <cell r="A218" t="str">
            <v>6807 СЕРВЕЛАТ ЕВРОПЕЙСКИЙ в/к в/у 0,33кг 8шт.  ОСТАНКИНО</v>
          </cell>
          <cell r="D218">
            <v>229</v>
          </cell>
          <cell r="F218">
            <v>229</v>
          </cell>
        </row>
        <row r="219">
          <cell r="A219" t="str">
            <v>6822 ИЗ ОТБОРНОГО МЯСА ПМ сос п/о мгс 0,36кг  ОСТАНКИНО</v>
          </cell>
          <cell r="D219">
            <v>1</v>
          </cell>
          <cell r="F219">
            <v>1</v>
          </cell>
        </row>
        <row r="220">
          <cell r="A220" t="str">
            <v>6829 МОЛОЧНЫЕ КЛАССИЧЕСКИЕ сос п/о мгс 2*4_С  ОСТАНКИНО</v>
          </cell>
          <cell r="D220">
            <v>919.8</v>
          </cell>
          <cell r="F220">
            <v>919.8</v>
          </cell>
        </row>
        <row r="221">
          <cell r="A221" t="str">
            <v>6834 ПОСОЛЬСКАЯ ПМ с/к с/н в/у 1/100 10шт.  ОСТАНКИНО</v>
          </cell>
          <cell r="D221">
            <v>856</v>
          </cell>
          <cell r="F221">
            <v>856</v>
          </cell>
        </row>
        <row r="222">
          <cell r="A222" t="str">
            <v>6837 ФИЛЕЙНЫЕ Папа Может сос ц/о мгс 0.4кг  ОСТАНКИНО</v>
          </cell>
          <cell r="D222">
            <v>1394</v>
          </cell>
          <cell r="F222">
            <v>1394</v>
          </cell>
        </row>
        <row r="223">
          <cell r="A223" t="str">
            <v>6841 ДОМАШНЯЯ Папа может вар н/о мгс 1*3  ОСТАНКИНО</v>
          </cell>
          <cell r="D223">
            <v>1</v>
          </cell>
          <cell r="F223">
            <v>1</v>
          </cell>
        </row>
        <row r="224">
          <cell r="A224" t="str">
            <v>6852 МОЛОЧНЫЕ ПРЕМИУМ ПМ сос п/о в/ у 1/350  ОСТАНКИНО</v>
          </cell>
          <cell r="D224">
            <v>3872</v>
          </cell>
          <cell r="F224">
            <v>3872</v>
          </cell>
        </row>
        <row r="225">
          <cell r="A225" t="str">
            <v>6853 МОЛОЧНЫЕ ПРЕМИУМ ПМ сос п/о мгс 1*6  ОСТАНКИНО</v>
          </cell>
          <cell r="D225">
            <v>182.7</v>
          </cell>
          <cell r="F225">
            <v>182.7</v>
          </cell>
        </row>
        <row r="226">
          <cell r="A226" t="str">
            <v>6854 МОЛОЧНЫЕ ПРЕМИУМ ПМ сос п/о мгс 0.6кг  ОСТАНКИНО</v>
          </cell>
          <cell r="D226">
            <v>481</v>
          </cell>
          <cell r="F226">
            <v>481</v>
          </cell>
        </row>
        <row r="227">
          <cell r="A227" t="str">
            <v>6861 ДОМАШНИЙ РЕЦЕПТ Коровино вар п/о  ОСТАНКИНО</v>
          </cell>
          <cell r="D227">
            <v>798.6</v>
          </cell>
          <cell r="F227">
            <v>798.6</v>
          </cell>
        </row>
        <row r="228">
          <cell r="A228" t="str">
            <v>6862 ДОМАШНИЙ РЕЦЕПТ СО ШПИК. Коровино вар п/о  ОСТАНКИНО</v>
          </cell>
          <cell r="D228">
            <v>94</v>
          </cell>
          <cell r="F228">
            <v>94</v>
          </cell>
        </row>
        <row r="229">
          <cell r="A229" t="str">
            <v>6865 ВЕТЧ.НЕЖНАЯ Коровино п/о  ОСТАНКИНО</v>
          </cell>
          <cell r="D229">
            <v>334.6</v>
          </cell>
          <cell r="F229">
            <v>334.6</v>
          </cell>
        </row>
        <row r="230">
          <cell r="A230" t="str">
            <v>6870 С ГОВЯДИНОЙ СН сос п/о мгс 1*6  ОСТАНКИНО</v>
          </cell>
          <cell r="D230">
            <v>127.4</v>
          </cell>
          <cell r="F230">
            <v>127.4</v>
          </cell>
        </row>
        <row r="231">
          <cell r="A231" t="str">
            <v>6903 СОЧНЫЕ ПМ сос п/о мгс 0.41кг_osu  ОСТАНКИНО</v>
          </cell>
          <cell r="D231">
            <v>1766</v>
          </cell>
          <cell r="F231">
            <v>1770</v>
          </cell>
        </row>
        <row r="232">
          <cell r="A232" t="str">
            <v>6919 БЕКОН с/к с/н в/у 1/180 10шт.  ОСТАНКИНО</v>
          </cell>
          <cell r="D232">
            <v>547</v>
          </cell>
          <cell r="F232">
            <v>547</v>
          </cell>
        </row>
        <row r="233">
          <cell r="A233" t="str">
            <v>Балык говяжий с/к "Эликатессе" 0,10 кг.шт. нарезка (лоток с ср.защ.атм.)  СПК</v>
          </cell>
          <cell r="D233">
            <v>331</v>
          </cell>
          <cell r="F233">
            <v>332</v>
          </cell>
        </row>
        <row r="234">
          <cell r="A234" t="str">
            <v>Балык свиной с/к "Эликатессе" 0,10 кг.шт. нарезка (лоток с ср.защ.атм.)  СПК</v>
          </cell>
          <cell r="D234">
            <v>633</v>
          </cell>
          <cell r="F234">
            <v>633</v>
          </cell>
        </row>
        <row r="235">
          <cell r="A235" t="str">
            <v>БОНУС Z-ОСОБАЯ Коровино вар п/о (5324)  ОСТАНКИНО</v>
          </cell>
          <cell r="D235">
            <v>32</v>
          </cell>
          <cell r="F235">
            <v>32</v>
          </cell>
        </row>
        <row r="236">
          <cell r="A236" t="str">
            <v>БОНУС Z-ОСОБАЯ Коровино вар п/о 0.5кг_СНГ (6305)  ОСТАНКИНО</v>
          </cell>
          <cell r="D236">
            <v>21</v>
          </cell>
          <cell r="F236">
            <v>21</v>
          </cell>
        </row>
        <row r="237">
          <cell r="A237" t="str">
            <v>БОНУС ДОМАШНИЙ РЕЦЕПТ Коровино 0.5кг 8шт. (6305)</v>
          </cell>
          <cell r="D237">
            <v>4</v>
          </cell>
          <cell r="F237">
            <v>4</v>
          </cell>
        </row>
        <row r="238">
          <cell r="A238" t="str">
            <v>БОНУС ДОМАШНИЙ РЕЦЕПТ Коровино вар п/о (5324)</v>
          </cell>
          <cell r="D238">
            <v>4</v>
          </cell>
          <cell r="F238">
            <v>4</v>
          </cell>
        </row>
        <row r="239">
          <cell r="A239" t="str">
            <v>БОНУС СОЧНЫЕ сос п/о мгс 0.41кг_UZ (6087)  ОСТАНКИНО</v>
          </cell>
          <cell r="D239">
            <v>196</v>
          </cell>
          <cell r="F239">
            <v>196</v>
          </cell>
        </row>
        <row r="240">
          <cell r="A240" t="str">
            <v>БОНУС СОЧНЫЕ сос п/о мгс 1*6_UZ (6088)  ОСТАНКИНО</v>
          </cell>
          <cell r="D240">
            <v>302</v>
          </cell>
          <cell r="F240">
            <v>302</v>
          </cell>
        </row>
        <row r="241">
          <cell r="A241" t="str">
            <v>БОНУС_273  Сосиски Сочинки с сочной грудинкой, МГС 0.4кг,   ПОКОМ</v>
          </cell>
          <cell r="F241">
            <v>1546</v>
          </cell>
        </row>
        <row r="242">
          <cell r="A242" t="str">
            <v>БОНУС_305  Колбаса Сервелат Мясорубский с мелкорубленным окороком в/у  ТМ Стародворье ВЕС   ПОКОМ</v>
          </cell>
          <cell r="F242">
            <v>0.7</v>
          </cell>
        </row>
        <row r="243">
          <cell r="A243" t="str">
            <v>БОНУС_Колбаса вареная Филейская ТМ Вязанка. ВЕС  ПОКОМ</v>
          </cell>
          <cell r="F243">
            <v>468.03500000000003</v>
          </cell>
        </row>
        <row r="244">
          <cell r="A244" t="str">
            <v>БОНУС_Колбаса Сервелат Филедворский, фиброуз, в/у 0,35 кг срез,  ПОКОМ</v>
          </cell>
          <cell r="F244">
            <v>479</v>
          </cell>
        </row>
        <row r="245">
          <cell r="A245" t="str">
            <v>БОНУС_Пельмени Бульмени с говядиной и свининой Наваристые 2,7кг Горячая штучка ВЕС  ПОКОМ</v>
          </cell>
          <cell r="F245">
            <v>144.001</v>
          </cell>
        </row>
        <row r="246">
          <cell r="A246" t="str">
            <v>БОНУС_Пельмени Отборные из свинины и говядины 0,9 кг ТМ Стародворье ТС Медвежье ушко  ПОКОМ</v>
          </cell>
          <cell r="F246">
            <v>420</v>
          </cell>
        </row>
        <row r="247">
          <cell r="A247" t="str">
            <v>Бутербродная вареная 0,47 кг шт.  СПК</v>
          </cell>
          <cell r="D247">
            <v>153</v>
          </cell>
          <cell r="F247">
            <v>153</v>
          </cell>
        </row>
        <row r="248">
          <cell r="A248" t="str">
            <v>Вацлавская п/к (черева) 390 гр.шт. термоус.пак  СПК</v>
          </cell>
          <cell r="D248">
            <v>247</v>
          </cell>
          <cell r="F248">
            <v>247</v>
          </cell>
        </row>
        <row r="249">
          <cell r="A249" t="str">
            <v>Готовые бельмеши сочные с мясом ТМ Горячая штучка 0,3кг зам  ПОКОМ</v>
          </cell>
          <cell r="F249">
            <v>21</v>
          </cell>
        </row>
        <row r="250">
          <cell r="A250" t="str">
            <v>Готовые чебупели острые с мясом Горячая штучка 0,3 кг зам  ПОКОМ</v>
          </cell>
          <cell r="D250">
            <v>5</v>
          </cell>
          <cell r="F250">
            <v>484</v>
          </cell>
        </row>
        <row r="251">
          <cell r="A251" t="str">
            <v>Готовые чебупели с ветчиной и сыром Горячая штучка 0,3кг зам  ПОКОМ</v>
          </cell>
          <cell r="D251">
            <v>969</v>
          </cell>
          <cell r="F251">
            <v>3663</v>
          </cell>
        </row>
        <row r="252">
          <cell r="A252" t="str">
            <v>Готовые чебупели сочные с мясом ТМ Горячая штучка  0,3кг зам  ПОКОМ</v>
          </cell>
          <cell r="D252">
            <v>1694</v>
          </cell>
          <cell r="F252">
            <v>5034</v>
          </cell>
        </row>
        <row r="253">
          <cell r="A253" t="str">
            <v>Готовые чебуреки с мясом ТМ Горячая штучка 0,09 кг флоу-пак ПОКОМ</v>
          </cell>
          <cell r="D253">
            <v>3</v>
          </cell>
          <cell r="F253">
            <v>357</v>
          </cell>
        </row>
        <row r="254">
          <cell r="A254" t="str">
            <v>Грудинка Деревенская в аджике к/в 150 гр.шт. нарезка (лоток с ср.защ.атм.)  СПК</v>
          </cell>
          <cell r="D254">
            <v>38</v>
          </cell>
          <cell r="F254">
            <v>38</v>
          </cell>
        </row>
        <row r="255">
          <cell r="A255" t="str">
            <v>Гуцульская с/к "КолбасГрад" 160 гр.шт. термоус. пак  СПК</v>
          </cell>
          <cell r="D255">
            <v>139</v>
          </cell>
          <cell r="F255">
            <v>139</v>
          </cell>
        </row>
        <row r="256">
          <cell r="A256" t="str">
            <v>Дельгаро с/в "Эликатессе" 140 гр.шт.  СПК</v>
          </cell>
          <cell r="D256">
            <v>132</v>
          </cell>
          <cell r="F256">
            <v>134</v>
          </cell>
        </row>
        <row r="257">
          <cell r="A257" t="str">
            <v>Деревенская рубленая вареная 350 гр.шт. термоус. пак.  СПК</v>
          </cell>
          <cell r="D257">
            <v>18</v>
          </cell>
          <cell r="F257">
            <v>18</v>
          </cell>
        </row>
        <row r="258">
          <cell r="A258" t="str">
            <v>Деревенская с чесночком и сальцем п/к (черева) 390 гр.шт. термоус. пак.  СПК</v>
          </cell>
          <cell r="D258">
            <v>401</v>
          </cell>
          <cell r="F258">
            <v>401</v>
          </cell>
        </row>
        <row r="259">
          <cell r="A259" t="str">
            <v>Докторская вареная в/с  СПК</v>
          </cell>
          <cell r="D259">
            <v>24</v>
          </cell>
          <cell r="F259">
            <v>24</v>
          </cell>
        </row>
        <row r="260">
          <cell r="A260" t="str">
            <v>Докторская вареная в/с 0,47 кг шт.  СПК</v>
          </cell>
          <cell r="D260">
            <v>197</v>
          </cell>
          <cell r="F260">
            <v>197</v>
          </cell>
        </row>
        <row r="261">
          <cell r="A261" t="str">
            <v>Докторская вареная термоус.пак. "Высокий вкус"  СПК</v>
          </cell>
          <cell r="D261">
            <v>144.506</v>
          </cell>
          <cell r="F261">
            <v>144.506</v>
          </cell>
        </row>
        <row r="262">
          <cell r="A262" t="str">
            <v>Жар-боллы с курочкой и сыром, ВЕС ТМ Зареченские  ПОКОМ</v>
          </cell>
          <cell r="D262">
            <v>6</v>
          </cell>
          <cell r="F262">
            <v>160.00200000000001</v>
          </cell>
        </row>
        <row r="263">
          <cell r="A263" t="str">
            <v>Жар-ладушки с мясом ТМ Зареченские ВЕС ПОКОМ</v>
          </cell>
          <cell r="D263">
            <v>3.7</v>
          </cell>
          <cell r="F263">
            <v>173.40299999999999</v>
          </cell>
        </row>
        <row r="264">
          <cell r="A264" t="str">
            <v>Жар-ладушки с яблоком и грушей ТМ Зареченские ВЕС ПОКОМ</v>
          </cell>
          <cell r="D264">
            <v>3.7</v>
          </cell>
          <cell r="F264">
            <v>22.2</v>
          </cell>
        </row>
        <row r="265">
          <cell r="A265" t="str">
            <v>ЖАР-мени ВЕС ТМ Зареченские  ПОКОМ</v>
          </cell>
          <cell r="F265">
            <v>125.20099999999999</v>
          </cell>
        </row>
        <row r="266">
          <cell r="A266" t="str">
            <v>Каша гречневая с говядиной "СПК" ж/б 0,340 кг.шт. термоус. пл. ЧМК  СПК</v>
          </cell>
          <cell r="D266">
            <v>2</v>
          </cell>
          <cell r="F266">
            <v>2</v>
          </cell>
        </row>
        <row r="267">
          <cell r="A267" t="str">
            <v>Каша перловая с говядиной "СПК" ж/б 0,340 кг.шт. термоус. пл. ЧМК СПК</v>
          </cell>
          <cell r="D267">
            <v>2</v>
          </cell>
          <cell r="F267">
            <v>2</v>
          </cell>
        </row>
        <row r="268">
          <cell r="A268" t="str">
            <v>Классика с/к 235 гр.шт. "Высокий вкус"  СПК</v>
          </cell>
          <cell r="D268">
            <v>5</v>
          </cell>
          <cell r="F268">
            <v>5</v>
          </cell>
        </row>
        <row r="269">
          <cell r="A269" t="str">
            <v>Классическая вареная 400 гр.шт.  СПК</v>
          </cell>
          <cell r="D269">
            <v>5</v>
          </cell>
          <cell r="F269">
            <v>5</v>
          </cell>
        </row>
        <row r="270">
          <cell r="A270" t="str">
            <v>Колбаски ПодПивасики оригинальные с/к 0,10 кг.шт. термофор.пак.  СПК</v>
          </cell>
          <cell r="D270">
            <v>1674</v>
          </cell>
          <cell r="F270">
            <v>1675</v>
          </cell>
        </row>
        <row r="271">
          <cell r="A271" t="str">
            <v>Колбаски ПодПивасики острые с/к 0,10 кг.шт. термофор.пак.  СПК</v>
          </cell>
          <cell r="D271">
            <v>1473</v>
          </cell>
          <cell r="F271">
            <v>1474</v>
          </cell>
        </row>
        <row r="272">
          <cell r="A272" t="str">
            <v>Колбаски ПодПивасики с сыром с/к 100 гр.шт. (в ср.защ.атм.)  СПК</v>
          </cell>
          <cell r="D272">
            <v>434</v>
          </cell>
          <cell r="F272">
            <v>434</v>
          </cell>
        </row>
        <row r="273">
          <cell r="A273" t="str">
            <v>Консервы говядина тушеная "СПК" ж/б 0,338 кг.шт. термоус. пл. ЧМК  СПК</v>
          </cell>
          <cell r="D273">
            <v>9</v>
          </cell>
          <cell r="F273">
            <v>9</v>
          </cell>
        </row>
        <row r="274">
          <cell r="A274" t="str">
            <v>Коньячная с/к 0,10 кг.шт. нарезка (лоток с ср.зад.атм.) "Высокий вкус"  СПК</v>
          </cell>
          <cell r="D274">
            <v>82</v>
          </cell>
          <cell r="F274">
            <v>82</v>
          </cell>
        </row>
        <row r="275">
          <cell r="A275" t="str">
            <v>Круггетсы с сырным соусом ТМ Горячая штучка 0,25 кг зам  ПОКОМ</v>
          </cell>
          <cell r="D275">
            <v>10</v>
          </cell>
          <cell r="F275">
            <v>631</v>
          </cell>
        </row>
        <row r="276">
          <cell r="A276" t="str">
            <v>Круггетсы сочные ТМ Горячая штучка ТС Круггетсы 0,25 кг зам  ПОКОМ</v>
          </cell>
          <cell r="D276">
            <v>1208</v>
          </cell>
          <cell r="F276">
            <v>2349</v>
          </cell>
        </row>
        <row r="277">
          <cell r="A277" t="str">
            <v>Ла Фаворте с/в "Эликатессе" 140 гр.шт.  СПК</v>
          </cell>
          <cell r="D277">
            <v>317</v>
          </cell>
          <cell r="F277">
            <v>317</v>
          </cell>
        </row>
        <row r="278">
          <cell r="A278" t="str">
            <v>Ливерная Печеночная "Просто выгодно" 0,3 кг.шт.  СПК</v>
          </cell>
          <cell r="D278">
            <v>287</v>
          </cell>
          <cell r="F278">
            <v>287</v>
          </cell>
        </row>
        <row r="279">
          <cell r="A279" t="str">
            <v>Любительская вареная термоус.пак. "Высокий вкус"  СПК</v>
          </cell>
          <cell r="D279">
            <v>87.5</v>
          </cell>
          <cell r="F279">
            <v>87.5</v>
          </cell>
        </row>
        <row r="280">
          <cell r="A280" t="str">
            <v>Мини-пицца с ветчиной и сыром 0,3кг ТМ Зареченские  ПОКОМ</v>
          </cell>
          <cell r="D280">
            <v>4</v>
          </cell>
          <cell r="F280">
            <v>9</v>
          </cell>
        </row>
        <row r="281">
          <cell r="A281" t="str">
            <v>Мини-сосиски в тесте "Фрайпики" 3,7кг ВЕС, ТМ Зареченские  ПОКОМ</v>
          </cell>
          <cell r="F281">
            <v>312.90199999999999</v>
          </cell>
        </row>
        <row r="282">
          <cell r="A282" t="str">
            <v>Мини-сосиски в тесте 0,3кг ТМ Зареченские  ПОКОМ</v>
          </cell>
          <cell r="D282">
            <v>4</v>
          </cell>
          <cell r="F282">
            <v>7</v>
          </cell>
        </row>
        <row r="283">
          <cell r="A283" t="str">
            <v>Мини-чебуречки с мясом  0,3кг ТМ Зареченские  ПОКОМ</v>
          </cell>
          <cell r="D283">
            <v>6</v>
          </cell>
          <cell r="F283">
            <v>15</v>
          </cell>
        </row>
        <row r="284">
          <cell r="A284" t="str">
            <v>Мини-чебуречки с сыром и ветчиной 0,3кг ТМ Зареченские  ПОКОМ</v>
          </cell>
          <cell r="D284">
            <v>5</v>
          </cell>
          <cell r="F284">
            <v>14</v>
          </cell>
        </row>
        <row r="285">
          <cell r="A285" t="str">
            <v>Мини-шарики с курочкой и сыром ТМ Зареченские ВЕС  ПОКОМ</v>
          </cell>
          <cell r="F285">
            <v>31</v>
          </cell>
        </row>
        <row r="286">
          <cell r="A286" t="str">
            <v>Мусульманская вареная "Просто выгодно"  СПК</v>
          </cell>
          <cell r="D286">
            <v>21</v>
          </cell>
          <cell r="F286">
            <v>21</v>
          </cell>
        </row>
        <row r="287">
          <cell r="A287" t="str">
            <v>Мусульманская п/к "Просто выгодно" термофор.пак.  СПК</v>
          </cell>
          <cell r="D287">
            <v>3.5</v>
          </cell>
          <cell r="F287">
            <v>3.5</v>
          </cell>
        </row>
        <row r="288">
          <cell r="A288" t="str">
            <v>Наггетсы  в овощной панировке 0,25кг ТМ Вязанка ТС Наггетсы замор.  ПОКОМ</v>
          </cell>
          <cell r="D288">
            <v>1</v>
          </cell>
          <cell r="F288">
            <v>1</v>
          </cell>
        </row>
        <row r="289">
          <cell r="A289" t="str">
            <v>Наггетсы Foodgital 0,25кг ТМ Горячая штучка  ПОКОМ</v>
          </cell>
          <cell r="D289">
            <v>2</v>
          </cell>
          <cell r="F289">
            <v>9</v>
          </cell>
        </row>
        <row r="290">
          <cell r="A290" t="str">
            <v>Наггетсы из печи 0,25кг ТМ Вязанка ТС Няняггетсы Сливушки замор.  ПОКОМ</v>
          </cell>
          <cell r="D290">
            <v>18</v>
          </cell>
          <cell r="F290">
            <v>3325</v>
          </cell>
        </row>
        <row r="291">
          <cell r="A291" t="str">
            <v>Наггетсы Курушки 0,25кг ТМ Стародворье  ПОКОМ</v>
          </cell>
          <cell r="F291">
            <v>15</v>
          </cell>
        </row>
        <row r="292">
          <cell r="A292" t="str">
            <v>Наггетсы Нагетосы Сочная курочка в хрустящей панировке 0,25кг ТМ Горячая штучка   ПОКОМ</v>
          </cell>
          <cell r="D292">
            <v>1</v>
          </cell>
          <cell r="F292">
            <v>1</v>
          </cell>
        </row>
        <row r="293">
          <cell r="A293" t="str">
            <v>Наггетсы Нагетосы Сочная курочка со сладкой паприкой  0,25 кг ПОКОМ</v>
          </cell>
          <cell r="D293">
            <v>1</v>
          </cell>
          <cell r="F293">
            <v>1</v>
          </cell>
        </row>
        <row r="294">
          <cell r="A294" t="str">
            <v>Наггетсы Нагетосы Сочная курочка со сметаной и зеленью ТМ Горячая штучка 0,25 ПОКОМ</v>
          </cell>
          <cell r="D294">
            <v>1</v>
          </cell>
          <cell r="F294">
            <v>1</v>
          </cell>
        </row>
        <row r="295">
          <cell r="A295" t="str">
            <v>Наггетсы Нагетосы Сочная курочка ТМ Горячая штучка 0,25 кг зам  ПОКОМ</v>
          </cell>
          <cell r="D295">
            <v>13</v>
          </cell>
          <cell r="F295">
            <v>2182</v>
          </cell>
        </row>
        <row r="296">
          <cell r="A296" t="str">
            <v>Наггетсы с индейкой 0,25кг ТМ Вязанка ТС Няняггетсы Сливушки НД2 замор.  ПОКОМ</v>
          </cell>
          <cell r="D296">
            <v>19</v>
          </cell>
          <cell r="F296">
            <v>2577</v>
          </cell>
        </row>
        <row r="297">
          <cell r="A297" t="str">
            <v>Наггетсы с куриным филе и сыром ТМ Вязанка 0,25 кг ПОКОМ</v>
          </cell>
          <cell r="D297">
            <v>16</v>
          </cell>
          <cell r="F297">
            <v>868</v>
          </cell>
        </row>
        <row r="298">
          <cell r="A298" t="str">
            <v>Наггетсы Хрустящие 0,3кг ТМ Зареченские  ПОКОМ</v>
          </cell>
          <cell r="D298">
            <v>5</v>
          </cell>
          <cell r="F298">
            <v>14</v>
          </cell>
        </row>
        <row r="299">
          <cell r="A299" t="str">
            <v>Наггетсы Хрустящие ТМ Зареченские. ВЕС ПОКОМ</v>
          </cell>
          <cell r="F299">
            <v>689.00099999999998</v>
          </cell>
        </row>
        <row r="300">
          <cell r="A300" t="str">
            <v>Новосибирская с/к 0,10 кг.шт. нарезка (лоток с ср.защ.атм.) "Высокий вкус"  СПК</v>
          </cell>
          <cell r="D300">
            <v>80</v>
          </cell>
          <cell r="F300">
            <v>80</v>
          </cell>
        </row>
        <row r="301">
          <cell r="A301" t="str">
            <v>Оригинальная с перцем с/к  СПК</v>
          </cell>
          <cell r="D301">
            <v>332.98599999999999</v>
          </cell>
          <cell r="F301">
            <v>332.98599999999999</v>
          </cell>
        </row>
        <row r="302">
          <cell r="A302" t="str">
            <v>Особая вареная  СПК</v>
          </cell>
          <cell r="D302">
            <v>8.5</v>
          </cell>
          <cell r="F302">
            <v>8.5</v>
          </cell>
        </row>
        <row r="303">
          <cell r="A303" t="str">
            <v>Пекантино с/в "Эликатессе" 0,10 кг.шт. нарезка (лоток с.ср.защ.атм.)  СПК</v>
          </cell>
          <cell r="D303">
            <v>6</v>
          </cell>
          <cell r="F303">
            <v>6</v>
          </cell>
        </row>
        <row r="304">
          <cell r="A304" t="str">
            <v>Пельмени Grandmeni со сливочным маслом Горячая штучка 0,75 кг ПОКОМ</v>
          </cell>
          <cell r="F304">
            <v>376</v>
          </cell>
        </row>
        <row r="305">
          <cell r="A305" t="str">
            <v>Пельмени Бигбули #МЕГАВКУСИЩЕ с сочной грудинкой 0,43 кг  ПОКОМ</v>
          </cell>
          <cell r="F305">
            <v>111</v>
          </cell>
        </row>
        <row r="306">
          <cell r="A306" t="str">
            <v>Пельмени Бигбули #МЕГАВКУСИЩЕ с сочной грудинкой 0,9 кг  ПОКОМ</v>
          </cell>
          <cell r="D306">
            <v>3</v>
          </cell>
          <cell r="F306">
            <v>932</v>
          </cell>
        </row>
        <row r="307">
          <cell r="A307" t="str">
            <v>Пельмени Бигбули с мясом, Горячая штучка 0,43кг  ПОКОМ</v>
          </cell>
          <cell r="D307">
            <v>1</v>
          </cell>
          <cell r="F307">
            <v>231</v>
          </cell>
        </row>
        <row r="308">
          <cell r="A308" t="str">
            <v>Пельмени Бигбули с мясом, Горячая штучка 0,9кг  ПОКОМ</v>
          </cell>
          <cell r="D308">
            <v>1123</v>
          </cell>
          <cell r="F308">
            <v>1587</v>
          </cell>
        </row>
        <row r="309">
          <cell r="A309" t="str">
            <v>Пельмени Бигбули со сливоч.маслом (Мегамаслище) ТМ БУЛЬМЕНИ сфера 0,43. замор. ПОКОМ</v>
          </cell>
          <cell r="D309">
            <v>1</v>
          </cell>
          <cell r="F309">
            <v>1039</v>
          </cell>
        </row>
        <row r="310">
          <cell r="A310" t="str">
            <v>Пельмени Бигбули со сливочным маслом #МЕГАМАСЛИЩЕ Горячая штучка 0,9 кг  ПОКОМ</v>
          </cell>
          <cell r="D310">
            <v>3</v>
          </cell>
          <cell r="F310">
            <v>315</v>
          </cell>
        </row>
        <row r="311">
          <cell r="A311" t="str">
            <v>Пельмени Бульмени по-сибирски с говядиной и свининой ТМ Горячая штучка 0,8 кг ПОКОМ</v>
          </cell>
          <cell r="F311">
            <v>648</v>
          </cell>
        </row>
        <row r="312">
          <cell r="A312" t="str">
            <v>Пельмени Бульмени с говядиной и свининой Горячая шт. 0,9 кг  ПОКОМ</v>
          </cell>
          <cell r="D312">
            <v>1308</v>
          </cell>
          <cell r="F312">
            <v>3525</v>
          </cell>
        </row>
        <row r="313">
          <cell r="A313" t="str">
            <v>Пельмени Бульмени с говядиной и свининой Горячая штучка 0,43  ПОКОМ</v>
          </cell>
          <cell r="D313">
            <v>6</v>
          </cell>
          <cell r="F313">
            <v>1687</v>
          </cell>
        </row>
        <row r="314">
          <cell r="A314" t="str">
            <v>Пельмени Бульмени с говядиной и свининой Наваристые 2,7кг Горячая штучка ВЕС  ПОКОМ</v>
          </cell>
          <cell r="F314">
            <v>92.3</v>
          </cell>
        </row>
        <row r="315">
          <cell r="A315" t="str">
            <v>Пельмени Бульмени с говядиной и свининой Наваристые Горячая штучка ВЕС  ПОКОМ</v>
          </cell>
          <cell r="D315">
            <v>13</v>
          </cell>
          <cell r="F315">
            <v>1263</v>
          </cell>
        </row>
        <row r="316">
          <cell r="A316" t="str">
            <v>Пельмени Бульмени со сливочным маслом Горячая штучка 0,9 кг  ПОКОМ</v>
          </cell>
          <cell r="D316">
            <v>1910</v>
          </cell>
          <cell r="F316">
            <v>4897</v>
          </cell>
        </row>
        <row r="317">
          <cell r="A317" t="str">
            <v>Пельмени Бульмени со сливочным маслом ТМ Горячая шт. 0,43 кг  ПОКОМ</v>
          </cell>
          <cell r="D317">
            <v>5</v>
          </cell>
          <cell r="F317">
            <v>1384</v>
          </cell>
        </row>
        <row r="318">
          <cell r="A318" t="str">
            <v>Пельмени Домашние с говядиной и свининой 0,7кг, сфера ТМ Зареченские  ПОКОМ</v>
          </cell>
          <cell r="D318">
            <v>8</v>
          </cell>
          <cell r="F318">
            <v>47</v>
          </cell>
        </row>
        <row r="319">
          <cell r="A319" t="str">
            <v>Пельмени Домашние со сливочным маслом 0,7кг, сфера ТМ Зареченские  ПОКОМ</v>
          </cell>
          <cell r="D319">
            <v>5</v>
          </cell>
          <cell r="F319">
            <v>119</v>
          </cell>
        </row>
        <row r="320">
          <cell r="A320" t="str">
            <v>Пельмени Жемчужные сфера 1,0кг ТМ Зареченские  ПОКОМ</v>
          </cell>
          <cell r="D320">
            <v>3</v>
          </cell>
          <cell r="F320">
            <v>13</v>
          </cell>
        </row>
        <row r="321">
          <cell r="A321" t="str">
            <v>Пельмени Левантские ТМ Особый рецепт 0,8 кг  ПОКОМ</v>
          </cell>
          <cell r="F321">
            <v>3</v>
          </cell>
        </row>
        <row r="322">
          <cell r="A322" t="str">
            <v>Пельмени Медвежьи ушки с фермерскими сливками 0,7кг  ПОКОМ</v>
          </cell>
          <cell r="D322">
            <v>3</v>
          </cell>
          <cell r="F322">
            <v>182</v>
          </cell>
        </row>
        <row r="323">
          <cell r="A323" t="str">
            <v>Пельмени Медвежьи ушки с фермерской свининой и говядиной Малые 0,7кг  ПОКОМ</v>
          </cell>
          <cell r="D323">
            <v>3</v>
          </cell>
          <cell r="F323">
            <v>178</v>
          </cell>
        </row>
        <row r="324">
          <cell r="A324" t="str">
            <v>Пельмени Мясорубские с рубленой грудинкой ТМ Стародворье флоупак  0,7 кг. ПОКОМ</v>
          </cell>
          <cell r="F324">
            <v>144</v>
          </cell>
        </row>
        <row r="325">
          <cell r="A325" t="str">
            <v>Пельмени Мясорубские ТМ Стародворье фоупак равиоли 0,7 кг  ПОКОМ</v>
          </cell>
          <cell r="D325">
            <v>2</v>
          </cell>
          <cell r="F325">
            <v>1337</v>
          </cell>
        </row>
        <row r="326">
          <cell r="A326" t="str">
            <v>Пельмени Отборные из свинины и говядины 0,9 кг ТМ Стародворье ТС Медвежье ушко  ПОКОМ</v>
          </cell>
          <cell r="D326">
            <v>3</v>
          </cell>
          <cell r="F326">
            <v>273</v>
          </cell>
        </row>
        <row r="327">
          <cell r="A327" t="str">
            <v>Пельмени С говядиной и свининой, ВЕС, сфера пуговки Мясная Галерея  ПОКОМ</v>
          </cell>
          <cell r="D327">
            <v>5</v>
          </cell>
          <cell r="F327">
            <v>618</v>
          </cell>
        </row>
        <row r="328">
          <cell r="A328" t="str">
            <v>Пельмени Со свининой и говядиной ТМ Особый рецепт Любимая ложка 1,0 кг  ПОКОМ</v>
          </cell>
          <cell r="D328">
            <v>6</v>
          </cell>
          <cell r="F328">
            <v>641</v>
          </cell>
        </row>
        <row r="329">
          <cell r="A329" t="str">
            <v>Пельмени Сочные сфера 0,8 кг ТМ Стародворье  ПОКОМ</v>
          </cell>
          <cell r="F329">
            <v>88</v>
          </cell>
        </row>
        <row r="330">
          <cell r="A330" t="str">
            <v>Пельмени Сочные сфера 0,9 кг ТМ Стародворье ПОКОМ</v>
          </cell>
          <cell r="F330">
            <v>1</v>
          </cell>
        </row>
        <row r="331">
          <cell r="A331" t="str">
            <v>Пипперони с/к "Эликатессе" 0,10 кг.шт.  СПК</v>
          </cell>
          <cell r="D331">
            <v>105</v>
          </cell>
          <cell r="F331">
            <v>105</v>
          </cell>
        </row>
        <row r="332">
          <cell r="A332" t="str">
            <v>Пирожки с мясом 0,3кг ТМ Зареченские  ПОКОМ</v>
          </cell>
          <cell r="D332">
            <v>5</v>
          </cell>
          <cell r="F332">
            <v>38</v>
          </cell>
        </row>
        <row r="333">
          <cell r="A333" t="str">
            <v>Пирожки с яблоком и грушей 0,3кг ТМ Зареченские  ПОКОМ</v>
          </cell>
          <cell r="D333">
            <v>5</v>
          </cell>
          <cell r="F333">
            <v>7</v>
          </cell>
        </row>
        <row r="334">
          <cell r="A334" t="str">
            <v>Плавленый сыр "Шоколадный" 30% 180 гр ТМ "ПАПА МОЖЕТ"  ОСТАНКИНО</v>
          </cell>
          <cell r="D334">
            <v>24</v>
          </cell>
          <cell r="F334">
            <v>24</v>
          </cell>
        </row>
        <row r="335">
          <cell r="A335" t="str">
            <v>Плавленый Сыр 45% "С ветчиной" СТМ "ПапаМожет" 180гр  ОСТАНКИНО</v>
          </cell>
          <cell r="D335">
            <v>35</v>
          </cell>
          <cell r="F335">
            <v>35</v>
          </cell>
        </row>
        <row r="336">
          <cell r="A336" t="str">
            <v>Плавленый Сыр 45% "С грибами" СТМ "ПапаМожет 180гр  ОСТАНКИНО</v>
          </cell>
          <cell r="D336">
            <v>34</v>
          </cell>
          <cell r="F336">
            <v>34</v>
          </cell>
        </row>
        <row r="337">
          <cell r="A337" t="str">
            <v>По-Австрийски с/к 260 гр.шт. "Высокий вкус"  СПК</v>
          </cell>
          <cell r="D337">
            <v>4</v>
          </cell>
          <cell r="F337">
            <v>4</v>
          </cell>
        </row>
        <row r="338">
          <cell r="A338" t="str">
            <v>Покровская вареная 0,47 кг шт.  СПК</v>
          </cell>
          <cell r="D338">
            <v>25</v>
          </cell>
          <cell r="F338">
            <v>25</v>
          </cell>
        </row>
        <row r="339">
          <cell r="A339" t="str">
            <v>Продукт колбасный с сыром копченый Коровино 400 гр  ОСТАНКИНО</v>
          </cell>
          <cell r="D339">
            <v>12</v>
          </cell>
          <cell r="F339">
            <v>12</v>
          </cell>
        </row>
        <row r="340">
          <cell r="A340" t="str">
            <v>Ричеза с/к 230 гр.шт.  СПК</v>
          </cell>
          <cell r="D340">
            <v>283</v>
          </cell>
          <cell r="F340">
            <v>283</v>
          </cell>
        </row>
        <row r="341">
          <cell r="A341" t="str">
            <v>Сальчетти с/к 230 гр.шт.  СПК</v>
          </cell>
          <cell r="D341">
            <v>250</v>
          </cell>
          <cell r="F341">
            <v>250</v>
          </cell>
        </row>
        <row r="342">
          <cell r="A342" t="str">
            <v>Салями с перчиком с/к "КолбасГрад" 160 гр.шт. термоус. пак.  СПК</v>
          </cell>
          <cell r="D342">
            <v>129</v>
          </cell>
          <cell r="F342">
            <v>129</v>
          </cell>
        </row>
        <row r="343">
          <cell r="A343" t="str">
            <v>Салями Трюфель с/в "Эликатессе" 0,16 кг.шт.  СПК</v>
          </cell>
          <cell r="D343">
            <v>231</v>
          </cell>
          <cell r="F343">
            <v>231</v>
          </cell>
        </row>
        <row r="344">
          <cell r="A344" t="str">
            <v>Салями Финская с/к 235 гр.шт. "Высокий вкус"  СПК</v>
          </cell>
          <cell r="D344">
            <v>11</v>
          </cell>
          <cell r="F344">
            <v>11</v>
          </cell>
        </row>
        <row r="345">
          <cell r="A345" t="str">
            <v>Сардельки "Докторские" (черева) ( в ср.защ.атм.) 1.0 кг. "Высокий вкус"  СПК</v>
          </cell>
          <cell r="D345">
            <v>263</v>
          </cell>
          <cell r="F345">
            <v>263</v>
          </cell>
        </row>
        <row r="346">
          <cell r="A346" t="str">
            <v>Сардельки "Необыкновенные" (в ср.защ.атм.)  СПК</v>
          </cell>
          <cell r="D346">
            <v>31</v>
          </cell>
          <cell r="F346">
            <v>31</v>
          </cell>
        </row>
        <row r="347">
          <cell r="A347" t="str">
            <v>Сардельки из говядины (черева) (в ср.защ.атм.) "Высокий вкус"  СПК</v>
          </cell>
          <cell r="D347">
            <v>120.5</v>
          </cell>
          <cell r="F347">
            <v>120.5</v>
          </cell>
        </row>
        <row r="348">
          <cell r="A348" t="str">
            <v>Сардельки из свинины (черева) ( в ср.защ.атм) "Высокий вкус"  СПК</v>
          </cell>
          <cell r="D348">
            <v>1</v>
          </cell>
          <cell r="F348">
            <v>1</v>
          </cell>
        </row>
        <row r="349">
          <cell r="A349" t="str">
            <v>Семейная с чесночком Экстра вареная  СПК</v>
          </cell>
          <cell r="D349">
            <v>68</v>
          </cell>
          <cell r="F349">
            <v>68</v>
          </cell>
        </row>
        <row r="350">
          <cell r="A350" t="str">
            <v>Семейная с чесночком Экстра вареная 0,5 кг.шт.  СПК</v>
          </cell>
          <cell r="D350">
            <v>12</v>
          </cell>
          <cell r="F350">
            <v>12</v>
          </cell>
        </row>
        <row r="351">
          <cell r="A351" t="str">
            <v>Сервелат Европейский в/к, в/с 0,38 кг.шт.термофор.пак  СПК</v>
          </cell>
          <cell r="D351">
            <v>15</v>
          </cell>
          <cell r="F351">
            <v>15</v>
          </cell>
        </row>
        <row r="352">
          <cell r="A352" t="str">
            <v>Сервелат мелкозернистый в/к 0,5 кг.шт. термоус.пак. "Высокий вкус"  СПК</v>
          </cell>
          <cell r="D352">
            <v>198</v>
          </cell>
          <cell r="F352">
            <v>198</v>
          </cell>
        </row>
        <row r="353">
          <cell r="A353" t="str">
            <v>Сервелат Финский в/к 0,38 кг.шт. термофор.пак.  СПК</v>
          </cell>
          <cell r="D353">
            <v>187</v>
          </cell>
          <cell r="F353">
            <v>187</v>
          </cell>
        </row>
        <row r="354">
          <cell r="A354" t="str">
            <v>Сервелат Фирменный в/к 0,10 кг.шт. нарезка (лоток с ср.защ.атм.)  СПК</v>
          </cell>
          <cell r="D354">
            <v>193</v>
          </cell>
          <cell r="F354">
            <v>193</v>
          </cell>
        </row>
        <row r="355">
          <cell r="A355" t="str">
            <v>Сибирская особая с/к 0,10 кг.шт. нарезка (лоток с ср.защ.атм.)  СПК</v>
          </cell>
          <cell r="D355">
            <v>468</v>
          </cell>
          <cell r="F355">
            <v>468</v>
          </cell>
        </row>
        <row r="356">
          <cell r="A356" t="str">
            <v>Сибирская особая с/к 0,235 кг шт.  СПК</v>
          </cell>
          <cell r="D356">
            <v>445</v>
          </cell>
          <cell r="F356">
            <v>445</v>
          </cell>
        </row>
        <row r="357">
          <cell r="A357" t="str">
            <v>Славянская п/к 0,38 кг шт.термофор.пак.  СПК</v>
          </cell>
          <cell r="D357">
            <v>9</v>
          </cell>
          <cell r="F357">
            <v>9</v>
          </cell>
        </row>
        <row r="358">
          <cell r="A358" t="str">
            <v>Смак-мени с картофелем и сочной грудинкой 1кг ТМ Зареченские ПОКОМ</v>
          </cell>
          <cell r="D358">
            <v>1</v>
          </cell>
          <cell r="F358">
            <v>6</v>
          </cell>
        </row>
        <row r="359">
          <cell r="A359" t="str">
            <v>Смаколадьи с яблоком и грушей ТМ Зареченские,0,9 кг ПОКОМ</v>
          </cell>
          <cell r="D359">
            <v>1</v>
          </cell>
          <cell r="F359">
            <v>2</v>
          </cell>
        </row>
        <row r="360">
          <cell r="A360" t="str">
            <v>Сосиски "Баварские" 0,36 кг.шт. вак.упак.  СПК</v>
          </cell>
          <cell r="D360">
            <v>16</v>
          </cell>
          <cell r="F360">
            <v>16</v>
          </cell>
        </row>
        <row r="361">
          <cell r="A361" t="str">
            <v>Сосиски "БОЛЬШАЯ SOSиска" (в ср.защ.атм.) 1,0 кг  СПК</v>
          </cell>
          <cell r="D361">
            <v>11</v>
          </cell>
          <cell r="F361">
            <v>11</v>
          </cell>
        </row>
        <row r="362">
          <cell r="A362" t="str">
            <v>Сосиски "БОЛЬШАЯ SOSиска" Бекон (лоток с ср.защ.атм.)  СПК</v>
          </cell>
          <cell r="D362">
            <v>12</v>
          </cell>
          <cell r="F362">
            <v>12</v>
          </cell>
        </row>
        <row r="363">
          <cell r="A363" t="str">
            <v>Сосиски "Молочные" 0,36 кг.шт. вак.упак.  СПК</v>
          </cell>
          <cell r="D363">
            <v>25</v>
          </cell>
          <cell r="F363">
            <v>25</v>
          </cell>
        </row>
        <row r="364">
          <cell r="A364" t="str">
            <v>Сосиски Мусульманские "Просто выгодно" (в ср.защ.атм.)  СПК</v>
          </cell>
          <cell r="D364">
            <v>24</v>
          </cell>
          <cell r="F364">
            <v>24</v>
          </cell>
        </row>
        <row r="365">
          <cell r="A365" t="str">
            <v>Сосиски Хот-дог ВЕС (лоток с ср.защ.атм.)   СПК</v>
          </cell>
          <cell r="D365">
            <v>52.756</v>
          </cell>
          <cell r="F365">
            <v>56.482999999999997</v>
          </cell>
        </row>
        <row r="366">
          <cell r="A366" t="str">
            <v>Сосисоны в темпуре ВЕС  ПОКОМ</v>
          </cell>
          <cell r="F366">
            <v>19.010000000000002</v>
          </cell>
        </row>
        <row r="367">
          <cell r="A367" t="str">
            <v>Сочный мегачебурек ТМ Зареченские ВЕС ПОКОМ</v>
          </cell>
          <cell r="D367">
            <v>4.8</v>
          </cell>
          <cell r="F367">
            <v>282.92399999999998</v>
          </cell>
        </row>
        <row r="368">
          <cell r="A368" t="str">
            <v>Сыр "Пармезан" 40% колотый 100 гр  ОСТАНКИНО</v>
          </cell>
          <cell r="D368">
            <v>6</v>
          </cell>
          <cell r="F368">
            <v>6</v>
          </cell>
        </row>
        <row r="369">
          <cell r="A369" t="str">
            <v>Сыр "Пармезан" 40% кусок 180 гр  ОСТАНКИНО</v>
          </cell>
          <cell r="D369">
            <v>248</v>
          </cell>
          <cell r="F369">
            <v>250</v>
          </cell>
        </row>
        <row r="370">
          <cell r="A370" t="str">
            <v>Сыр Боккончини копченый 40% 100 гр.  ОСТАНКИНО</v>
          </cell>
          <cell r="D370">
            <v>173</v>
          </cell>
          <cell r="F370">
            <v>173</v>
          </cell>
        </row>
        <row r="371">
          <cell r="A371" t="str">
            <v>Сыр Гауда 45% тм Папа Может, нарезанные ломтики 125г (МИНИ)  Останкино</v>
          </cell>
          <cell r="D371">
            <v>53</v>
          </cell>
          <cell r="F371">
            <v>53</v>
          </cell>
        </row>
        <row r="372">
          <cell r="A372" t="str">
            <v>Сыр Останкино "Алтайский Gold" 50% вес  ОСТАНКИНО</v>
          </cell>
          <cell r="D372">
            <v>4.3</v>
          </cell>
          <cell r="F372">
            <v>5.61</v>
          </cell>
        </row>
        <row r="373">
          <cell r="A373" t="str">
            <v>Сыр ПАПА МОЖЕТ "Гауда Голд" 45% 180 г  ОСТАНКИНО</v>
          </cell>
          <cell r="D373">
            <v>687</v>
          </cell>
          <cell r="F373">
            <v>687</v>
          </cell>
        </row>
        <row r="374">
          <cell r="A374" t="str">
            <v>Сыр Папа Может "Гауда Голд", 45% брусок ВЕС ОСТАНКИНО</v>
          </cell>
          <cell r="D374">
            <v>12.7</v>
          </cell>
          <cell r="F374">
            <v>12.7</v>
          </cell>
        </row>
        <row r="375">
          <cell r="A375" t="str">
            <v>Сыр ПАПА МОЖЕТ "Голландский традиционный" 45% 180 г  ОСТАНКИНО</v>
          </cell>
          <cell r="D375">
            <v>17</v>
          </cell>
          <cell r="F375">
            <v>17</v>
          </cell>
        </row>
        <row r="376">
          <cell r="A376" t="str">
            <v>Сыр Папа Может "Голландский традиционный", 45% брусок ВЕС ОСТАНКИНО</v>
          </cell>
          <cell r="D376">
            <v>54.5</v>
          </cell>
          <cell r="F376">
            <v>54.5</v>
          </cell>
        </row>
        <row r="377">
          <cell r="A377" t="str">
            <v>Сыр ПАПА МОЖЕТ "Министерский" 180гр, 45 %  ОСТАНКИНО</v>
          </cell>
          <cell r="D377">
            <v>109</v>
          </cell>
          <cell r="F377">
            <v>109</v>
          </cell>
        </row>
        <row r="378">
          <cell r="A378" t="str">
            <v>Сыр ПАПА МОЖЕТ "Папин завтрак" 180гр, 45 %  ОСТАНКИНО</v>
          </cell>
          <cell r="D378">
            <v>69</v>
          </cell>
          <cell r="F378">
            <v>69</v>
          </cell>
        </row>
        <row r="379">
          <cell r="A379" t="str">
            <v>Сыр Папа Может "Пошехонский" 45% вес (= 3 кг)  ОСТАНКИНО</v>
          </cell>
          <cell r="D379">
            <v>12.5</v>
          </cell>
          <cell r="F379">
            <v>12.5</v>
          </cell>
        </row>
        <row r="380">
          <cell r="A380" t="str">
            <v>Сыр ПАПА МОЖЕТ "Российский традиционный" 45% 180 г  ОСТАНКИНО</v>
          </cell>
          <cell r="D380">
            <v>1473</v>
          </cell>
          <cell r="F380">
            <v>1473</v>
          </cell>
        </row>
        <row r="381">
          <cell r="A381" t="str">
            <v>Сыр Папа Может "Российский традиционный" ВЕС брусок массовая доля жира 50%  ОСТАНКИНО</v>
          </cell>
          <cell r="D381">
            <v>59.5</v>
          </cell>
          <cell r="F381">
            <v>59.5</v>
          </cell>
        </row>
        <row r="382">
          <cell r="A382" t="str">
            <v>Сыр Папа Может "Сметанковый" 50% вес (=3кг)  ОСТАНКИНО</v>
          </cell>
          <cell r="D382">
            <v>15.6</v>
          </cell>
          <cell r="F382">
            <v>15.6</v>
          </cell>
        </row>
        <row r="383">
          <cell r="A383" t="str">
            <v>Сыр ПАПА МОЖЕТ "Тильзитер" 45% 180 г  ОСТАНКИНО</v>
          </cell>
          <cell r="D383">
            <v>661</v>
          </cell>
          <cell r="F383">
            <v>663</v>
          </cell>
        </row>
        <row r="384">
          <cell r="A384" t="str">
            <v>Сыр Папа Может "Тильзитер", 45% брусок ВЕС   ОСТАНКИНО</v>
          </cell>
          <cell r="D384">
            <v>30.5</v>
          </cell>
          <cell r="F384">
            <v>30.5</v>
          </cell>
        </row>
        <row r="385">
          <cell r="A385" t="str">
            <v>Сыр Папа Может Гауда 48%, нарез, 125г (9 шт)  Останкино</v>
          </cell>
          <cell r="D385">
            <v>8</v>
          </cell>
          <cell r="F385">
            <v>8</v>
          </cell>
        </row>
        <row r="386">
          <cell r="A386" t="str">
            <v>Сыр Папа Может Голландский 45%, нарез, 125г (9 шт)  Останкино</v>
          </cell>
          <cell r="D386">
            <v>219</v>
          </cell>
          <cell r="F386">
            <v>219</v>
          </cell>
        </row>
        <row r="387">
          <cell r="A387" t="str">
            <v>Сыр Папа Может Сливочный со вкусом.топл.молока 50% вес (=3,5кг)  Останкино</v>
          </cell>
          <cell r="D387">
            <v>132</v>
          </cell>
          <cell r="F387">
            <v>132</v>
          </cell>
        </row>
        <row r="388">
          <cell r="A388" t="str">
            <v>Сыр Папа Может Тильзитер   45% 200гр     Останкино</v>
          </cell>
          <cell r="D388">
            <v>9</v>
          </cell>
          <cell r="F388">
            <v>9</v>
          </cell>
        </row>
        <row r="389">
          <cell r="A389" t="str">
            <v>Сыр Папа Может Тильзитер   45% вес      Останкино</v>
          </cell>
          <cell r="D389">
            <v>5</v>
          </cell>
          <cell r="F389">
            <v>5</v>
          </cell>
        </row>
        <row r="390">
          <cell r="A390" t="str">
            <v>Сыр Папа Может Тильзитер 50%, нарезка 125г  Останкино</v>
          </cell>
          <cell r="D390">
            <v>11</v>
          </cell>
          <cell r="F390">
            <v>11</v>
          </cell>
        </row>
        <row r="391">
          <cell r="A391" t="str">
            <v>Сыр плавленый Сливочный ж 45 % 180г ТМ Папа Может (16шт) ОСТАНКИНО</v>
          </cell>
          <cell r="D391">
            <v>67</v>
          </cell>
          <cell r="F391">
            <v>67</v>
          </cell>
        </row>
        <row r="392">
          <cell r="A392" t="str">
            <v>Сыр рассольный жирный Чечил 45% 100 гр  ОСТАНКИНО</v>
          </cell>
          <cell r="D392">
            <v>18</v>
          </cell>
          <cell r="F392">
            <v>18</v>
          </cell>
        </row>
        <row r="393">
          <cell r="A393" t="str">
            <v>Сыр Российский сливочный 45% тм Папа Может, нарезанные ломтики 125г (МИНИ)  ОСТАНКИНО</v>
          </cell>
          <cell r="D393">
            <v>269</v>
          </cell>
          <cell r="F393">
            <v>269</v>
          </cell>
        </row>
        <row r="394">
          <cell r="A394" t="str">
            <v>Сыр Скаморца свежий 40% 100 гр.  ОСТАНКИНО</v>
          </cell>
          <cell r="D394">
            <v>145</v>
          </cell>
          <cell r="F394">
            <v>145</v>
          </cell>
        </row>
        <row r="395">
          <cell r="A395" t="str">
            <v>Сыр творожный с зеленью 60% Папа может 140 гр.  ОСТАНКИНО</v>
          </cell>
          <cell r="D395">
            <v>39</v>
          </cell>
          <cell r="F395">
            <v>39</v>
          </cell>
        </row>
        <row r="396">
          <cell r="A396" t="str">
            <v>Сыр Чечил копченый 43% 100г/6шт ТМ Папа Может  ОСТАНКИНО</v>
          </cell>
          <cell r="D396">
            <v>3</v>
          </cell>
          <cell r="F396">
            <v>3</v>
          </cell>
        </row>
        <row r="397">
          <cell r="A397" t="str">
            <v>Сыр Чечил свежий 45% 100г/6шт ТМ Папа Может  ОСТАНКИНО</v>
          </cell>
          <cell r="D397">
            <v>245</v>
          </cell>
          <cell r="F397">
            <v>245</v>
          </cell>
        </row>
        <row r="398">
          <cell r="A398" t="str">
            <v>Сыч/Прод Коровино Российский 50% 200г СЗМЖ  ОСТАНКИНО</v>
          </cell>
          <cell r="D398">
            <v>159</v>
          </cell>
          <cell r="F398">
            <v>159</v>
          </cell>
        </row>
        <row r="399">
          <cell r="A399" t="str">
            <v>Сыч/Прод Коровино Российский Ориг 50% ВЕС (7,5 кг круг) ОСТАНКИНО</v>
          </cell>
          <cell r="D399">
            <v>37.5</v>
          </cell>
          <cell r="F399">
            <v>37.5</v>
          </cell>
        </row>
        <row r="400">
          <cell r="A400" t="str">
            <v>Сыч/Прод Коровино Российский Оригин 50% ВЕС (5 кг)  ОСТАНКИНО</v>
          </cell>
          <cell r="D400">
            <v>430.8</v>
          </cell>
          <cell r="F400">
            <v>430.8</v>
          </cell>
        </row>
        <row r="401">
          <cell r="A401" t="str">
            <v>Сыч/Прод Коровино Тильзитер 50% 200г СЗМЖ  ОСТАНКИНО</v>
          </cell>
          <cell r="D401">
            <v>145</v>
          </cell>
          <cell r="F401">
            <v>145</v>
          </cell>
        </row>
        <row r="402">
          <cell r="A402" t="str">
            <v>Сыч/Прод Коровино Тильзитер Оригин 50% ВЕС (5 кг брус) СЗМЖ  ОСТАНКИНО</v>
          </cell>
          <cell r="D402">
            <v>260.5</v>
          </cell>
          <cell r="F402">
            <v>260.5</v>
          </cell>
        </row>
        <row r="403">
          <cell r="A403" t="str">
            <v>Творожный Сыр 60% С маринованными огурчиками и укропом 140 гр  ОСТАНКИНО</v>
          </cell>
          <cell r="D403">
            <v>36</v>
          </cell>
          <cell r="F403">
            <v>36</v>
          </cell>
        </row>
        <row r="404">
          <cell r="A404" t="str">
            <v>Творожный Сыр 60% Сливочный  СТМ "ПапаМожет" - 140гр  ОСТАНКИНО</v>
          </cell>
          <cell r="D404">
            <v>190</v>
          </cell>
          <cell r="F404">
            <v>190</v>
          </cell>
        </row>
        <row r="405">
          <cell r="A405" t="str">
            <v>Торо Неро с/в "Эликатессе" 140 гр.шт.  СПК</v>
          </cell>
          <cell r="D405">
            <v>156</v>
          </cell>
          <cell r="F405">
            <v>156</v>
          </cell>
        </row>
        <row r="406">
          <cell r="A406" t="str">
            <v>Уши свиные копченые к пиву 0,15кг нар. д/ф шт.  СПК</v>
          </cell>
          <cell r="D406">
            <v>39</v>
          </cell>
          <cell r="F406">
            <v>39</v>
          </cell>
        </row>
        <row r="407">
          <cell r="A407" t="str">
            <v>Фестивальная пора с/к 100 гр.шт.нар. (лоток с ср.защ.атм.)  СПК</v>
          </cell>
          <cell r="D407">
            <v>496</v>
          </cell>
          <cell r="F407">
            <v>496</v>
          </cell>
        </row>
        <row r="408">
          <cell r="A408" t="str">
            <v>Фестивальная пора с/к 235 гр.шт.  СПК</v>
          </cell>
          <cell r="D408">
            <v>730</v>
          </cell>
          <cell r="F408">
            <v>730</v>
          </cell>
        </row>
        <row r="409">
          <cell r="A409" t="str">
            <v>Фестивальная пора с/к термоус.пак  СПК</v>
          </cell>
          <cell r="D409">
            <v>13.2</v>
          </cell>
          <cell r="F409">
            <v>13.2</v>
          </cell>
        </row>
        <row r="410">
          <cell r="A410" t="str">
            <v>Фестивальная с/к ВЕС   СПК</v>
          </cell>
          <cell r="D410">
            <v>0.61</v>
          </cell>
          <cell r="F410">
            <v>0.61</v>
          </cell>
        </row>
        <row r="411">
          <cell r="A411" t="str">
            <v>Фрай-пицца с ветчиной и грибами 3,0 кг ТМ Зареченские ТС Зареченские продукты. ВЕС ПОКОМ</v>
          </cell>
          <cell r="F411">
            <v>3</v>
          </cell>
        </row>
        <row r="412">
          <cell r="A412" t="str">
            <v>Фуэт с/в "Эликатессе" 160 гр.шт.  СПК</v>
          </cell>
          <cell r="D412">
            <v>253</v>
          </cell>
          <cell r="F412">
            <v>255</v>
          </cell>
        </row>
        <row r="413">
          <cell r="A413" t="str">
            <v>Хинкали Классические ТМ Зареченские ВЕС ПОКОМ</v>
          </cell>
          <cell r="D413">
            <v>5</v>
          </cell>
          <cell r="F413">
            <v>55</v>
          </cell>
        </row>
        <row r="414">
          <cell r="A414" t="str">
            <v>Хотстеры ТМ Горячая штучка ТС Хотстеры 0,25 кг зам  ПОКОМ</v>
          </cell>
          <cell r="D414">
            <v>2000</v>
          </cell>
          <cell r="F414">
            <v>5980</v>
          </cell>
        </row>
        <row r="415">
          <cell r="A415" t="str">
            <v>Хрустящие крылышки острые к пиву ТМ Горячая штучка 0,3кг зам  ПОКОМ</v>
          </cell>
          <cell r="F415">
            <v>461</v>
          </cell>
        </row>
        <row r="416">
          <cell r="A416" t="str">
            <v>Хрустящие крылышки ТМ Горячая штучка 0,3 кг зам  ПОКОМ</v>
          </cell>
          <cell r="F416">
            <v>529</v>
          </cell>
        </row>
        <row r="417">
          <cell r="A417" t="str">
            <v>Хрустящие крылышки ТМ Зареченские ТС Зареченские продукты. ВЕС ПОКОМ</v>
          </cell>
          <cell r="F417">
            <v>21.7</v>
          </cell>
        </row>
        <row r="418">
          <cell r="A418" t="str">
            <v>Чебупай нежная груша 0,2кг ТМ Горячая штучка  ПОКОМ</v>
          </cell>
          <cell r="F418">
            <v>4</v>
          </cell>
        </row>
        <row r="419">
          <cell r="A419" t="str">
            <v>Чебупай сочное яблоко ТМ Горячая штучка 0,2 кг зам.  ПОКОМ</v>
          </cell>
          <cell r="D419">
            <v>1</v>
          </cell>
          <cell r="F419">
            <v>186</v>
          </cell>
        </row>
        <row r="420">
          <cell r="A420" t="str">
            <v>Чебупай спелая вишня ТМ Горячая штучка 0,2 кг зам.  ПОКОМ</v>
          </cell>
          <cell r="D420">
            <v>3</v>
          </cell>
          <cell r="F420">
            <v>321</v>
          </cell>
        </row>
        <row r="421">
          <cell r="A421" t="str">
            <v>Чебупели Курочка гриль ТМ Горячая штучка, 0,3 кг зам  ПОКОМ</v>
          </cell>
          <cell r="F421">
            <v>238</v>
          </cell>
        </row>
        <row r="422">
          <cell r="A422" t="str">
            <v>Чебупицца курочка по-итальянски Горячая штучка 0,25 кг зам  ПОКОМ</v>
          </cell>
          <cell r="D422">
            <v>2417</v>
          </cell>
          <cell r="F422">
            <v>6544</v>
          </cell>
        </row>
        <row r="423">
          <cell r="A423" t="str">
            <v>Чебупицца Пепперони ТМ Горячая штучка ТС Чебупицца 0.25кг зам  ПОКОМ</v>
          </cell>
          <cell r="D423">
            <v>14</v>
          </cell>
          <cell r="F423">
            <v>3026</v>
          </cell>
        </row>
        <row r="424">
          <cell r="A424" t="str">
            <v>Чебуреки Мясные вес 2,7 кг ТМ Зареченские ВЕС ПОКОМ</v>
          </cell>
          <cell r="F424">
            <v>21.6</v>
          </cell>
        </row>
        <row r="425">
          <cell r="A425" t="str">
            <v>Чебуреки сочные ВЕС ТМ Зареченские  ПОКОМ</v>
          </cell>
          <cell r="F425">
            <v>505.01</v>
          </cell>
        </row>
        <row r="426">
          <cell r="A426" t="str">
            <v>Чоризо с/к "Эликатессе" 0,20 кг.шт.  СПК</v>
          </cell>
          <cell r="F426">
            <v>2</v>
          </cell>
        </row>
        <row r="427">
          <cell r="A427" t="str">
            <v>Шпикачки Русские (черева) (в ср.защ.атм.) "Высокий вкус"  СПК</v>
          </cell>
          <cell r="D427">
            <v>147</v>
          </cell>
          <cell r="F427">
            <v>147</v>
          </cell>
        </row>
        <row r="428">
          <cell r="A428" t="str">
            <v>Эликапреза с/в "Эликатессе" 0,10 кг.шт. нарезка (лоток с ср.защ.атм.)  СПК</v>
          </cell>
          <cell r="D428">
            <v>232</v>
          </cell>
          <cell r="F428">
            <v>233</v>
          </cell>
        </row>
        <row r="429">
          <cell r="A429" t="str">
            <v>Юбилейная с/к 0,10 кг.шт. нарезка (лоток с ср.защ.атм.)  СПК</v>
          </cell>
          <cell r="D429">
            <v>74</v>
          </cell>
          <cell r="F429">
            <v>74</v>
          </cell>
        </row>
        <row r="430">
          <cell r="A430" t="str">
            <v>Юбилейная с/к 0,235 кг.шт.  СПК</v>
          </cell>
          <cell r="D430">
            <v>1284</v>
          </cell>
          <cell r="F430">
            <v>1284</v>
          </cell>
        </row>
        <row r="431">
          <cell r="A431" t="str">
            <v>Итого</v>
          </cell>
          <cell r="D431">
            <v>159674.92600000001</v>
          </cell>
          <cell r="F431">
            <v>342823.4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01.08.2024 - 01.08.2024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87.747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177.934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322.79500000000002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29.812000000000001</v>
          </cell>
        </row>
        <row r="11">
          <cell r="A11" t="str">
            <v xml:space="preserve"> 022  Колбаса Вязанка со шпиком, вектор 0,5кг, ПОКОМ</v>
          </cell>
          <cell r="D11">
            <v>117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635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967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937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103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29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109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-10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-4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143</v>
          </cell>
        </row>
        <row r="21">
          <cell r="A21" t="str">
            <v xml:space="preserve"> 073  Колбаса Салями Баварушка зернистая, в/у 0.35 кг срез, ТМ Стародворье ПОКОМ</v>
          </cell>
          <cell r="D21">
            <v>-5</v>
          </cell>
        </row>
        <row r="22">
          <cell r="A22" t="str">
            <v xml:space="preserve"> 083  Колбаса Швейцарская 0,17 кг., ШТ., сырокопченая   ПОКОМ</v>
          </cell>
          <cell r="D22">
            <v>370</v>
          </cell>
        </row>
        <row r="23">
          <cell r="A23" t="str">
            <v xml:space="preserve"> 091  Сардельки Баварские, МГС 0.38кг, ТМ Стародворье  ПОКОМ</v>
          </cell>
          <cell r="D23">
            <v>-17</v>
          </cell>
        </row>
        <row r="24">
          <cell r="A24" t="str">
            <v xml:space="preserve"> 115  Колбаса Салями Филейбургская зернистая, в/у 0,35 кг срез, БАВАРУШКА ПОКОМ</v>
          </cell>
          <cell r="D24">
            <v>188</v>
          </cell>
        </row>
        <row r="25">
          <cell r="A25" t="str">
            <v xml:space="preserve"> 116  Колбаса Балыкбургская с копченым балыком, в/у 0,35 кг срез, БАВАРУШКА ПОКОМ</v>
          </cell>
          <cell r="D25">
            <v>40</v>
          </cell>
        </row>
        <row r="26">
          <cell r="A26" t="str">
            <v xml:space="preserve"> 117  Колбаса Сервелат Филейбургский с ароматными пряностями, в/у 0,35 кг срез, БАВАРУШКА ПОКОМ</v>
          </cell>
          <cell r="D26">
            <v>94</v>
          </cell>
        </row>
        <row r="27">
          <cell r="A27" t="str">
            <v xml:space="preserve"> 118  Колбаса Сервелат Филейбургский с филе сочного окорока, в/у 0,35 кг срез, БАВАРУШКА ПОКОМ</v>
          </cell>
          <cell r="D27">
            <v>253</v>
          </cell>
        </row>
        <row r="28">
          <cell r="A28" t="str">
            <v xml:space="preserve"> 200  Ветчина Дугушка ТМ Стародворье, вектор в/у    ПОКОМ</v>
          </cell>
          <cell r="D28">
            <v>92.963999999999999</v>
          </cell>
        </row>
        <row r="29">
          <cell r="A29" t="str">
            <v xml:space="preserve"> 201  Ветчина Нежная ТМ Особый рецепт, (2,5кг), ПОКОМ</v>
          </cell>
          <cell r="D29">
            <v>938.78499999999997</v>
          </cell>
        </row>
        <row r="30">
          <cell r="A30" t="str">
            <v xml:space="preserve"> 215  Колбаса Докторская ГОСТ Дугушка, ВЕС, ТМ Стародворье ПОКОМ</v>
          </cell>
          <cell r="D30">
            <v>89.757000000000005</v>
          </cell>
        </row>
        <row r="31">
          <cell r="A31" t="str">
            <v xml:space="preserve"> 217  Колбаса Докторская Дугушка, ВЕС, НЕ ГОСТ, ТМ Стародворье ПОКОМ</v>
          </cell>
          <cell r="D31">
            <v>0.88500000000000001</v>
          </cell>
        </row>
        <row r="32">
          <cell r="A32" t="str">
            <v xml:space="preserve"> 229  Колбаса Молочная Дугушка, в/у, ВЕС, ТМ Стародворье   ПОКОМ</v>
          </cell>
          <cell r="D32">
            <v>145.65199999999999</v>
          </cell>
        </row>
        <row r="33">
          <cell r="A33" t="str">
            <v xml:space="preserve"> 230  Колбаса Молочная Особая ТМ Особый рецепт, п/а, ВЕС. ПОКОМ</v>
          </cell>
          <cell r="D33">
            <v>-0.63200000000000001</v>
          </cell>
        </row>
        <row r="34">
          <cell r="A34" t="str">
            <v xml:space="preserve"> 236  Колбаса Рубленая ЗАПЕЧ. Дугушка ТМ Стародворье, вектор, в/к    ПОКОМ</v>
          </cell>
          <cell r="D34">
            <v>75.852999999999994</v>
          </cell>
        </row>
        <row r="35">
          <cell r="A35" t="str">
            <v xml:space="preserve"> 239  Колбаса Салями запеч Дугушка, оболочка вектор, ВЕС, ТМ Стародворье  ПОКОМ</v>
          </cell>
          <cell r="D35">
            <v>59.283000000000001</v>
          </cell>
        </row>
        <row r="36">
          <cell r="A36" t="str">
            <v xml:space="preserve"> 240  Колбаса Салями охотничья, ВЕС. ПОКОМ</v>
          </cell>
          <cell r="D36">
            <v>9.609</v>
          </cell>
        </row>
        <row r="37">
          <cell r="A37" t="str">
            <v xml:space="preserve"> 242  Колбаса Сервелат ЗАПЕЧ.Дугушка ТМ Стародворье, вектор, в/к     ПОКОМ</v>
          </cell>
          <cell r="D37">
            <v>119.83</v>
          </cell>
        </row>
        <row r="38">
          <cell r="A38" t="str">
            <v xml:space="preserve"> 247  Сардельки Нежные, ВЕС.  ПОКОМ</v>
          </cell>
          <cell r="D38">
            <v>53.496000000000002</v>
          </cell>
        </row>
        <row r="39">
          <cell r="A39" t="str">
            <v xml:space="preserve"> 248  Сардельки Сочные ТМ Особый рецепт,   ПОКОМ</v>
          </cell>
          <cell r="D39">
            <v>103.911</v>
          </cell>
        </row>
        <row r="40">
          <cell r="A40" t="str">
            <v xml:space="preserve"> 250  Сардельки стародворские с говядиной в обол. NDX, ВЕС. ПОКОМ</v>
          </cell>
          <cell r="D40">
            <v>227.69499999999999</v>
          </cell>
        </row>
        <row r="41">
          <cell r="A41" t="str">
            <v xml:space="preserve"> 255  Сосиски Молочные для завтрака ТМ Особый рецепт, п/а МГС, ВЕС, ТМ Стародворье  ПОКОМ</v>
          </cell>
          <cell r="D41">
            <v>19.954999999999998</v>
          </cell>
        </row>
        <row r="42">
          <cell r="A42" t="str">
            <v xml:space="preserve"> 257  Сосиски Молочные оригинальные ТМ Особый рецепт, ВЕС.   ПОКОМ</v>
          </cell>
          <cell r="D42">
            <v>24.891999999999999</v>
          </cell>
        </row>
        <row r="43">
          <cell r="A43" t="str">
            <v xml:space="preserve"> 263  Шпикачки Стародворские, ВЕС.  ПОКОМ</v>
          </cell>
          <cell r="D43">
            <v>23.445</v>
          </cell>
        </row>
        <row r="44">
          <cell r="A44" t="str">
            <v xml:space="preserve"> 265  Колбаса Балыкбургская, ВЕС, ТМ Баварушка  ПОКОМ</v>
          </cell>
          <cell r="D44">
            <v>54.326999999999998</v>
          </cell>
        </row>
        <row r="45">
          <cell r="A45" t="str">
            <v xml:space="preserve"> 266  Колбаса Филейбургская с сочным окороком, ВЕС, ТМ Баварушка  ПОКОМ</v>
          </cell>
          <cell r="D45">
            <v>60.042000000000002</v>
          </cell>
        </row>
        <row r="46">
          <cell r="A46" t="str">
            <v xml:space="preserve"> 267  Колбаса Салями Филейбургская зернистая, оболочка фиброуз, ВЕС, ТМ Баварушка  ПОКОМ</v>
          </cell>
          <cell r="D46">
            <v>43.158000000000001</v>
          </cell>
        </row>
        <row r="47">
          <cell r="A47" t="str">
            <v xml:space="preserve"> 272  Колбаса Сервелат Филедворский, фиброуз, в/у 0,35 кг срез,  ПОКОМ</v>
          </cell>
          <cell r="D47">
            <v>267</v>
          </cell>
        </row>
        <row r="48">
          <cell r="A48" t="str">
            <v xml:space="preserve"> 273  Сосиски Сочинки с сочной грудинкой, МГС 0.4кг,   ПОКОМ</v>
          </cell>
          <cell r="D48">
            <v>1032</v>
          </cell>
        </row>
        <row r="49">
          <cell r="A49" t="str">
            <v xml:space="preserve"> 276  Колбаса Сливушка ТМ Вязанка в оболочке полиамид 0,45 кг  ПОКОМ</v>
          </cell>
          <cell r="D49">
            <v>712</v>
          </cell>
        </row>
        <row r="50">
          <cell r="A50" t="str">
            <v xml:space="preserve"> 278  Сосиски Сочинки с сочным окороком, МГС 0.4кг,   ПОКОМ</v>
          </cell>
          <cell r="D50">
            <v>2</v>
          </cell>
        </row>
        <row r="51">
          <cell r="A51" t="str">
            <v xml:space="preserve"> 283  Сосиски Сочинки, ВЕС, ТМ Стародворье ПОКОМ</v>
          </cell>
          <cell r="D51">
            <v>184.63300000000001</v>
          </cell>
        </row>
        <row r="52">
          <cell r="A52" t="str">
            <v xml:space="preserve"> 285  Паштет печеночный со слив.маслом ТМ Стародворье ламистер 0,1 кг  ПОКОМ</v>
          </cell>
          <cell r="D52">
            <v>236</v>
          </cell>
        </row>
        <row r="53">
          <cell r="A53" t="str">
            <v xml:space="preserve"> 296  Колбаса Мясорубская с рубленой грудинкой 0,35кг срез ТМ Стародворье  ПОКОМ</v>
          </cell>
          <cell r="D53">
            <v>500</v>
          </cell>
        </row>
        <row r="54">
          <cell r="A54" t="str">
            <v xml:space="preserve"> 297  Колбаса Мясорубская с рубленой грудинкой ВЕС ТМ Стародворье  ПОКОМ</v>
          </cell>
          <cell r="D54">
            <v>46.215000000000003</v>
          </cell>
        </row>
        <row r="55">
          <cell r="A55" t="str">
            <v xml:space="preserve"> 301  Сосиски Сочинки по-баварски с сыром,  0.4кг, ТМ Стародворье  ПОКОМ</v>
          </cell>
          <cell r="D55">
            <v>879</v>
          </cell>
        </row>
        <row r="56">
          <cell r="A56" t="str">
            <v xml:space="preserve"> 302  Сосиски Сочинки по-баварски,  0.4кг, ТМ Стародворье  ПОКОМ</v>
          </cell>
          <cell r="D56">
            <v>930</v>
          </cell>
        </row>
        <row r="57">
          <cell r="A57" t="str">
            <v xml:space="preserve"> 304  Колбаса Салями Мясорубская с рубленным шпиком ВЕС ТМ Стародворье  ПОКОМ</v>
          </cell>
          <cell r="D57">
            <v>16.95</v>
          </cell>
        </row>
        <row r="58">
          <cell r="A58" t="str">
            <v xml:space="preserve"> 305  Колбаса Сервелат Мясорубский с мелкорубленным окороком в/у  ТМ Стародворье ВЕС   ПОКОМ</v>
          </cell>
          <cell r="D58">
            <v>54.415999999999997</v>
          </cell>
        </row>
        <row r="59">
          <cell r="A59" t="str">
            <v xml:space="preserve"> 306  Колбаса Салями Мясорубская с рубленым шпиком 0,35 кг срез ТМ Стародворье   Поком</v>
          </cell>
          <cell r="D59">
            <v>447</v>
          </cell>
        </row>
        <row r="60">
          <cell r="A60" t="str">
            <v xml:space="preserve"> 307  Колбаса Сервелат Мясорубский с мелкорубленным окороком 0,35 кг срез ТМ Стародворье   Поком</v>
          </cell>
          <cell r="D60">
            <v>538</v>
          </cell>
        </row>
        <row r="61">
          <cell r="A61" t="str">
            <v xml:space="preserve"> 309  Сосиски Сочинки с сыром 0,4 кг ТМ Стародворье  ПОКОМ</v>
          </cell>
          <cell r="D61">
            <v>515</v>
          </cell>
        </row>
        <row r="62">
          <cell r="A62" t="str">
            <v xml:space="preserve"> 312  Ветчина Филейская ВЕС ТМ  Вязанка ТС Столичная  ПОКОМ</v>
          </cell>
          <cell r="D62">
            <v>71.974000000000004</v>
          </cell>
        </row>
        <row r="63">
          <cell r="A63" t="str">
            <v xml:space="preserve"> 315  Колбаса вареная Молокуша ТМ Вязанка ВЕС, ПОКОМ</v>
          </cell>
          <cell r="D63">
            <v>137.16399999999999</v>
          </cell>
        </row>
        <row r="64">
          <cell r="A64" t="str">
            <v xml:space="preserve"> 316  Колбаса Нежная ТМ Зареченские ВЕС  ПОКОМ</v>
          </cell>
          <cell r="D64">
            <v>28.538</v>
          </cell>
        </row>
        <row r="65">
          <cell r="A65" t="str">
            <v xml:space="preserve"> 317 Колбаса Сервелат Рижский ТМ Зареченские, ВЕС  ПОКОМ</v>
          </cell>
          <cell r="D65">
            <v>6.8760000000000003</v>
          </cell>
        </row>
        <row r="66">
          <cell r="A66" t="str">
            <v xml:space="preserve"> 318  Сосиски Датские ТМ Зареченские, ВЕС  ПОКОМ</v>
          </cell>
          <cell r="D66">
            <v>407.1</v>
          </cell>
        </row>
        <row r="67">
          <cell r="A67" t="str">
            <v xml:space="preserve"> 319  Колбаса вареная Филейская ТМ Вязанка ТС Классическая, 0,45 кг. ПОКОМ</v>
          </cell>
          <cell r="D67">
            <v>982</v>
          </cell>
        </row>
        <row r="68">
          <cell r="A68" t="str">
            <v xml:space="preserve"> 321  Колбаса Сервелат Пражский ТМ Зареченские, ВЕС ПОКОМ</v>
          </cell>
          <cell r="D68">
            <v>2.2919999999999998</v>
          </cell>
        </row>
        <row r="69">
          <cell r="A69" t="str">
            <v xml:space="preserve"> 322  Колбаса вареная Молокуша 0,45кг ТМ Вязанка  ПОКОМ</v>
          </cell>
          <cell r="D69">
            <v>1237</v>
          </cell>
        </row>
        <row r="70">
          <cell r="A70" t="str">
            <v xml:space="preserve"> 324  Ветчина Филейская ТМ Вязанка Столичная 0,45 кг ПОКОМ</v>
          </cell>
          <cell r="D70">
            <v>405</v>
          </cell>
        </row>
        <row r="71">
          <cell r="A71" t="str">
            <v xml:space="preserve"> 328  Сардельки Сочинки Стародворье ТМ  0,4 кг ПОКОМ</v>
          </cell>
          <cell r="D71">
            <v>195</v>
          </cell>
        </row>
        <row r="72">
          <cell r="A72" t="str">
            <v xml:space="preserve"> 329  Сардельки Сочинки с сыром Стародворье ТМ, 0,4 кг. ПОКОМ</v>
          </cell>
          <cell r="D72">
            <v>133</v>
          </cell>
        </row>
        <row r="73">
          <cell r="A73" t="str">
            <v xml:space="preserve"> 330  Колбаса вареная Филейская ТМ Вязанка ТС Классическая ВЕС  ПОКОМ</v>
          </cell>
          <cell r="D73">
            <v>135.09</v>
          </cell>
        </row>
        <row r="74">
          <cell r="A74" t="str">
            <v xml:space="preserve"> 334  Паштет Любительский ТМ Стародворье ламистер 0,1 кг  ПОКОМ</v>
          </cell>
          <cell r="D74">
            <v>82</v>
          </cell>
        </row>
        <row r="75">
          <cell r="A75" t="str">
            <v xml:space="preserve"> 335  Колбаса Сливушка ТМ Вязанка. ВЕС.  ПОКОМ </v>
          </cell>
          <cell r="D75">
            <v>64.262</v>
          </cell>
        </row>
        <row r="76">
          <cell r="A76" t="str">
            <v xml:space="preserve"> 342 Сосиски Сочинки Молочные ТМ Стародворье 0,4 кг ПОКОМ</v>
          </cell>
          <cell r="D76">
            <v>781</v>
          </cell>
        </row>
        <row r="77">
          <cell r="A77" t="str">
            <v xml:space="preserve"> 343 Сосиски Сочинки Сливочные ТМ Стародворье  0,4 кг</v>
          </cell>
          <cell r="D77">
            <v>685</v>
          </cell>
        </row>
        <row r="78">
          <cell r="A78" t="str">
            <v xml:space="preserve"> 344  Колбаса Сочинка по-европейски с сочной грудинкой ТМ Стародворье, ВЕС ПОКОМ</v>
          </cell>
          <cell r="D78">
            <v>112.88500000000001</v>
          </cell>
        </row>
        <row r="79">
          <cell r="A79" t="str">
            <v xml:space="preserve"> 345  Колбаса Сочинка по-фински с сочным окроком ТМ Стародворье ВЕС ПОКОМ</v>
          </cell>
          <cell r="D79">
            <v>116.566</v>
          </cell>
        </row>
        <row r="80">
          <cell r="A80" t="str">
            <v xml:space="preserve"> 346  Колбаса Сочинка зернистая с сочной грудинкой ТМ Стародворье.ВЕС ПОКОМ</v>
          </cell>
          <cell r="D80">
            <v>174.596</v>
          </cell>
        </row>
        <row r="81">
          <cell r="A81" t="str">
            <v xml:space="preserve"> 347  Колбаса Сочинка рубленая с сочным окороком ТМ Стародворье ВЕС ПОКОМ</v>
          </cell>
          <cell r="D81">
            <v>124.59099999999999</v>
          </cell>
        </row>
        <row r="82">
          <cell r="A82" t="str">
            <v xml:space="preserve"> 353  Колбаса Салями запеченная ТМ Стародворье ТС Дугушка. 0,6 кг ПОКОМ</v>
          </cell>
          <cell r="D82">
            <v>27</v>
          </cell>
        </row>
        <row r="83">
          <cell r="A83" t="str">
            <v xml:space="preserve"> 354  Колбаса Рубленая запеченная ТМ Стародворье,ТС Дугушка  0,6 кг ПОКОМ</v>
          </cell>
          <cell r="D83">
            <v>25</v>
          </cell>
        </row>
        <row r="84">
          <cell r="A84" t="str">
            <v xml:space="preserve"> 355  Колбаса Сервелат запеченный ТМ Стародворье ТС Дугушка. 0,6 кг. ПОКОМ</v>
          </cell>
          <cell r="D84">
            <v>65</v>
          </cell>
        </row>
        <row r="85">
          <cell r="A85" t="str">
            <v xml:space="preserve"> 364  Сардельки Филейские Вязанка ВЕС NDX ТМ Вязанка  ПОКОМ</v>
          </cell>
          <cell r="D85">
            <v>52.627000000000002</v>
          </cell>
        </row>
        <row r="86">
          <cell r="A86" t="str">
            <v xml:space="preserve"> 376  Колбаса Докторская Дугушка 0,6кг ГОСТ ТМ Стародворье  ПОКОМ </v>
          </cell>
          <cell r="D86">
            <v>116</v>
          </cell>
        </row>
        <row r="87">
          <cell r="A87" t="str">
            <v xml:space="preserve"> 377  Колбаса Молочная Дугушка 0,6кг ТМ Стародворье  ПОКОМ</v>
          </cell>
          <cell r="D87">
            <v>240</v>
          </cell>
        </row>
        <row r="88">
          <cell r="A88" t="str">
            <v xml:space="preserve"> 385  Колбаски Филейбургские с филе сочного окорока, 0,28кг ТМ Баварушка  ПОКОМ</v>
          </cell>
          <cell r="D88">
            <v>318</v>
          </cell>
        </row>
        <row r="89">
          <cell r="A89" t="str">
            <v xml:space="preserve"> 387  Колбаса вареная Мусульманская Халяль ТМ Вязанка, 0,4 кг ПОКОМ</v>
          </cell>
          <cell r="D89">
            <v>168</v>
          </cell>
        </row>
        <row r="90">
          <cell r="A90" t="str">
            <v xml:space="preserve"> 388  Сосиски Восточные Халяль ТМ Вязанка 0,33 кг АК. ПОКОМ</v>
          </cell>
          <cell r="D90">
            <v>319</v>
          </cell>
        </row>
        <row r="91">
          <cell r="A91" t="str">
            <v xml:space="preserve"> 394 Колбаса полукопченая Аль-Ислами халяль ТМ Вязанка оболочка фиброуз в в/у 0,35 кг  ПОКОМ</v>
          </cell>
          <cell r="D91">
            <v>192</v>
          </cell>
        </row>
        <row r="92">
          <cell r="A92" t="str">
            <v xml:space="preserve"> 405  Сардельки Сливушки ТМ Вязанка в оболочке айпил 0,33 кг. ПОКОМ</v>
          </cell>
          <cell r="D92">
            <v>43</v>
          </cell>
        </row>
        <row r="93">
          <cell r="A93" t="str">
            <v xml:space="preserve"> 410  Сосиски Баварские с сыром ТМ Стародворье 0,35 кг. ПОКОМ</v>
          </cell>
          <cell r="D93">
            <v>1012</v>
          </cell>
        </row>
        <row r="94">
          <cell r="A94" t="str">
            <v xml:space="preserve"> 411  Колбаса Муромская ТМ Зареченские в оболочке полиамид ВЕС ПОКОМ</v>
          </cell>
          <cell r="D94">
            <v>1</v>
          </cell>
        </row>
        <row r="95">
          <cell r="A95" t="str">
            <v xml:space="preserve"> 412  Сосиски Баварские ТМ Стародворье 0,35 кг ПОКОМ</v>
          </cell>
          <cell r="D95">
            <v>1674</v>
          </cell>
        </row>
        <row r="96">
          <cell r="A96" t="str">
            <v xml:space="preserve"> 414  Колбаса Филейбургская с филе сочного окорока 0,11 кг ТМ Баварушка ПОКОМ</v>
          </cell>
          <cell r="D96">
            <v>20</v>
          </cell>
        </row>
        <row r="97">
          <cell r="A97" t="str">
            <v xml:space="preserve"> 415  Колбаса Балыкбургская с мраморным балыком 0,11 кг ТМ Баварушка  ПОКОМ</v>
          </cell>
          <cell r="D97">
            <v>28</v>
          </cell>
        </row>
        <row r="98">
          <cell r="A98" t="str">
            <v xml:space="preserve"> 417  Колбаса Филейбургская с ароматными пряностями 0,06 кг нарезка ТМ Баварушка  ПОКОМ</v>
          </cell>
          <cell r="D98">
            <v>165</v>
          </cell>
        </row>
        <row r="99">
          <cell r="A99" t="str">
            <v xml:space="preserve"> 418  Колбаса Балыкбургская с мраморным балыком и нотками кориандра 0,06 кг нарезка ТМ Баварушка  ПО</v>
          </cell>
          <cell r="D99">
            <v>8</v>
          </cell>
        </row>
        <row r="100">
          <cell r="A100" t="str">
            <v xml:space="preserve"> 419  Колбаса Филейбургская зернистая 0,06 кг нарезка ТМ Баварушка  ПОКОМ</v>
          </cell>
          <cell r="D100">
            <v>276</v>
          </cell>
        </row>
        <row r="101">
          <cell r="A101" t="str">
            <v xml:space="preserve"> 421  Сосиски Царедворские 0,33 кг ТМ Стародворье  ПОКОМ</v>
          </cell>
          <cell r="D101">
            <v>-10</v>
          </cell>
        </row>
        <row r="102">
          <cell r="A102" t="str">
            <v xml:space="preserve"> 422  Деликатесы Бекон Балыкбургский ТМ Баварушка  0,15 кг.ПОКОМ</v>
          </cell>
          <cell r="D102">
            <v>93</v>
          </cell>
        </row>
        <row r="103">
          <cell r="A103" t="str">
            <v xml:space="preserve"> 423  Колбаса Сервелат Рижский ТМ Зареченские ТС Зареченские продукты, 0,28 кг срез ПОКОМ</v>
          </cell>
          <cell r="D103">
            <v>19</v>
          </cell>
        </row>
        <row r="104">
          <cell r="A104" t="str">
            <v xml:space="preserve"> 426  Колбаса варенокопченая из мяса птицы Сервелат Царедворский, 0,28 кг срез ПОКОМ</v>
          </cell>
          <cell r="D104">
            <v>-13</v>
          </cell>
        </row>
        <row r="105">
          <cell r="A105" t="str">
            <v xml:space="preserve"> 427  Колбаса Филедворская ТМ Стародворье в оболочке полиамид. ВЕС ПОКОМ</v>
          </cell>
          <cell r="D105">
            <v>65.334999999999994</v>
          </cell>
        </row>
        <row r="106">
          <cell r="A106" t="str">
            <v xml:space="preserve"> 429  Колбаса Нежная со шпиком.ТС Зареченские продукты в оболочке полиамид ВЕС ПОКОМ</v>
          </cell>
          <cell r="D106">
            <v>4.056</v>
          </cell>
        </row>
        <row r="107">
          <cell r="A107" t="str">
            <v xml:space="preserve"> 430  Колбаса Стародворская с окороком 0,4 кг. ТМ Стародворье в оболочке полиамид  ПОКОМ</v>
          </cell>
          <cell r="D107">
            <v>140</v>
          </cell>
        </row>
        <row r="108">
          <cell r="A108" t="str">
            <v xml:space="preserve"> 431  Колбаса Стародворская с окороком в оболочке полиамид ТМ Стародворье ВЕС ПОКОМ</v>
          </cell>
          <cell r="D108">
            <v>102.739</v>
          </cell>
        </row>
        <row r="109">
          <cell r="A109" t="str">
            <v xml:space="preserve"> 435  Колбаса Молочная Стародворская  с молоком в оболочке полиамид 0,4 кг.ТМ Стародворье ПОКОМ</v>
          </cell>
          <cell r="D109">
            <v>73</v>
          </cell>
        </row>
        <row r="110">
          <cell r="A110" t="str">
            <v xml:space="preserve"> 436  Колбаса Молочная стародворская с молоком, ВЕС, ТМ Стародворье  ПОКОМ</v>
          </cell>
          <cell r="D110">
            <v>73.900000000000006</v>
          </cell>
        </row>
        <row r="111">
          <cell r="A111" t="str">
            <v xml:space="preserve"> 438  Колбаса Филедворская 0,4 кг. ТМ Стародворье  ПОКОМ</v>
          </cell>
          <cell r="D111">
            <v>27</v>
          </cell>
        </row>
        <row r="112">
          <cell r="A112" t="str">
            <v xml:space="preserve"> 445  Колбаса Краковюрст ТМ Баварушка рубленая в оболочке черева в в.у 0,2 кг ПОКОМ</v>
          </cell>
          <cell r="D112">
            <v>52</v>
          </cell>
        </row>
        <row r="113">
          <cell r="A113" t="str">
            <v xml:space="preserve"> 446  Колбаса Краковюрст ТМ Баварушка с душистым чесноком в оболочке черева в в.у 0,2 кг. ПОКОМ</v>
          </cell>
          <cell r="D113">
            <v>28</v>
          </cell>
        </row>
        <row r="114">
          <cell r="A114" t="str">
            <v xml:space="preserve"> 447  Колбаски Краковюрст ТМ Баварушка с изысканными пряностями в оболочке NDX в в.у 0,2 кг. ПОКОМ </v>
          </cell>
          <cell r="D114">
            <v>116</v>
          </cell>
        </row>
        <row r="115">
          <cell r="A115" t="str">
            <v xml:space="preserve"> 448  Сосиски Сливушки по-венски ТМ Вязанка. 0,3 кг ПОКОМ</v>
          </cell>
          <cell r="D115">
            <v>69</v>
          </cell>
        </row>
        <row r="116">
          <cell r="A116" t="str">
            <v xml:space="preserve"> 449  Колбаса Дугушка Стародворская ВЕС ТС Дугушка ПОКОМ</v>
          </cell>
          <cell r="D116">
            <v>116.224</v>
          </cell>
        </row>
        <row r="117">
          <cell r="A117" t="str">
            <v xml:space="preserve"> 452  Колбаса Со шпиком ВЕС большой батон ТМ Особый рецепт  ПОКОМ</v>
          </cell>
          <cell r="D117">
            <v>793.98599999999999</v>
          </cell>
        </row>
        <row r="118">
          <cell r="A118" t="str">
            <v xml:space="preserve"> 453  Колбаса Докторская Филейная ВЕС большой батон ТМ Особый рецепт  ПОКОМ</v>
          </cell>
          <cell r="D118">
            <v>1</v>
          </cell>
        </row>
        <row r="119">
          <cell r="A119" t="str">
            <v xml:space="preserve"> 456  Колбаса Филейная ТМ Особый рецепт ВЕС большой батон  ПОКОМ</v>
          </cell>
          <cell r="D119">
            <v>1767.4849999999999</v>
          </cell>
        </row>
        <row r="120">
          <cell r="A120" t="str">
            <v xml:space="preserve"> 457  Колбаса Молочная ТМ Особый рецепт ВЕС большой батон  ПОКОМ</v>
          </cell>
          <cell r="D120">
            <v>794.97799999999995</v>
          </cell>
        </row>
        <row r="121">
          <cell r="A121" t="str">
            <v xml:space="preserve"> 465  Колбаса Филейная оригинальная ВЕС ~0,8кг ТМ Особый рецепт в оболочке полиамид  ПОКОМ</v>
          </cell>
          <cell r="D121">
            <v>23.306000000000001</v>
          </cell>
        </row>
        <row r="122">
          <cell r="A122" t="str">
            <v xml:space="preserve"> 467  Колбаса Филейная 0,5кг ТМ Особый рецепт  ПОКОМ</v>
          </cell>
          <cell r="D122">
            <v>47</v>
          </cell>
        </row>
        <row r="123">
          <cell r="A123" t="str">
            <v xml:space="preserve"> 472  Колбаса Молочная ВЕС ТМ Зареченские  ПОКОМ</v>
          </cell>
          <cell r="D123">
            <v>6.89</v>
          </cell>
        </row>
        <row r="124">
          <cell r="A124" t="str">
            <v xml:space="preserve"> 473  Ветчина Рубленая ВЕС ТМ Зареченские  ПОКОМ</v>
          </cell>
          <cell r="D124">
            <v>1.3480000000000001</v>
          </cell>
        </row>
        <row r="125">
          <cell r="A125" t="str">
            <v xml:space="preserve"> 474  Колбаса Молочная 0,4кг ТМ Зареченские  ПОКОМ</v>
          </cell>
          <cell r="D125">
            <v>7</v>
          </cell>
        </row>
        <row r="126">
          <cell r="A126" t="str">
            <v xml:space="preserve"> 475  Колбаса Нежная 0,4кг ТМ Зареченские  ПОКОМ</v>
          </cell>
          <cell r="D126">
            <v>8</v>
          </cell>
        </row>
        <row r="127">
          <cell r="A127" t="str">
            <v xml:space="preserve"> 476  Колбаса Нежная со шпиком 0,4кг ТМ Зареченские  ПОКОМ</v>
          </cell>
          <cell r="D127">
            <v>6</v>
          </cell>
        </row>
        <row r="128">
          <cell r="A128" t="str">
            <v xml:space="preserve"> 477  Ветчина Рубленая 0,4кг ТМ Зареченские  ПОКОМ</v>
          </cell>
          <cell r="D128">
            <v>5</v>
          </cell>
        </row>
        <row r="129">
          <cell r="A129" t="str">
            <v xml:space="preserve"> 478  Сардельки Зареченские ВЕС ТМ Зареченские  ПОКОМ</v>
          </cell>
          <cell r="D129">
            <v>11.805999999999999</v>
          </cell>
        </row>
        <row r="130">
          <cell r="A130" t="str">
            <v xml:space="preserve"> 479  Шпикачки Зареченские ВЕС ТМ Зареченские  ПОКОМ</v>
          </cell>
          <cell r="D130">
            <v>15.8</v>
          </cell>
        </row>
        <row r="131">
          <cell r="A131" t="str">
            <v xml:space="preserve"> 481  Колбаса Филейная оригинальная ВЕС ~1,87кг ТМ Особый рецепт большой батон  ПОКОМ</v>
          </cell>
          <cell r="D131">
            <v>1.8240000000000001</v>
          </cell>
        </row>
        <row r="132">
          <cell r="A132" t="str">
            <v xml:space="preserve"> 486  Колбаски Бюргерсы с сыром 0,27кг ТМ Баварушка  ПОКОМ</v>
          </cell>
          <cell r="D132">
            <v>16</v>
          </cell>
        </row>
        <row r="133">
          <cell r="A133" t="str">
            <v>3215 ВЕТЧ.МЯСНАЯ Папа может п/о 0.4кг 8шт.    ОСТАНКИНО</v>
          </cell>
          <cell r="D133">
            <v>129</v>
          </cell>
        </row>
        <row r="134">
          <cell r="A134" t="str">
            <v>3812 СОЧНЫЕ сос п/о мгс 2*2  ОСТАНКИНО</v>
          </cell>
          <cell r="D134">
            <v>407.89400000000001</v>
          </cell>
        </row>
        <row r="135">
          <cell r="A135" t="str">
            <v>4063 МЯСНАЯ Папа может вар п/о_Л   ОСТАНКИНО</v>
          </cell>
          <cell r="D135">
            <v>321.95800000000003</v>
          </cell>
        </row>
        <row r="136">
          <cell r="A136" t="str">
            <v>4117 ЭКСТРА Папа может с/к в/у_Л   ОСТАНКИНО</v>
          </cell>
          <cell r="D136">
            <v>5.0119999999999996</v>
          </cell>
        </row>
        <row r="137">
          <cell r="A137" t="str">
            <v>4574 Колбаса вар Мясная со шпиком 1кг Папа может п/о (код покуп. 24784) Останкино</v>
          </cell>
          <cell r="D137">
            <v>37.701000000000001</v>
          </cell>
        </row>
        <row r="138">
          <cell r="A138" t="str">
            <v>4813 ФИЛЕЙНАЯ Папа может вар п/о_Л   ОСТАНКИНО</v>
          </cell>
          <cell r="D138">
            <v>72.977999999999994</v>
          </cell>
        </row>
        <row r="139">
          <cell r="A139" t="str">
            <v>4993 САЛЯМИ ИТАЛЬЯНСКАЯ с/к в/у 1/250*8_120c ОСТАНКИНО</v>
          </cell>
          <cell r="D139">
            <v>171</v>
          </cell>
        </row>
        <row r="140">
          <cell r="A140" t="str">
            <v>5341 СЕРВЕЛАТ ОХОТНИЧИЙ в/к в/у  ОСТАНКИНО</v>
          </cell>
          <cell r="D140">
            <v>56.802999999999997</v>
          </cell>
        </row>
        <row r="141">
          <cell r="A141" t="str">
            <v>5483 ЭКСТРА Папа может с/к в/у 1/250 8шт.   ОСТАНКИНО</v>
          </cell>
          <cell r="D141">
            <v>300</v>
          </cell>
        </row>
        <row r="142">
          <cell r="A142" t="str">
            <v>5544 Сервелат Финский в/к в/у_45с НОВАЯ ОСТАНКИНО</v>
          </cell>
          <cell r="D142">
            <v>124.041</v>
          </cell>
        </row>
        <row r="143">
          <cell r="A143" t="str">
            <v>5682 САЛЯМИ МЕЛКОЗЕРНЕНАЯ с/к в/у 1/120_60с   ОСТАНКИНО</v>
          </cell>
          <cell r="D143">
            <v>691</v>
          </cell>
        </row>
        <row r="144">
          <cell r="A144" t="str">
            <v>5698 СЫТНЫЕ Папа может сар б/о мгс 1*3_Маяк  ОСТАНКИНО</v>
          </cell>
          <cell r="D144">
            <v>53.351999999999997</v>
          </cell>
        </row>
        <row r="145">
          <cell r="A145" t="str">
            <v>5706 АРОМАТНАЯ Папа может с/к в/у 1/250 8шт.  ОСТАНКИНО</v>
          </cell>
          <cell r="D145">
            <v>354</v>
          </cell>
        </row>
        <row r="146">
          <cell r="A146" t="str">
            <v>5708 ПОСОЛЬСКАЯ Папа может с/к в/у ОСТАНКИНО</v>
          </cell>
          <cell r="D146">
            <v>6.4710000000000001</v>
          </cell>
        </row>
        <row r="147">
          <cell r="A147" t="str">
            <v>5820 СЛИВОЧНЫЕ Папа может сос п/о мгс 2*2_45с   ОСТАНКИНО</v>
          </cell>
          <cell r="D147">
            <v>26.686</v>
          </cell>
        </row>
        <row r="148">
          <cell r="A148" t="str">
            <v>5851 ЭКСТРА Папа может вар п/о   ОСТАНКИНО</v>
          </cell>
          <cell r="D148">
            <v>69.069999999999993</v>
          </cell>
        </row>
        <row r="149">
          <cell r="A149" t="str">
            <v>5931 ОХОТНИЧЬЯ Папа может с/к в/у 1/220 8шт.   ОСТАНКИНО</v>
          </cell>
          <cell r="D149">
            <v>275</v>
          </cell>
        </row>
        <row r="150">
          <cell r="A150" t="str">
            <v>5992 ВРЕМЯ ОКРОШКИ Папа может вар п/о 0.4кг   ОСТАНКИНО</v>
          </cell>
          <cell r="D150">
            <v>95</v>
          </cell>
        </row>
        <row r="151">
          <cell r="A151" t="str">
            <v>6113 СОЧНЫЕ сос п/о мгс 1*6_Ашан  ОСТАНКИНО</v>
          </cell>
          <cell r="D151">
            <v>225.56899999999999</v>
          </cell>
        </row>
        <row r="152">
          <cell r="A152" t="str">
            <v>6206 СВИНИНА ПО-ДОМАШНЕМУ к/в мл/к в/у 0.3кг  ОСТАНКИНО</v>
          </cell>
          <cell r="D152">
            <v>66</v>
          </cell>
        </row>
        <row r="153">
          <cell r="A153" t="str">
            <v>6228 МЯСНОЕ АССОРТИ к/з с/н мгс 1/90 10шт.  ОСТАНКИНО</v>
          </cell>
          <cell r="D153">
            <v>84</v>
          </cell>
        </row>
        <row r="154">
          <cell r="A154" t="str">
            <v>6247 ДОМАШНЯЯ Папа может вар п/о 0,4кг 8шт.  ОСТАНКИНО</v>
          </cell>
          <cell r="D154">
            <v>26</v>
          </cell>
        </row>
        <row r="155">
          <cell r="A155" t="str">
            <v>6268 ГОВЯЖЬЯ Папа может вар п/о 0,4кг 8 шт.  ОСТАНКИНО</v>
          </cell>
          <cell r="D155">
            <v>93</v>
          </cell>
        </row>
        <row r="156">
          <cell r="A156" t="str">
            <v>6303 МЯСНЫЕ Папа может сос п/о мгс 1.5*3  ОСТАНКИНО</v>
          </cell>
          <cell r="D156">
            <v>113.678</v>
          </cell>
        </row>
        <row r="157">
          <cell r="A157" t="str">
            <v>6325 ДОКТОРСКАЯ ПРЕМИУМ вар п/о 0.4кг 8шт.  ОСТАНКИНО</v>
          </cell>
          <cell r="D157">
            <v>230</v>
          </cell>
        </row>
        <row r="158">
          <cell r="A158" t="str">
            <v>6333 МЯСНАЯ Папа может вар п/о 0.4кг 8шт.  ОСТАНКИНО</v>
          </cell>
          <cell r="D158">
            <v>1200</v>
          </cell>
        </row>
        <row r="159">
          <cell r="A159" t="str">
            <v>6340 ДОМАШНИЙ РЕЦЕПТ Коровино 0.5кг 8шт.  ОСТАНКИНО</v>
          </cell>
          <cell r="D159">
            <v>254</v>
          </cell>
        </row>
        <row r="160">
          <cell r="A160" t="str">
            <v>6341 ДОМАШНИЙ РЕЦЕПТ СО ШПИКОМ Коровино 0.5кг  ОСТАНКИНО</v>
          </cell>
          <cell r="D160">
            <v>25</v>
          </cell>
        </row>
        <row r="161">
          <cell r="A161" t="str">
            <v>6353 ЭКСТРА Папа может вар п/о 0.4кг 8шт.  ОСТАНКИНО</v>
          </cell>
          <cell r="D161">
            <v>572</v>
          </cell>
        </row>
        <row r="162">
          <cell r="A162" t="str">
            <v>6392 ФИЛЕЙНАЯ Папа может вар п/о 0.4кг. ОСТАНКИНО</v>
          </cell>
          <cell r="D162">
            <v>932</v>
          </cell>
        </row>
        <row r="163">
          <cell r="A163" t="str">
            <v>6426 КЛАССИЧЕСКАЯ ПМ вар п/о 0.3кг 8шт.  ОСТАНКИНО</v>
          </cell>
          <cell r="D163">
            <v>150</v>
          </cell>
        </row>
        <row r="164">
          <cell r="A164" t="str">
            <v>6453 ЭКСТРА Папа может с/к с/н в/у 1/100 14шт.   ОСТАНКИНО</v>
          </cell>
          <cell r="D164">
            <v>670</v>
          </cell>
        </row>
        <row r="165">
          <cell r="A165" t="str">
            <v>6454 АРОМАТНАЯ с/к с/н в/у 1/100 14шт.  ОСТАНКИНО</v>
          </cell>
          <cell r="D165">
            <v>629</v>
          </cell>
        </row>
        <row r="166">
          <cell r="A166" t="str">
            <v>6470 ВЕТЧ.МРАМОРНАЯ в/у_45с  ОСТАНКИНО</v>
          </cell>
          <cell r="D166">
            <v>4.8250000000000002</v>
          </cell>
        </row>
        <row r="167">
          <cell r="A167" t="str">
            <v>6527 ШПИКАЧКИ СОЧНЫЕ ПМ сар б/о мгс 1*3 45с ОСТАНКИНО</v>
          </cell>
          <cell r="D167">
            <v>131.18299999999999</v>
          </cell>
        </row>
        <row r="168">
          <cell r="A168" t="str">
            <v>6528 ШПИКАЧКИ СОЧНЫЕ ПМ сар б/о мгс 0.4кг 45с  ОСТАНКИНО</v>
          </cell>
          <cell r="D168">
            <v>82</v>
          </cell>
        </row>
        <row r="169">
          <cell r="A169" t="str">
            <v>6586 МРАМОРНАЯ И БАЛЫКОВАЯ в/к с/н мгс 1/90 ОСТАНКИНО</v>
          </cell>
          <cell r="D169">
            <v>52</v>
          </cell>
        </row>
        <row r="170">
          <cell r="A170" t="str">
            <v>6602 БАВАРСКИЕ ПМ сос ц/о мгс 0,35кг 8шт.  ОСТАНКИНО</v>
          </cell>
          <cell r="D170">
            <v>92</v>
          </cell>
        </row>
        <row r="171">
          <cell r="A171" t="str">
            <v>6661 СОЧНЫЙ ГРИЛЬ ПМ сос п/о мгс 1.5*4_Маяк  ОСТАНКИНО</v>
          </cell>
          <cell r="D171">
            <v>7.7359999999999998</v>
          </cell>
        </row>
        <row r="172">
          <cell r="A172" t="str">
            <v>6666 БОЯНСКАЯ Папа может п/к в/у 0,28кг 8 шт. ОСТАНКИНО</v>
          </cell>
          <cell r="D172">
            <v>325</v>
          </cell>
        </row>
        <row r="173">
          <cell r="A173" t="str">
            <v>6683 СЕРВЕЛАТ ЗЕРНИСТЫЙ ПМ в/к в/у 0,35кг  ОСТАНКИНО</v>
          </cell>
          <cell r="D173">
            <v>697</v>
          </cell>
        </row>
        <row r="174">
          <cell r="A174" t="str">
            <v>6684 СЕРВЕЛАТ КАРЕЛЬСКИЙ ПМ в/к в/у 0.28кг  ОСТАНКИНО</v>
          </cell>
          <cell r="D174">
            <v>540</v>
          </cell>
        </row>
        <row r="175">
          <cell r="A175" t="str">
            <v>6689 СЕРВЕЛАТ ОХОТНИЧИЙ ПМ в/к в/у 0,35кг 8шт  ОСТАНКИНО</v>
          </cell>
          <cell r="D175">
            <v>920</v>
          </cell>
        </row>
        <row r="176">
          <cell r="A176" t="str">
            <v>6697 СЕРВЕЛАТ ФИНСКИЙ ПМ в/к в/у 0,35кг 8шт.  ОСТАНКИНО</v>
          </cell>
          <cell r="D176">
            <v>1092</v>
          </cell>
        </row>
        <row r="177">
          <cell r="A177" t="str">
            <v>6713 СОЧНЫЙ ГРИЛЬ ПМ сос п/о мгс 0.41кг 8шт.  ОСТАНКИНО</v>
          </cell>
          <cell r="D177">
            <v>363</v>
          </cell>
        </row>
        <row r="178">
          <cell r="A178" t="str">
            <v>6722 СОЧНЫЕ ПМ сос п/о мгс 0,41кг 10шт.  ОСТАНКИНО</v>
          </cell>
          <cell r="D178">
            <v>1005</v>
          </cell>
        </row>
        <row r="179">
          <cell r="A179" t="str">
            <v>6726 СЛИВОЧНЫЕ ПМ сос п/о мгс 0.41кг 10шт.  ОСТАНКИНО</v>
          </cell>
          <cell r="D179">
            <v>818</v>
          </cell>
        </row>
        <row r="180">
          <cell r="A180" t="str">
            <v>6761 МОЛОЧНЫЕ ГОСТ сос ц/о мгс 1*4  ОСТАНКИНО</v>
          </cell>
          <cell r="D180">
            <v>4.1310000000000002</v>
          </cell>
        </row>
        <row r="181">
          <cell r="A181" t="str">
            <v>6762 СЛИВОЧНЫЕ сос ц/о мгс 0.41кг 8шт.  ОСТАНКИНО</v>
          </cell>
          <cell r="D181">
            <v>35</v>
          </cell>
        </row>
        <row r="182">
          <cell r="A182" t="str">
            <v>6764 СЛИВОЧНЫЕ сос ц/о мгс 1*4  ОСТАНКИНО</v>
          </cell>
          <cell r="D182">
            <v>3.153</v>
          </cell>
        </row>
        <row r="183">
          <cell r="A183" t="str">
            <v>6765 РУБЛЕНЫЕ сос ц/о мгс 0.36кг 6шт.  ОСТАНКИНО</v>
          </cell>
          <cell r="D183">
            <v>279</v>
          </cell>
        </row>
        <row r="184">
          <cell r="A184" t="str">
            <v>6767 РУБЛЕНЫЕ сос ц/о мгс 1*4  ОСТАНКИНО</v>
          </cell>
          <cell r="D184">
            <v>12.901</v>
          </cell>
        </row>
        <row r="185">
          <cell r="A185" t="str">
            <v>6768 С СЫРОМ сос ц/о мгс 0.41кг 6шт.  ОСТАНКИНО</v>
          </cell>
          <cell r="D185">
            <v>37</v>
          </cell>
        </row>
        <row r="186">
          <cell r="A186" t="str">
            <v>6770 ИСПАНСКИЕ сос ц/о мгс 0.41кг 6шт.  ОСТАНКИНО</v>
          </cell>
          <cell r="D186">
            <v>26</v>
          </cell>
        </row>
        <row r="187">
          <cell r="A187" t="str">
            <v>6773 САЛЯМИ Папа может п/к в/у 0,28кг 8шт.  ОСТАНКИНО</v>
          </cell>
          <cell r="D187">
            <v>111</v>
          </cell>
        </row>
        <row r="188">
          <cell r="A188" t="str">
            <v>6777 МЯСНЫЕ С ГОВЯДИНОЙ ПМ сос п/о мгс 0.4кг  ОСТАНКИНО</v>
          </cell>
          <cell r="D188">
            <v>320</v>
          </cell>
        </row>
        <row r="189">
          <cell r="A189" t="str">
            <v>6785 ВЕНСКАЯ САЛЯМИ п/к в/у 0.33кг 8шт.  ОСТАНКИНО</v>
          </cell>
          <cell r="D189">
            <v>128</v>
          </cell>
        </row>
        <row r="190">
          <cell r="A190" t="str">
            <v>6786 ВЕНСКАЯ САЛЯМИ п/к в/у  ОСТАНКИНО</v>
          </cell>
          <cell r="D190">
            <v>1.323</v>
          </cell>
        </row>
        <row r="191">
          <cell r="A191" t="str">
            <v>6787 СЕРВЕЛАТ КРЕМЛЕВСКИЙ в/к в/у 0,33кг 8шт.  ОСТАНКИНО</v>
          </cell>
          <cell r="D191">
            <v>69</v>
          </cell>
        </row>
        <row r="192">
          <cell r="A192" t="str">
            <v>6788 СЕРВЕЛАТ КРЕМЛЕВСКИЙ в/к в/у  ОСТАНКИНО</v>
          </cell>
          <cell r="D192">
            <v>1.3320000000000001</v>
          </cell>
        </row>
        <row r="193">
          <cell r="A193" t="str">
            <v>6791 СЕРВЕЛАТ ПРЕМИУМ в/к в/у 0,33кг 8шт.  ОСТАНКИНО</v>
          </cell>
          <cell r="D193">
            <v>1</v>
          </cell>
        </row>
        <row r="194">
          <cell r="A194" t="str">
            <v>6793 БАЛЫКОВАЯ в/к в/у 0,33кг 8шт.  ОСТАНКИНО</v>
          </cell>
          <cell r="D194">
            <v>219</v>
          </cell>
        </row>
        <row r="195">
          <cell r="A195" t="str">
            <v>6795 ОСТАНКИНСКАЯ в/к в/у 0,33кг 8шт.  ОСТАНКИНО</v>
          </cell>
          <cell r="D195">
            <v>36</v>
          </cell>
        </row>
        <row r="196">
          <cell r="A196" t="str">
            <v>6807 СЕРВЕЛАТ ЕВРОПЕЙСКИЙ в/к в/у 0,33кг 8шт.  ОСТАНКИНО</v>
          </cell>
          <cell r="D196">
            <v>90</v>
          </cell>
        </row>
        <row r="197">
          <cell r="A197" t="str">
            <v>6829 МОЛОЧНЫЕ КЛАССИЧЕСКИЕ сос п/о мгс 2*4_С  ОСТАНКИНО</v>
          </cell>
          <cell r="D197">
            <v>134.613</v>
          </cell>
        </row>
        <row r="198">
          <cell r="A198" t="str">
            <v>6834 ПОСОЛЬСКАЯ ПМ с/к с/н в/у 1/100 10шт.  ОСТАНКИНО</v>
          </cell>
          <cell r="D198">
            <v>314</v>
          </cell>
        </row>
        <row r="199">
          <cell r="A199" t="str">
            <v>6837 ФИЛЕЙНЫЕ Папа Может сос ц/о мгс 0.4кг  ОСТАНКИНО</v>
          </cell>
          <cell r="D199">
            <v>171</v>
          </cell>
        </row>
        <row r="200">
          <cell r="A200" t="str">
            <v>6852 МОЛОЧНЫЕ ПРЕМИУМ ПМ сос п/о в/ у 1/350  ОСТАНКИНО</v>
          </cell>
          <cell r="D200">
            <v>595</v>
          </cell>
        </row>
        <row r="201">
          <cell r="A201" t="str">
            <v>6853 МОЛОЧНЫЕ ПРЕМИУМ ПМ сос п/о мгс 1*6  ОСТАНКИНО</v>
          </cell>
          <cell r="D201">
            <v>26.605</v>
          </cell>
        </row>
        <row r="202">
          <cell r="A202" t="str">
            <v>6854 МОЛОЧНЫЕ ПРЕМИУМ ПМ сос п/о мгс 0.6кг  ОСТАНКИНО</v>
          </cell>
          <cell r="D202">
            <v>195</v>
          </cell>
        </row>
        <row r="203">
          <cell r="A203" t="str">
            <v>6861 ДОМАШНИЙ РЕЦЕПТ Коровино вар п/о  ОСТАНКИНО</v>
          </cell>
          <cell r="D203">
            <v>80.896000000000001</v>
          </cell>
        </row>
        <row r="204">
          <cell r="A204" t="str">
            <v>6862 ДОМАШНИЙ РЕЦЕПТ СО ШПИК. Коровино вар п/о  ОСТАНКИНО</v>
          </cell>
          <cell r="D204">
            <v>37.277000000000001</v>
          </cell>
        </row>
        <row r="205">
          <cell r="A205" t="str">
            <v>6865 ВЕТЧ.НЕЖНАЯ Коровино п/о  ОСТАНКИНО</v>
          </cell>
          <cell r="D205">
            <v>34.494999999999997</v>
          </cell>
        </row>
        <row r="206">
          <cell r="A206" t="str">
            <v>6870 С ГОВЯДИНОЙ СН сос п/о мгс 1*6  ОСТАНКИНО</v>
          </cell>
          <cell r="D206">
            <v>33.692</v>
          </cell>
        </row>
        <row r="207">
          <cell r="A207" t="str">
            <v>6919 БЕКОН с/к с/н в/у 1/180 10шт.  ОСТАНКИНО</v>
          </cell>
          <cell r="D207">
            <v>193</v>
          </cell>
        </row>
        <row r="208">
          <cell r="A208" t="str">
            <v>Балык говяжий с/к "Эликатессе" 0,10 кг.шт. нарезка (лоток с ср.защ.атм.)  СПК</v>
          </cell>
          <cell r="D208">
            <v>28</v>
          </cell>
        </row>
        <row r="209">
          <cell r="A209" t="str">
            <v>Балык свиной с/к "Эликатессе" 0,10 кг.шт. нарезка (лоток с ср.защ.атм.)  СПК</v>
          </cell>
          <cell r="D209">
            <v>81</v>
          </cell>
        </row>
        <row r="210">
          <cell r="A210" t="str">
            <v>БОНУС ДОМАШНИЙ РЕЦЕПТ Коровино 0.5кг 8шт. (6305)</v>
          </cell>
          <cell r="D210">
            <v>4</v>
          </cell>
        </row>
        <row r="211">
          <cell r="A211" t="str">
            <v>БОНУС ДОМАШНИЙ РЕЦЕПТ Коровино вар п/о (5324)</v>
          </cell>
          <cell r="D211">
            <v>3.9119999999999999</v>
          </cell>
        </row>
        <row r="212">
          <cell r="A212" t="str">
            <v>БОНУС СОЧНЫЕ сос п/о мгс 0.41кг_UZ (6087)  ОСТАНКИНО</v>
          </cell>
          <cell r="D212">
            <v>77</v>
          </cell>
        </row>
        <row r="213">
          <cell r="A213" t="str">
            <v>БОНУС СОЧНЫЕ сос п/о мгс 1*6_UZ (6088)  ОСТАНКИНО</v>
          </cell>
          <cell r="D213">
            <v>3.1960000000000002</v>
          </cell>
        </row>
        <row r="214">
          <cell r="A214" t="str">
            <v>БОНУС_273  Сосиски Сочинки с сочной грудинкой, МГС 0.4кг,   ПОКОМ</v>
          </cell>
          <cell r="D214">
            <v>364</v>
          </cell>
        </row>
        <row r="215">
          <cell r="A215" t="str">
            <v>БОНУС_305  Колбаса Сервелат Мясорубский с мелкорубленным окороком в/у  ТМ Стародворье ВЕС   ПОКОМ</v>
          </cell>
          <cell r="D215">
            <v>0.71699999999999997</v>
          </cell>
        </row>
        <row r="216">
          <cell r="A216" t="str">
            <v>БОНУС_Колбаса вареная Филейская ТМ Вязанка. ВЕС  ПОКОМ</v>
          </cell>
          <cell r="D216">
            <v>71.888000000000005</v>
          </cell>
        </row>
        <row r="217">
          <cell r="A217" t="str">
            <v>БОНУС_Колбаса Сервелат Филедворский, фиброуз, в/у 0,35 кг срез,  ПОКОМ</v>
          </cell>
          <cell r="D217">
            <v>112</v>
          </cell>
        </row>
        <row r="218">
          <cell r="A218" t="str">
            <v>БОНУС_Пельмени Бульмени с говядиной и свининой Наваристые 2,7кг Горячая штучка ВЕС  ПОКОМ</v>
          </cell>
          <cell r="D218">
            <v>27</v>
          </cell>
        </row>
        <row r="219">
          <cell r="A219" t="str">
            <v>БОНУС_Пельмени Отборные из свинины и говядины 0,9 кг ТМ Стародворье ТС Медвежье ушко  ПОКОМ</v>
          </cell>
          <cell r="D219">
            <v>94</v>
          </cell>
        </row>
        <row r="220">
          <cell r="A220" t="str">
            <v>Бутербродная вареная 0,47 кг шт.  СПК</v>
          </cell>
          <cell r="D220">
            <v>28</v>
          </cell>
        </row>
        <row r="221">
          <cell r="A221" t="str">
            <v>Вацлавская п/к (черева) 390 гр.шт. термоус.пак  СПК</v>
          </cell>
          <cell r="D221">
            <v>31</v>
          </cell>
        </row>
        <row r="222">
          <cell r="A222" t="str">
            <v>Готовые бельмеши сочные с мясом ТМ Горячая штучка 0,3кг зам  ПОКОМ</v>
          </cell>
          <cell r="D222">
            <v>21</v>
          </cell>
        </row>
        <row r="223">
          <cell r="A223" t="str">
            <v>Готовые чебупели острые с мясом Горячая штучка 0,3 кг зам  ПОКОМ</v>
          </cell>
          <cell r="D223">
            <v>133</v>
          </cell>
        </row>
        <row r="224">
          <cell r="A224" t="str">
            <v>Готовые чебупели с ветчиной и сыром Горячая штучка 0,3кг зам  ПОКОМ</v>
          </cell>
          <cell r="D224">
            <v>346</v>
          </cell>
        </row>
        <row r="225">
          <cell r="A225" t="str">
            <v>Готовые чебупели сочные с мясом ТМ Горячая штучка  0,3кг зам  ПОКОМ</v>
          </cell>
          <cell r="D225">
            <v>477</v>
          </cell>
        </row>
        <row r="226">
          <cell r="A226" t="str">
            <v>Готовые чебуреки с мясом ТМ Горячая штучка 0,09 кг флоу-пак ПОКОМ</v>
          </cell>
          <cell r="D226">
            <v>70</v>
          </cell>
        </row>
        <row r="227">
          <cell r="A227" t="str">
            <v>Грудинка Деревенская в аджике к/в 150 гр.шт. нарезка (лоток с ср.защ.атм.)  СПК</v>
          </cell>
          <cell r="D227">
            <v>11</v>
          </cell>
        </row>
        <row r="228">
          <cell r="A228" t="str">
            <v>Гуцульская с/к "КолбасГрад" 160 гр.шт. термоус. пак  СПК</v>
          </cell>
          <cell r="D228">
            <v>11</v>
          </cell>
        </row>
        <row r="229">
          <cell r="A229" t="str">
            <v>Дельгаро с/в "Эликатессе" 140 гр.шт.  СПК</v>
          </cell>
          <cell r="D229">
            <v>4</v>
          </cell>
        </row>
        <row r="230">
          <cell r="A230" t="str">
            <v>Деревенская рубленая вареная 350 гр.шт. термоус. пак.  СПК</v>
          </cell>
          <cell r="D230">
            <v>5</v>
          </cell>
        </row>
        <row r="231">
          <cell r="A231" t="str">
            <v>Деревенская с чесночком и сальцем п/к (черева) 390 гр.шт. термоус. пак.  СПК</v>
          </cell>
          <cell r="D231">
            <v>40</v>
          </cell>
        </row>
        <row r="232">
          <cell r="A232" t="str">
            <v>Докторская вареная в/с  СПК</v>
          </cell>
          <cell r="D232">
            <v>6.0060000000000002</v>
          </cell>
        </row>
        <row r="233">
          <cell r="A233" t="str">
            <v>Докторская вареная в/с 0,47 кг шт.  СПК</v>
          </cell>
          <cell r="D233">
            <v>28</v>
          </cell>
        </row>
        <row r="234">
          <cell r="A234" t="str">
            <v>Докторская вареная термоус.пак. "Высокий вкус"  СПК</v>
          </cell>
          <cell r="D234">
            <v>6.3120000000000003</v>
          </cell>
        </row>
        <row r="235">
          <cell r="A235" t="str">
            <v>Жар-боллы с курочкой и сыром, ВЕС ТМ Зареченские  ПОКОМ</v>
          </cell>
          <cell r="D235">
            <v>15</v>
          </cell>
        </row>
        <row r="236">
          <cell r="A236" t="str">
            <v>Жар-ладушки с мясом ТМ Зареченские ВЕС ПОКОМ</v>
          </cell>
          <cell r="D236">
            <v>33.299999999999997</v>
          </cell>
        </row>
        <row r="237">
          <cell r="A237" t="str">
            <v>Жар-ладушки с яблоком и грушей ТМ Зареченские ВЕС ПОКОМ</v>
          </cell>
          <cell r="D237">
            <v>3.7</v>
          </cell>
        </row>
        <row r="238">
          <cell r="A238" t="str">
            <v>ЖАР-мени ВЕС ТМ Зареченские  ПОКОМ</v>
          </cell>
          <cell r="D238">
            <v>38</v>
          </cell>
        </row>
        <row r="239">
          <cell r="A239" t="str">
            <v>Классика с/к 235 гр.шт. "Высокий вкус"  СПК</v>
          </cell>
          <cell r="D239">
            <v>-3</v>
          </cell>
        </row>
        <row r="240">
          <cell r="A240" t="str">
            <v>Классическая вареная 400 гр.шт.  СПК</v>
          </cell>
          <cell r="D240">
            <v>1</v>
          </cell>
        </row>
        <row r="241">
          <cell r="A241" t="str">
            <v>Колбаски ПодПивасики оригинальные с/к 0,10 кг.шт. термофор.пак.  СПК</v>
          </cell>
          <cell r="D241">
            <v>210</v>
          </cell>
        </row>
        <row r="242">
          <cell r="A242" t="str">
            <v>Колбаски ПодПивасики острые с/к 0,10 кг.шт. термофор.пак.  СПК</v>
          </cell>
          <cell r="D242">
            <v>209</v>
          </cell>
        </row>
        <row r="243">
          <cell r="A243" t="str">
            <v>Колбаски ПодПивасики с сыром с/к 100 гр.шт. (в ср.защ.атм.)  СПК</v>
          </cell>
          <cell r="D243">
            <v>79</v>
          </cell>
        </row>
        <row r="244">
          <cell r="A244" t="str">
            <v>Консервы говядина тушеная "СПК" ж/б 0,338 кг.шт. термоус. пл. ЧМК  СПК</v>
          </cell>
          <cell r="D244">
            <v>2</v>
          </cell>
        </row>
        <row r="245">
          <cell r="A245" t="str">
            <v>Круггетсы с сырным соусом ТМ Горячая штучка 0,25 кг зам  ПОКОМ</v>
          </cell>
          <cell r="D245">
            <v>205</v>
          </cell>
        </row>
        <row r="246">
          <cell r="A246" t="str">
            <v>Круггетсы сочные ТМ Горячая штучка ТС Круггетсы 0,25 кг зам  ПОКОМ</v>
          </cell>
          <cell r="D246">
            <v>175</v>
          </cell>
        </row>
        <row r="247">
          <cell r="A247" t="str">
            <v>Ла Фаворте с/в "Эликатессе" 140 гр.шт.  СПК</v>
          </cell>
          <cell r="D247">
            <v>12</v>
          </cell>
        </row>
        <row r="248">
          <cell r="A248" t="str">
            <v>Ливерная Печеночная "Просто выгодно" 0,3 кг.шт.  СПК</v>
          </cell>
          <cell r="D248">
            <v>24</v>
          </cell>
        </row>
        <row r="249">
          <cell r="A249" t="str">
            <v>Любительская вареная термоус.пак. "Высокий вкус"  СПК</v>
          </cell>
          <cell r="D249">
            <v>4.07</v>
          </cell>
        </row>
        <row r="250">
          <cell r="A250" t="str">
            <v>Мини-пицца с ветчиной и сыром 0,3кг ТМ Зареченские  ПОКОМ</v>
          </cell>
          <cell r="D250">
            <v>4</v>
          </cell>
        </row>
        <row r="251">
          <cell r="A251" t="str">
            <v>Мини-сосиски в тесте "Фрайпики" 3,7кг ВЕС, ТМ Зареченские  ПОКОМ</v>
          </cell>
          <cell r="D251">
            <v>62.9</v>
          </cell>
        </row>
        <row r="252">
          <cell r="A252" t="str">
            <v>Мини-сосиски в тесте 0,3кг ТМ Зареченские  ПОКОМ</v>
          </cell>
          <cell r="D252">
            <v>4</v>
          </cell>
        </row>
        <row r="253">
          <cell r="A253" t="str">
            <v>Мини-чебуречки с мясом  0,3кг ТМ Зареченские  ПОКОМ</v>
          </cell>
          <cell r="D253">
            <v>5</v>
          </cell>
        </row>
        <row r="254">
          <cell r="A254" t="str">
            <v>Мини-чебуречки с сыром и ветчиной 0,3кг ТМ Зареченские  ПОКОМ</v>
          </cell>
          <cell r="D254">
            <v>5</v>
          </cell>
        </row>
        <row r="255">
          <cell r="A255" t="str">
            <v>Мини-шарики с курочкой и сыром ТМ Зареченские ВЕС  ПОКОМ</v>
          </cell>
          <cell r="D255">
            <v>29</v>
          </cell>
        </row>
        <row r="256">
          <cell r="A256" t="str">
            <v>Мусульманская вареная "Просто выгодно"  СПК</v>
          </cell>
          <cell r="D256">
            <v>9.1219999999999999</v>
          </cell>
        </row>
        <row r="257">
          <cell r="A257" t="str">
            <v>Мусульманская п/к "Просто выгодно" термофор.пак.  СПК</v>
          </cell>
          <cell r="D257">
            <v>1.008</v>
          </cell>
        </row>
        <row r="258">
          <cell r="A258" t="str">
            <v>Наггетсы Foodgital 0,25кг ТМ Горячая штучка  ПОКОМ</v>
          </cell>
          <cell r="D258">
            <v>9</v>
          </cell>
        </row>
        <row r="259">
          <cell r="A259" t="str">
            <v>Наггетсы из печи 0,25кг ТМ Вязанка ТС Няняггетсы Сливушки замор.  ПОКОМ</v>
          </cell>
          <cell r="D259">
            <v>485</v>
          </cell>
        </row>
        <row r="260">
          <cell r="A260" t="str">
            <v>Наггетсы Курушки 0,25кг ТМ Стародворье  ПОКОМ</v>
          </cell>
          <cell r="D260">
            <v>15</v>
          </cell>
        </row>
        <row r="261">
          <cell r="A261" t="str">
            <v>Наггетсы Нагетосы Сочная курочка ТМ Горячая штучка 0,25 кг зам  ПОКОМ</v>
          </cell>
          <cell r="D261">
            <v>406</v>
          </cell>
        </row>
        <row r="262">
          <cell r="A262" t="str">
            <v>Наггетсы с индейкой 0,25кг ТМ Вязанка ТС Няняггетсы Сливушки НД2 замор.  ПОКОМ</v>
          </cell>
          <cell r="D262">
            <v>346</v>
          </cell>
        </row>
        <row r="263">
          <cell r="A263" t="str">
            <v>Наггетсы с куриным филе и сыром ТМ Вязанка 0,25 кг ПОКОМ</v>
          </cell>
          <cell r="D263">
            <v>247</v>
          </cell>
        </row>
        <row r="264">
          <cell r="A264" t="str">
            <v>Наггетсы Хрустящие 0,3кг ТМ Зареченские  ПОКОМ</v>
          </cell>
          <cell r="D264">
            <v>4</v>
          </cell>
        </row>
        <row r="265">
          <cell r="A265" t="str">
            <v>Наггетсы Хрустящие ТМ Зареченские. ВЕС ПОКОМ</v>
          </cell>
          <cell r="D265">
            <v>168</v>
          </cell>
        </row>
        <row r="266">
          <cell r="A266" t="str">
            <v>Оригинальная с перцем с/к  СПК</v>
          </cell>
          <cell r="D266">
            <v>47.74</v>
          </cell>
        </row>
        <row r="267">
          <cell r="A267" t="str">
            <v>Особая вареная  СПК</v>
          </cell>
          <cell r="D267">
            <v>2.4159999999999999</v>
          </cell>
        </row>
        <row r="268">
          <cell r="A268" t="str">
            <v>Пельмени Grandmeni со сливочным маслом Горячая штучка 0,75 кг ПОКОМ</v>
          </cell>
          <cell r="D268">
            <v>22</v>
          </cell>
        </row>
        <row r="269">
          <cell r="A269" t="str">
            <v>Пельмени Бигбули #МЕГАВКУСИЩЕ с сочной грудинкой 0,43 кг  ПОКОМ</v>
          </cell>
          <cell r="D269">
            <v>32</v>
          </cell>
        </row>
        <row r="270">
          <cell r="A270" t="str">
            <v>Пельмени Бигбули #МЕГАВКУСИЩЕ с сочной грудинкой 0,9 кг  ПОКОМ</v>
          </cell>
          <cell r="D270">
            <v>56</v>
          </cell>
        </row>
        <row r="271">
          <cell r="A271" t="str">
            <v>Пельмени Бигбули с мясом, Горячая штучка 0,43кг  ПОКОМ</v>
          </cell>
          <cell r="D271">
            <v>67</v>
          </cell>
        </row>
        <row r="272">
          <cell r="A272" t="str">
            <v>Пельмени Бигбули с мясом, Горячая штучка 0,9кг  ПОКОМ</v>
          </cell>
          <cell r="D272">
            <v>156</v>
          </cell>
        </row>
        <row r="273">
          <cell r="A273" t="str">
            <v>Пельмени Бигбули со сливоч.маслом (Мегамаслище) ТМ БУЛЬМЕНИ сфера 0,43. замор. ПОКОМ</v>
          </cell>
          <cell r="D273">
            <v>88</v>
          </cell>
        </row>
        <row r="274">
          <cell r="A274" t="str">
            <v>Пельмени Бигбули со сливочным маслом #МЕГАМАСЛИЩЕ Горячая штучка 0,9 кг  ПОКОМ</v>
          </cell>
          <cell r="D274">
            <v>76</v>
          </cell>
        </row>
        <row r="275">
          <cell r="A275" t="str">
            <v>Пельмени Бульмени по-сибирски с говядиной и свининой ТМ Горячая штучка 0,8 кг ПОКОМ</v>
          </cell>
          <cell r="D275">
            <v>2</v>
          </cell>
        </row>
        <row r="276">
          <cell r="A276" t="str">
            <v>Пельмени Бульмени с говядиной и свининой Горячая шт. 0,9 кг  ПОКОМ</v>
          </cell>
          <cell r="D276">
            <v>495</v>
          </cell>
        </row>
        <row r="277">
          <cell r="A277" t="str">
            <v>Пельмени Бульмени с говядиной и свининой Горячая штучка 0,43  ПОКОМ</v>
          </cell>
          <cell r="D277">
            <v>401</v>
          </cell>
        </row>
        <row r="278">
          <cell r="A278" t="str">
            <v>Пельмени Бульмени с говядиной и свининой Наваристые 2,7кг Горячая штучка ВЕС  ПОКОМ</v>
          </cell>
          <cell r="D278">
            <v>25.8</v>
          </cell>
        </row>
        <row r="279">
          <cell r="A279" t="str">
            <v>Пельмени Бульмени с говядиной и свининой Наваристые Горячая штучка ВЕС  ПОКОМ</v>
          </cell>
          <cell r="D279">
            <v>270</v>
          </cell>
        </row>
        <row r="280">
          <cell r="A280" t="str">
            <v>Пельмени Бульмени со сливочным маслом Горячая штучка 0,9 кг  ПОКОМ</v>
          </cell>
          <cell r="D280">
            <v>517</v>
          </cell>
        </row>
        <row r="281">
          <cell r="A281" t="str">
            <v>Пельмени Бульмени со сливочным маслом ТМ Горячая шт. 0,43 кг  ПОКОМ</v>
          </cell>
          <cell r="D281">
            <v>489</v>
          </cell>
        </row>
        <row r="282">
          <cell r="A282" t="str">
            <v>Пельмени Домашние с говядиной и свининой 0,7кг, сфера ТМ Зареченские  ПОКОМ</v>
          </cell>
          <cell r="D282">
            <v>16</v>
          </cell>
        </row>
        <row r="283">
          <cell r="A283" t="str">
            <v>Пельмени Домашние со сливочным маслом 0,7кг, сфера ТМ Зареченские  ПОКОМ</v>
          </cell>
          <cell r="D283">
            <v>29</v>
          </cell>
        </row>
        <row r="284">
          <cell r="A284" t="str">
            <v>Пельмени Жемчужные сфера 1,0кг ТМ Зареченские  ПОКОМ</v>
          </cell>
          <cell r="D284">
            <v>6</v>
          </cell>
        </row>
        <row r="285">
          <cell r="A285" t="str">
            <v>Пельмени Медвежьи ушки с фермерскими сливками 0,7кг  ПОКОМ</v>
          </cell>
          <cell r="D285">
            <v>36</v>
          </cell>
        </row>
        <row r="286">
          <cell r="A286" t="str">
            <v>Пельмени Медвежьи ушки с фермерской свининой и говядиной Малые 0,7кг  ПОКОМ</v>
          </cell>
          <cell r="D286">
            <v>61</v>
          </cell>
        </row>
        <row r="287">
          <cell r="A287" t="str">
            <v>Пельмени Мясорубские с рубленой грудинкой ТМ Стародворье флоупак  0,7 кг. ПОКОМ</v>
          </cell>
          <cell r="D287">
            <v>44</v>
          </cell>
        </row>
        <row r="288">
          <cell r="A288" t="str">
            <v>Пельмени Мясорубские ТМ Стародворье фоупак равиоли 0,7 кг  ПОКОМ</v>
          </cell>
          <cell r="D288">
            <v>290</v>
          </cell>
        </row>
        <row r="289">
          <cell r="A289" t="str">
            <v>Пельмени Отборные из свинины и говядины 0,9 кг ТМ Стародворье ТС Медвежье ушко  ПОКОМ</v>
          </cell>
          <cell r="D289">
            <v>89</v>
          </cell>
        </row>
        <row r="290">
          <cell r="A290" t="str">
            <v>Пельмени С говядиной и свининой, ВЕС, сфера пуговки Мясная Галерея  ПОКОМ</v>
          </cell>
          <cell r="D290">
            <v>173</v>
          </cell>
        </row>
        <row r="291">
          <cell r="A291" t="str">
            <v>Пельмени Со свининой и говядиной ТМ Особый рецепт Любимая ложка 1,0 кг  ПОКОМ</v>
          </cell>
          <cell r="D291">
            <v>142</v>
          </cell>
        </row>
        <row r="292">
          <cell r="A292" t="str">
            <v>Пельмени Сочные сфера 0,8 кг ТМ Стародворье  ПОКОМ</v>
          </cell>
          <cell r="D292">
            <v>9</v>
          </cell>
        </row>
        <row r="293">
          <cell r="A293" t="str">
            <v>Пипперони с/к "Эликатессе" 0,10 кг.шт.  СПК</v>
          </cell>
          <cell r="D293">
            <v>5</v>
          </cell>
        </row>
        <row r="294">
          <cell r="A294" t="str">
            <v>Пирожки с мясом 0,3кг ТМ Зареченские  ПОКОМ</v>
          </cell>
          <cell r="D294">
            <v>22</v>
          </cell>
        </row>
        <row r="295">
          <cell r="A295" t="str">
            <v>Пирожки с яблоком и грушей 0,3кг ТМ Зареченские  ПОКОМ</v>
          </cell>
          <cell r="D295">
            <v>2</v>
          </cell>
        </row>
        <row r="296">
          <cell r="A296" t="str">
            <v>Покровская вареная 0,47 кг шт.  СПК</v>
          </cell>
          <cell r="D296">
            <v>13</v>
          </cell>
        </row>
        <row r="297">
          <cell r="A297" t="str">
            <v>Ричеза с/к 230 гр.шт.  СПК</v>
          </cell>
          <cell r="D297">
            <v>17</v>
          </cell>
        </row>
        <row r="298">
          <cell r="A298" t="str">
            <v>Сальчетти с/к 230 гр.шт.  СПК</v>
          </cell>
          <cell r="D298">
            <v>18</v>
          </cell>
        </row>
        <row r="299">
          <cell r="A299" t="str">
            <v>Салями Трюфель с/в "Эликатессе" 0,16 кг.шт.  СПК</v>
          </cell>
          <cell r="D299">
            <v>9</v>
          </cell>
        </row>
        <row r="300">
          <cell r="A300" t="str">
            <v>Сардельки "Докторские" (черева) ( в ср.защ.атм.) 1.0 кг. "Высокий вкус"  СПК</v>
          </cell>
          <cell r="D300">
            <v>21.713000000000001</v>
          </cell>
        </row>
        <row r="301">
          <cell r="A301" t="str">
            <v>Сардельки "Необыкновенные" (в ср.защ.атм.)  СПК</v>
          </cell>
          <cell r="D301">
            <v>12.199</v>
          </cell>
        </row>
        <row r="302">
          <cell r="A302" t="str">
            <v>Сардельки из говядины (черева) (в ср.защ.атм.) "Высокий вкус"  СПК</v>
          </cell>
          <cell r="D302">
            <v>3.7250000000000001</v>
          </cell>
        </row>
        <row r="303">
          <cell r="A303" t="str">
            <v>Семейная с чесночком Экстра вареная  СПК</v>
          </cell>
          <cell r="D303">
            <v>4.7709999999999999</v>
          </cell>
        </row>
        <row r="304">
          <cell r="A304" t="str">
            <v>Семейная с чесночком Экстра вареная 0,5 кг.шт.  СПК</v>
          </cell>
          <cell r="D304">
            <v>4</v>
          </cell>
        </row>
        <row r="305">
          <cell r="A305" t="str">
            <v>Сервелат Европейский в/к, в/с 0,38 кг.шт.термофор.пак  СПК</v>
          </cell>
          <cell r="D305">
            <v>5</v>
          </cell>
        </row>
        <row r="306">
          <cell r="A306" t="str">
            <v>Сервелат мелкозернистый в/к 0,5 кг.шт. термоус.пак. "Высокий вкус"  СПК</v>
          </cell>
          <cell r="D306">
            <v>11</v>
          </cell>
        </row>
        <row r="307">
          <cell r="A307" t="str">
            <v>Сервелат Фирменный в/к 0,10 кг.шт. нарезка (лоток с ср.защ.атм.)  СПК</v>
          </cell>
          <cell r="D307">
            <v>7</v>
          </cell>
        </row>
        <row r="308">
          <cell r="A308" t="str">
            <v>Сибирская особая с/к 0,10 кг.шт. нарезка (лоток с ср.защ.атм.)  СПК</v>
          </cell>
          <cell r="D308">
            <v>45</v>
          </cell>
        </row>
        <row r="309">
          <cell r="A309" t="str">
            <v>Сибирская особая с/к 0,235 кг шт.  СПК</v>
          </cell>
          <cell r="D309">
            <v>47</v>
          </cell>
        </row>
        <row r="310">
          <cell r="A310" t="str">
            <v>Славянская п/к 0,38 кг шт.термофор.пак.  СПК</v>
          </cell>
          <cell r="D310">
            <v>2</v>
          </cell>
        </row>
        <row r="311">
          <cell r="A311" t="str">
            <v>Смак-мени с картофелем и сочной грудинкой 1кг ТМ Зареченские ПОКОМ</v>
          </cell>
          <cell r="D311">
            <v>1</v>
          </cell>
        </row>
        <row r="312">
          <cell r="A312" t="str">
            <v>Смаколадьи с яблоком и грушей ТМ Зареченские,0,9 кг ПОКОМ</v>
          </cell>
          <cell r="D312">
            <v>1</v>
          </cell>
        </row>
        <row r="313">
          <cell r="A313" t="str">
            <v>Сосиски "БОЛЬШАЯ SOSиска" (в ср.защ.атм.) 1,0 кг  СПК</v>
          </cell>
          <cell r="D313">
            <v>10.29</v>
          </cell>
        </row>
        <row r="314">
          <cell r="A314" t="str">
            <v>Сосиски "БОЛЬШАЯ SOSиска" Бекон (лоток с ср.защ.атм.)  СПК</v>
          </cell>
          <cell r="D314">
            <v>11.87</v>
          </cell>
        </row>
        <row r="315">
          <cell r="A315" t="str">
            <v>Сосиски Мусульманские "Просто выгодно" (в ср.защ.атм.)  СПК</v>
          </cell>
          <cell r="D315">
            <v>2.5089999999999999</v>
          </cell>
        </row>
        <row r="316">
          <cell r="A316" t="str">
            <v>Сосиски Хот-дог ВЕС (лоток с ср.защ.атм.)   СПК</v>
          </cell>
          <cell r="D316">
            <v>5.8380000000000001</v>
          </cell>
        </row>
        <row r="317">
          <cell r="A317" t="str">
            <v>Сосисоны в темпуре ВЕС  ПОКОМ</v>
          </cell>
          <cell r="D317">
            <v>1.8</v>
          </cell>
        </row>
        <row r="318">
          <cell r="A318" t="str">
            <v>Сочный мегачебурек ТМ Зареченские ВЕС ПОКОМ</v>
          </cell>
          <cell r="D318">
            <v>96.32</v>
          </cell>
        </row>
        <row r="319">
          <cell r="A319" t="str">
            <v>Уши свиные копченые к пиву 0,15кг нар. д/ф шт.  СПК</v>
          </cell>
          <cell r="D319">
            <v>12</v>
          </cell>
        </row>
        <row r="320">
          <cell r="A320" t="str">
            <v>Фестивальная пора с/к 100 гр.шт.нар. (лоток с ср.защ.атм.)  СПК</v>
          </cell>
          <cell r="D320">
            <v>5</v>
          </cell>
        </row>
        <row r="321">
          <cell r="A321" t="str">
            <v>Фестивальная пора с/к 235 гр.шт.  СПК</v>
          </cell>
          <cell r="D321">
            <v>77</v>
          </cell>
        </row>
        <row r="322">
          <cell r="A322" t="str">
            <v>Фестивальная пора с/к термоус.пак  СПК</v>
          </cell>
          <cell r="D322">
            <v>3.706</v>
          </cell>
        </row>
        <row r="323">
          <cell r="A323" t="str">
            <v>Фуэт с/в "Эликатессе" 160 гр.шт.  СПК</v>
          </cell>
          <cell r="D323">
            <v>3</v>
          </cell>
        </row>
        <row r="324">
          <cell r="A324" t="str">
            <v>Хинкали Классические ТМ Зареченские ВЕС ПОКОМ</v>
          </cell>
          <cell r="D324">
            <v>25</v>
          </cell>
        </row>
        <row r="325">
          <cell r="A325" t="str">
            <v>Хотстеры ТМ Горячая штучка ТС Хотстеры 0,25 кг зам  ПОКОМ</v>
          </cell>
          <cell r="D325">
            <v>318</v>
          </cell>
        </row>
        <row r="326">
          <cell r="A326" t="str">
            <v>Хрустящие крылышки острые к пиву ТМ Горячая штучка 0,3кг зам  ПОКОМ</v>
          </cell>
          <cell r="D326">
            <v>73</v>
          </cell>
        </row>
        <row r="327">
          <cell r="A327" t="str">
            <v>Хрустящие крылышки ТМ Горячая штучка 0,3 кг зам  ПОКОМ</v>
          </cell>
          <cell r="D327">
            <v>96</v>
          </cell>
        </row>
        <row r="328">
          <cell r="A328" t="str">
            <v>Хрустящие крылышки ТМ Зареченские ТС Зареченские продукты. ВЕС ПОКОМ</v>
          </cell>
          <cell r="D328">
            <v>9</v>
          </cell>
        </row>
        <row r="329">
          <cell r="A329" t="str">
            <v>Чебупай нежная груша 0,2кг ТМ Горячая штучка  ПОКОМ</v>
          </cell>
          <cell r="D329">
            <v>4</v>
          </cell>
        </row>
        <row r="330">
          <cell r="A330" t="str">
            <v>Чебупай сочное яблоко ТМ Горячая штучка 0,2 кг зам.  ПОКОМ</v>
          </cell>
          <cell r="D330">
            <v>48</v>
          </cell>
        </row>
        <row r="331">
          <cell r="A331" t="str">
            <v>Чебупай спелая вишня ТМ Горячая штучка 0,2 кг зам.  ПОКОМ</v>
          </cell>
          <cell r="D331">
            <v>50</v>
          </cell>
        </row>
        <row r="332">
          <cell r="A332" t="str">
            <v>Чебупели Курочка гриль ТМ Горячая штучка, 0,3 кг зам  ПОКОМ</v>
          </cell>
          <cell r="D332">
            <v>38</v>
          </cell>
        </row>
        <row r="333">
          <cell r="A333" t="str">
            <v>Чебупицца курочка по-итальянски Горячая штучка 0,25 кг зам  ПОКОМ</v>
          </cell>
          <cell r="D333">
            <v>537</v>
          </cell>
        </row>
        <row r="334">
          <cell r="A334" t="str">
            <v>Чебупицца Пепперони ТМ Горячая штучка ТС Чебупицца 0.25кг зам  ПОКОМ</v>
          </cell>
          <cell r="D334">
            <v>543</v>
          </cell>
        </row>
        <row r="335">
          <cell r="A335" t="str">
            <v>Чебуреки Мясные вес 2,7 кг ТМ Зареченские ВЕС ПОКОМ</v>
          </cell>
          <cell r="D335">
            <v>2.7</v>
          </cell>
        </row>
        <row r="336">
          <cell r="A336" t="str">
            <v>Чебуреки сочные ВЕС ТМ Зареченские  ПОКОМ</v>
          </cell>
          <cell r="D336">
            <v>115</v>
          </cell>
        </row>
        <row r="337">
          <cell r="A337" t="str">
            <v>Шпикачки Русские (черева) (в ср.защ.атм.) "Высокий вкус"  СПК</v>
          </cell>
          <cell r="D337">
            <v>5.9550000000000001</v>
          </cell>
        </row>
        <row r="338">
          <cell r="A338" t="str">
            <v>Эликапреза с/в "Эликатессе" 0,10 кг.шт. нарезка (лоток с ср.защ.атм.)  СПК</v>
          </cell>
          <cell r="D338">
            <v>10</v>
          </cell>
        </row>
        <row r="339">
          <cell r="A339" t="str">
            <v>Юбилейная с/к 0,10 кг.шт. нарезка (лоток с ср.защ.атм.)  СПК</v>
          </cell>
          <cell r="D339">
            <v>18</v>
          </cell>
        </row>
        <row r="340">
          <cell r="A340" t="str">
            <v>Юбилейная с/к 0,235 кг.шт.  СПК</v>
          </cell>
          <cell r="D340">
            <v>117</v>
          </cell>
        </row>
        <row r="341">
          <cell r="A341" t="str">
            <v>Итого</v>
          </cell>
          <cell r="D341">
            <v>56976.504999999997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30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N5" sqref="AN5"/>
    </sheetView>
  </sheetViews>
  <sheetFormatPr defaultColWidth="10.5" defaultRowHeight="11.45" customHeight="1" outlineLevelRow="1" x14ac:dyDescent="0.2"/>
  <cols>
    <col min="1" max="1" width="56.5" style="1" customWidth="1"/>
    <col min="2" max="2" width="4.33203125" style="1" customWidth="1"/>
    <col min="3" max="6" width="7.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3" width="6.5" style="5" bestFit="1" customWidth="1"/>
    <col min="14" max="22" width="1.1640625" style="5" customWidth="1"/>
    <col min="23" max="23" width="6.6640625" style="5" bestFit="1" customWidth="1"/>
    <col min="24" max="24" width="6.5" style="5" bestFit="1" customWidth="1"/>
    <col min="25" max="25" width="5.6640625" style="5" customWidth="1"/>
    <col min="26" max="26" width="5.6640625" style="5" bestFit="1" customWidth="1"/>
    <col min="27" max="29" width="1.33203125" style="5" customWidth="1"/>
    <col min="30" max="34" width="6.6640625" style="5" bestFit="1" customWidth="1"/>
    <col min="35" max="35" width="10.5" style="5" customWidth="1"/>
    <col min="36" max="36" width="7.5" style="5" customWidth="1"/>
    <col min="37" max="37" width="1.5" style="5" customWidth="1"/>
    <col min="38" max="39" width="1.33203125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4"/>
      <c r="B4" s="4"/>
      <c r="C4" s="4" t="s">
        <v>1</v>
      </c>
      <c r="D4" s="4"/>
      <c r="E4" s="4"/>
      <c r="F4" s="4"/>
      <c r="G4" s="11" t="s">
        <v>134</v>
      </c>
      <c r="H4" s="12" t="s">
        <v>135</v>
      </c>
      <c r="I4" s="11" t="s">
        <v>136</v>
      </c>
      <c r="J4" s="11" t="s">
        <v>137</v>
      </c>
      <c r="K4" s="11" t="s">
        <v>138</v>
      </c>
      <c r="L4" s="11" t="s">
        <v>139</v>
      </c>
      <c r="M4" s="11" t="s">
        <v>139</v>
      </c>
      <c r="N4" s="11" t="s">
        <v>139</v>
      </c>
      <c r="O4" s="11" t="s">
        <v>139</v>
      </c>
      <c r="P4" s="11" t="s">
        <v>139</v>
      </c>
      <c r="Q4" s="11" t="s">
        <v>139</v>
      </c>
      <c r="R4" s="11" t="s">
        <v>139</v>
      </c>
      <c r="S4" s="13" t="s">
        <v>139</v>
      </c>
      <c r="T4" s="11" t="s">
        <v>140</v>
      </c>
      <c r="U4" s="13" t="s">
        <v>139</v>
      </c>
      <c r="V4" s="13" t="s">
        <v>139</v>
      </c>
      <c r="W4" s="11" t="s">
        <v>136</v>
      </c>
      <c r="X4" s="13" t="s">
        <v>139</v>
      </c>
      <c r="Y4" s="11" t="s">
        <v>141</v>
      </c>
      <c r="Z4" s="13" t="s">
        <v>142</v>
      </c>
      <c r="AA4" s="11" t="s">
        <v>143</v>
      </c>
      <c r="AB4" s="11" t="s">
        <v>144</v>
      </c>
      <c r="AC4" s="11" t="s">
        <v>145</v>
      </c>
      <c r="AD4" s="11" t="s">
        <v>146</v>
      </c>
      <c r="AE4" s="11" t="s">
        <v>136</v>
      </c>
      <c r="AF4" s="11" t="s">
        <v>136</v>
      </c>
      <c r="AG4" s="11" t="s">
        <v>136</v>
      </c>
      <c r="AH4" s="11" t="s">
        <v>147</v>
      </c>
      <c r="AI4" s="11" t="s">
        <v>148</v>
      </c>
      <c r="AJ4" s="13" t="s">
        <v>149</v>
      </c>
      <c r="AK4" s="13" t="s">
        <v>149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7" t="s">
        <v>154</v>
      </c>
      <c r="M5" s="17" t="s">
        <v>155</v>
      </c>
      <c r="X5" s="17" t="s">
        <v>156</v>
      </c>
      <c r="AE5" s="5" t="s">
        <v>157</v>
      </c>
      <c r="AF5" s="5" t="s">
        <v>158</v>
      </c>
      <c r="AG5" s="5" t="s">
        <v>159</v>
      </c>
      <c r="AH5" s="5" t="s">
        <v>160</v>
      </c>
    </row>
    <row r="6" spans="1:39" ht="11.1" customHeight="1" x14ac:dyDescent="0.2">
      <c r="A6" s="6"/>
      <c r="B6" s="6"/>
      <c r="C6" s="3"/>
      <c r="D6" s="3"/>
      <c r="E6" s="10">
        <f>SUM(E7:E145)</f>
        <v>154197.22300000006</v>
      </c>
      <c r="F6" s="10">
        <f>SUM(F7:F145)</f>
        <v>98183.945999999996</v>
      </c>
      <c r="J6" s="10">
        <f>SUM(J7:J145)</f>
        <v>154921.25800000003</v>
      </c>
      <c r="K6" s="10">
        <f t="shared" ref="K6:X6" si="0">SUM(K7:K145)</f>
        <v>-724.03499999999872</v>
      </c>
      <c r="L6" s="10">
        <f t="shared" si="0"/>
        <v>29300</v>
      </c>
      <c r="M6" s="10">
        <f t="shared" si="0"/>
        <v>10770</v>
      </c>
      <c r="N6" s="10">
        <f t="shared" si="0"/>
        <v>0</v>
      </c>
      <c r="O6" s="10">
        <f t="shared" si="0"/>
        <v>0</v>
      </c>
      <c r="P6" s="10">
        <f t="shared" si="0"/>
        <v>0</v>
      </c>
      <c r="Q6" s="10">
        <f t="shared" si="0"/>
        <v>0</v>
      </c>
      <c r="R6" s="10">
        <f t="shared" si="0"/>
        <v>0</v>
      </c>
      <c r="S6" s="10">
        <f t="shared" si="0"/>
        <v>0</v>
      </c>
      <c r="T6" s="10">
        <f t="shared" si="0"/>
        <v>0</v>
      </c>
      <c r="U6" s="10">
        <f t="shared" si="0"/>
        <v>0</v>
      </c>
      <c r="V6" s="10">
        <f t="shared" si="0"/>
        <v>0</v>
      </c>
      <c r="W6" s="10">
        <f t="shared" si="0"/>
        <v>26340.644599999989</v>
      </c>
      <c r="X6" s="10">
        <f t="shared" si="0"/>
        <v>30025</v>
      </c>
      <c r="AA6" s="10">
        <f t="shared" ref="AA6" si="1">SUM(AA7:AA145)</f>
        <v>0</v>
      </c>
      <c r="AB6" s="10">
        <f t="shared" ref="AB6" si="2">SUM(AB7:AB145)</f>
        <v>0</v>
      </c>
      <c r="AC6" s="10">
        <f t="shared" ref="AC6" si="3">SUM(AC7:AC145)</f>
        <v>0</v>
      </c>
      <c r="AD6" s="10">
        <f t="shared" ref="AD6" si="4">SUM(AD7:AD145)</f>
        <v>22494</v>
      </c>
      <c r="AE6" s="10">
        <f t="shared" ref="AE6" si="5">SUM(AE7:AE145)</f>
        <v>27222.603599999995</v>
      </c>
      <c r="AF6" s="10">
        <f t="shared" ref="AF6" si="6">SUM(AF7:AF145)</f>
        <v>28050.896600000004</v>
      </c>
      <c r="AG6" s="10">
        <f t="shared" ref="AG6" si="7">SUM(AG7:AG145)</f>
        <v>28490.786199999999</v>
      </c>
      <c r="AH6" s="10">
        <f t="shared" ref="AH6:AK6" si="8">SUM(AH7:AH145)</f>
        <v>28704.152000000002</v>
      </c>
      <c r="AJ6" s="10">
        <f t="shared" si="8"/>
        <v>17019.900000000001</v>
      </c>
      <c r="AK6" s="10">
        <f t="shared" si="8"/>
        <v>0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428.59</v>
      </c>
      <c r="D7" s="8">
        <v>910.43700000000001</v>
      </c>
      <c r="E7" s="8">
        <v>715.85400000000004</v>
      </c>
      <c r="F7" s="8">
        <v>606.11500000000001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6">
        <f>VLOOKUP(A:A,[2]TDSheet!$A:$F,6,0)</f>
        <v>684.76700000000005</v>
      </c>
      <c r="K7" s="16">
        <f>E7-J7</f>
        <v>31.086999999999989</v>
      </c>
      <c r="L7" s="16">
        <f>VLOOKUP(A:A,[1]TDSheet!$A:$N,14,0)</f>
        <v>160</v>
      </c>
      <c r="M7" s="16">
        <f>VLOOKUP(A:A,[1]TDSheet!$A:$X,24,0)</f>
        <v>50</v>
      </c>
      <c r="N7" s="16"/>
      <c r="O7" s="16"/>
      <c r="P7" s="16"/>
      <c r="Q7" s="16"/>
      <c r="R7" s="16"/>
      <c r="S7" s="16"/>
      <c r="T7" s="16"/>
      <c r="U7" s="16"/>
      <c r="V7" s="16"/>
      <c r="W7" s="16">
        <f>(E7-AD7)/5</f>
        <v>143.17080000000001</v>
      </c>
      <c r="X7" s="18">
        <v>110</v>
      </c>
      <c r="Y7" s="19">
        <f>(F7+L7+M7+X7)/W7</f>
        <v>6.4686025362713622</v>
      </c>
      <c r="Z7" s="16">
        <f>F7/W7</f>
        <v>4.233509905651152</v>
      </c>
      <c r="AA7" s="16"/>
      <c r="AB7" s="16"/>
      <c r="AC7" s="16"/>
      <c r="AD7" s="16">
        <f>VLOOKUP(A:A,[1]TDSheet!$A:$AD,30,0)</f>
        <v>0</v>
      </c>
      <c r="AE7" s="16">
        <f>VLOOKUP(A:A,[1]TDSheet!$A:$AE,31,0)</f>
        <v>151.35380000000001</v>
      </c>
      <c r="AF7" s="16">
        <f>VLOOKUP(A:A,[1]TDSheet!$A:$AF,32,0)</f>
        <v>157.3758</v>
      </c>
      <c r="AG7" s="16">
        <f>VLOOKUP(A:A,[1]TDSheet!$A:$AG,33,0)</f>
        <v>158.09</v>
      </c>
      <c r="AH7" s="16">
        <f>VLOOKUP(A:A,[3]TDSheet!$A:$D,4,0)</f>
        <v>87.747</v>
      </c>
      <c r="AI7" s="16">
        <f>VLOOKUP(A:A,[1]TDSheet!$A:$AI,35,0)</f>
        <v>0</v>
      </c>
      <c r="AJ7" s="16">
        <f>X7*H7</f>
        <v>110</v>
      </c>
      <c r="AK7" s="16"/>
      <c r="AL7" s="16"/>
      <c r="AM7" s="16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399.42500000000001</v>
      </c>
      <c r="D8" s="8">
        <v>751.25099999999998</v>
      </c>
      <c r="E8" s="8">
        <v>628.71100000000001</v>
      </c>
      <c r="F8" s="8">
        <v>499.83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6">
        <f>VLOOKUP(A:A,[2]TDSheet!$A:$F,6,0)</f>
        <v>612.36800000000005</v>
      </c>
      <c r="K8" s="16">
        <f t="shared" ref="K8:K71" si="9">E8-J8</f>
        <v>16.342999999999961</v>
      </c>
      <c r="L8" s="16">
        <f>VLOOKUP(A:A,[1]TDSheet!$A:$N,14,0)</f>
        <v>140</v>
      </c>
      <c r="M8" s="16">
        <f>VLOOKUP(A:A,[1]TDSheet!$A:$X,24,0)</f>
        <v>100</v>
      </c>
      <c r="N8" s="16"/>
      <c r="O8" s="16"/>
      <c r="P8" s="16"/>
      <c r="Q8" s="16"/>
      <c r="R8" s="16"/>
      <c r="S8" s="16"/>
      <c r="T8" s="16"/>
      <c r="U8" s="16"/>
      <c r="V8" s="16"/>
      <c r="W8" s="16">
        <f t="shared" ref="W8:W71" si="10">(E8-AD8)/5</f>
        <v>125.7422</v>
      </c>
      <c r="X8" s="18">
        <v>140</v>
      </c>
      <c r="Y8" s="19">
        <f t="shared" ref="Y8:Y71" si="11">(F8+L8+M8+X8)/W8</f>
        <v>6.9970940543429334</v>
      </c>
      <c r="Z8" s="16">
        <f t="shared" ref="Z8:Z71" si="12">F8/W8</f>
        <v>3.9750378154668837</v>
      </c>
      <c r="AA8" s="16"/>
      <c r="AB8" s="16"/>
      <c r="AC8" s="16"/>
      <c r="AD8" s="16">
        <f>VLOOKUP(A:A,[1]TDSheet!$A:$AD,30,0)</f>
        <v>0</v>
      </c>
      <c r="AE8" s="16">
        <f>VLOOKUP(A:A,[1]TDSheet!$A:$AE,31,0)</f>
        <v>113.11859999999999</v>
      </c>
      <c r="AF8" s="16">
        <f>VLOOKUP(A:A,[1]TDSheet!$A:$AF,32,0)</f>
        <v>147.31379999999999</v>
      </c>
      <c r="AG8" s="16">
        <f>VLOOKUP(A:A,[1]TDSheet!$A:$AG,33,0)</f>
        <v>139.14259999999999</v>
      </c>
      <c r="AH8" s="16">
        <f>VLOOKUP(A:A,[3]TDSheet!$A:$D,4,0)</f>
        <v>177.934</v>
      </c>
      <c r="AI8" s="20" t="s">
        <v>161</v>
      </c>
      <c r="AJ8" s="16">
        <f t="shared" ref="AJ8:AJ71" si="13">X8*H8</f>
        <v>140</v>
      </c>
      <c r="AK8" s="16"/>
      <c r="AL8" s="16"/>
      <c r="AM8" s="16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1096.453</v>
      </c>
      <c r="D9" s="8">
        <v>2697.8719999999998</v>
      </c>
      <c r="E9" s="8">
        <v>2032.415</v>
      </c>
      <c r="F9" s="8">
        <v>1646.3489999999999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6">
        <f>VLOOKUP(A:A,[2]TDSheet!$A:$F,6,0)</f>
        <v>1963.268</v>
      </c>
      <c r="K9" s="16">
        <f t="shared" si="9"/>
        <v>69.146999999999935</v>
      </c>
      <c r="L9" s="16">
        <f>VLOOKUP(A:A,[1]TDSheet!$A:$N,14,0)</f>
        <v>480</v>
      </c>
      <c r="M9" s="16">
        <f>VLOOKUP(A:A,[1]TDSheet!$A:$X,24,0)</f>
        <v>200</v>
      </c>
      <c r="N9" s="16"/>
      <c r="O9" s="16"/>
      <c r="P9" s="16"/>
      <c r="Q9" s="16"/>
      <c r="R9" s="16"/>
      <c r="S9" s="16"/>
      <c r="T9" s="16"/>
      <c r="U9" s="16"/>
      <c r="V9" s="16"/>
      <c r="W9" s="16">
        <f t="shared" si="10"/>
        <v>406.483</v>
      </c>
      <c r="X9" s="18">
        <v>310</v>
      </c>
      <c r="Y9" s="19">
        <f t="shared" si="11"/>
        <v>6.4857546318050208</v>
      </c>
      <c r="Z9" s="16">
        <f t="shared" si="12"/>
        <v>4.050228422836871</v>
      </c>
      <c r="AA9" s="16"/>
      <c r="AB9" s="16"/>
      <c r="AC9" s="16"/>
      <c r="AD9" s="16">
        <f>VLOOKUP(A:A,[1]TDSheet!$A:$AD,30,0)</f>
        <v>0</v>
      </c>
      <c r="AE9" s="16">
        <f>VLOOKUP(A:A,[1]TDSheet!$A:$AE,31,0)</f>
        <v>429.36559999999997</v>
      </c>
      <c r="AF9" s="16">
        <f>VLOOKUP(A:A,[1]TDSheet!$A:$AF,32,0)</f>
        <v>468.82659999999998</v>
      </c>
      <c r="AG9" s="16">
        <f>VLOOKUP(A:A,[1]TDSheet!$A:$AG,33,0)</f>
        <v>455.85720000000003</v>
      </c>
      <c r="AH9" s="16">
        <f>VLOOKUP(A:A,[3]TDSheet!$A:$D,4,0)</f>
        <v>322.79500000000002</v>
      </c>
      <c r="AI9" s="20" t="s">
        <v>162</v>
      </c>
      <c r="AJ9" s="16">
        <f t="shared" si="13"/>
        <v>310</v>
      </c>
      <c r="AK9" s="16"/>
      <c r="AL9" s="16"/>
      <c r="AM9" s="16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69.287000000000006</v>
      </c>
      <c r="D10" s="8">
        <v>283.31</v>
      </c>
      <c r="E10" s="8">
        <v>174.922</v>
      </c>
      <c r="F10" s="8">
        <v>173.745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6">
        <f>VLOOKUP(A:A,[2]TDSheet!$A:$F,6,0)</f>
        <v>176.74600000000001</v>
      </c>
      <c r="K10" s="16">
        <f t="shared" si="9"/>
        <v>-1.8240000000000123</v>
      </c>
      <c r="L10" s="16">
        <f>VLOOKUP(A:A,[1]TDSheet!$A:$N,14,0)</f>
        <v>50</v>
      </c>
      <c r="M10" s="16">
        <f>VLOOKUP(A:A,[1]TDSheet!$A:$X,24,0)</f>
        <v>0</v>
      </c>
      <c r="N10" s="16"/>
      <c r="O10" s="16"/>
      <c r="P10" s="16"/>
      <c r="Q10" s="16"/>
      <c r="R10" s="16"/>
      <c r="S10" s="16"/>
      <c r="T10" s="16"/>
      <c r="U10" s="16"/>
      <c r="V10" s="16"/>
      <c r="W10" s="16">
        <f t="shared" si="10"/>
        <v>34.984400000000001</v>
      </c>
      <c r="X10" s="18"/>
      <c r="Y10" s="19">
        <f t="shared" si="11"/>
        <v>6.3955648803466687</v>
      </c>
      <c r="Z10" s="16">
        <f t="shared" si="12"/>
        <v>4.9663564331530621</v>
      </c>
      <c r="AA10" s="16"/>
      <c r="AB10" s="16"/>
      <c r="AC10" s="16"/>
      <c r="AD10" s="16">
        <f>VLOOKUP(A:A,[1]TDSheet!$A:$AD,30,0)</f>
        <v>0</v>
      </c>
      <c r="AE10" s="16">
        <f>VLOOKUP(A:A,[1]TDSheet!$A:$AE,31,0)</f>
        <v>39.162400000000005</v>
      </c>
      <c r="AF10" s="16">
        <f>VLOOKUP(A:A,[1]TDSheet!$A:$AF,32,0)</f>
        <v>37.107600000000005</v>
      </c>
      <c r="AG10" s="16">
        <f>VLOOKUP(A:A,[1]TDSheet!$A:$AG,33,0)</f>
        <v>42.011800000000001</v>
      </c>
      <c r="AH10" s="16">
        <f>VLOOKUP(A:A,[3]TDSheet!$A:$D,4,0)</f>
        <v>29.812000000000001</v>
      </c>
      <c r="AI10" s="16" t="e">
        <f>VLOOKUP(A:A,[1]TDSheet!$A:$AI,35,0)</f>
        <v>#N/A</v>
      </c>
      <c r="AJ10" s="16">
        <f t="shared" si="13"/>
        <v>0</v>
      </c>
      <c r="AK10" s="16"/>
      <c r="AL10" s="16"/>
      <c r="AM10" s="16"/>
    </row>
    <row r="11" spans="1:39" s="1" customFormat="1" ht="11.1" customHeight="1" outlineLevel="1" x14ac:dyDescent="0.2">
      <c r="A11" s="7" t="s">
        <v>14</v>
      </c>
      <c r="B11" s="7" t="s">
        <v>13</v>
      </c>
      <c r="C11" s="8">
        <v>89</v>
      </c>
      <c r="D11" s="8">
        <v>458</v>
      </c>
      <c r="E11" s="8">
        <v>350</v>
      </c>
      <c r="F11" s="8">
        <v>193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6">
        <f>VLOOKUP(A:A,[2]TDSheet!$A:$F,6,0)</f>
        <v>411</v>
      </c>
      <c r="K11" s="16">
        <f t="shared" si="9"/>
        <v>-61</v>
      </c>
      <c r="L11" s="16">
        <f>VLOOKUP(A:A,[1]TDSheet!$A:$N,14,0)</f>
        <v>70</v>
      </c>
      <c r="M11" s="16">
        <f>VLOOKUP(A:A,[1]TDSheet!$A:$X,24,0)</f>
        <v>30</v>
      </c>
      <c r="N11" s="16"/>
      <c r="O11" s="16"/>
      <c r="P11" s="16"/>
      <c r="Q11" s="16"/>
      <c r="R11" s="16"/>
      <c r="S11" s="16"/>
      <c r="T11" s="16"/>
      <c r="U11" s="16"/>
      <c r="V11" s="16"/>
      <c r="W11" s="16">
        <f t="shared" si="10"/>
        <v>70</v>
      </c>
      <c r="X11" s="18">
        <v>150</v>
      </c>
      <c r="Y11" s="19">
        <f t="shared" si="11"/>
        <v>6.3285714285714283</v>
      </c>
      <c r="Z11" s="16">
        <f t="shared" si="12"/>
        <v>2.7571428571428571</v>
      </c>
      <c r="AA11" s="16"/>
      <c r="AB11" s="16"/>
      <c r="AC11" s="16"/>
      <c r="AD11" s="16">
        <f>VLOOKUP(A:A,[1]TDSheet!$A:$AD,30,0)</f>
        <v>0</v>
      </c>
      <c r="AE11" s="16">
        <f>VLOOKUP(A:A,[1]TDSheet!$A:$AE,31,0)</f>
        <v>79.8</v>
      </c>
      <c r="AF11" s="16">
        <f>VLOOKUP(A:A,[1]TDSheet!$A:$AF,32,0)</f>
        <v>66.8</v>
      </c>
      <c r="AG11" s="16">
        <f>VLOOKUP(A:A,[1]TDSheet!$A:$AG,33,0)</f>
        <v>71.400000000000006</v>
      </c>
      <c r="AH11" s="16">
        <f>VLOOKUP(A:A,[3]TDSheet!$A:$D,4,0)</f>
        <v>117</v>
      </c>
      <c r="AI11" s="16">
        <f>VLOOKUP(A:A,[1]TDSheet!$A:$AI,35,0)</f>
        <v>0</v>
      </c>
      <c r="AJ11" s="16">
        <f t="shared" si="13"/>
        <v>75</v>
      </c>
      <c r="AK11" s="16"/>
      <c r="AL11" s="16"/>
      <c r="AM11" s="16"/>
    </row>
    <row r="12" spans="1:39" s="1" customFormat="1" ht="11.1" customHeight="1" outlineLevel="1" x14ac:dyDescent="0.2">
      <c r="A12" s="7" t="s">
        <v>15</v>
      </c>
      <c r="B12" s="7" t="s">
        <v>13</v>
      </c>
      <c r="C12" s="8">
        <v>1338</v>
      </c>
      <c r="D12" s="8">
        <v>4875</v>
      </c>
      <c r="E12" s="8">
        <v>4172</v>
      </c>
      <c r="F12" s="8">
        <v>1986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6">
        <f>VLOOKUP(A:A,[2]TDSheet!$A:$F,6,0)</f>
        <v>4175</v>
      </c>
      <c r="K12" s="16">
        <f t="shared" si="9"/>
        <v>-3</v>
      </c>
      <c r="L12" s="16">
        <f>VLOOKUP(A:A,[1]TDSheet!$A:$N,14,0)</f>
        <v>560</v>
      </c>
      <c r="M12" s="16">
        <f>VLOOKUP(A:A,[1]TDSheet!$A:$X,24,0)</f>
        <v>500</v>
      </c>
      <c r="N12" s="16"/>
      <c r="O12" s="16"/>
      <c r="P12" s="16"/>
      <c r="Q12" s="16"/>
      <c r="R12" s="16"/>
      <c r="S12" s="16"/>
      <c r="T12" s="16"/>
      <c r="U12" s="16"/>
      <c r="V12" s="16"/>
      <c r="W12" s="16">
        <f t="shared" si="10"/>
        <v>496.4</v>
      </c>
      <c r="X12" s="18">
        <v>700</v>
      </c>
      <c r="Y12" s="19">
        <f t="shared" si="11"/>
        <v>7.5463336019339247</v>
      </c>
      <c r="Z12" s="16">
        <f t="shared" si="12"/>
        <v>4.0008058017727643</v>
      </c>
      <c r="AA12" s="16"/>
      <c r="AB12" s="16"/>
      <c r="AC12" s="16"/>
      <c r="AD12" s="16">
        <f>VLOOKUP(A:A,[1]TDSheet!$A:$AD,30,0)</f>
        <v>1690</v>
      </c>
      <c r="AE12" s="16">
        <f>VLOOKUP(A:A,[1]TDSheet!$A:$AE,31,0)</f>
        <v>527.79999999999995</v>
      </c>
      <c r="AF12" s="16">
        <f>VLOOKUP(A:A,[1]TDSheet!$A:$AF,32,0)</f>
        <v>539.79999999999995</v>
      </c>
      <c r="AG12" s="16">
        <f>VLOOKUP(A:A,[1]TDSheet!$A:$AG,33,0)</f>
        <v>549.79999999999995</v>
      </c>
      <c r="AH12" s="16">
        <f>VLOOKUP(A:A,[3]TDSheet!$A:$D,4,0)</f>
        <v>635</v>
      </c>
      <c r="AI12" s="20" t="s">
        <v>161</v>
      </c>
      <c r="AJ12" s="16">
        <f t="shared" si="13"/>
        <v>280</v>
      </c>
      <c r="AK12" s="16"/>
      <c r="AL12" s="16"/>
      <c r="AM12" s="16"/>
    </row>
    <row r="13" spans="1:39" s="1" customFormat="1" ht="11.1" customHeight="1" outlineLevel="1" x14ac:dyDescent="0.2">
      <c r="A13" s="7" t="s">
        <v>16</v>
      </c>
      <c r="B13" s="7" t="s">
        <v>13</v>
      </c>
      <c r="C13" s="8">
        <v>1984</v>
      </c>
      <c r="D13" s="8">
        <v>8673</v>
      </c>
      <c r="E13" s="8">
        <v>6742</v>
      </c>
      <c r="F13" s="8">
        <v>3752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6">
        <f>VLOOKUP(A:A,[2]TDSheet!$A:$F,6,0)</f>
        <v>6824</v>
      </c>
      <c r="K13" s="16">
        <f t="shared" si="9"/>
        <v>-82</v>
      </c>
      <c r="L13" s="16">
        <f>VLOOKUP(A:A,[1]TDSheet!$A:$N,14,0)</f>
        <v>1050</v>
      </c>
      <c r="M13" s="16">
        <f>VLOOKUP(A:A,[1]TDSheet!$A:$X,24,0)</f>
        <v>0</v>
      </c>
      <c r="N13" s="16"/>
      <c r="O13" s="16"/>
      <c r="P13" s="16"/>
      <c r="Q13" s="16"/>
      <c r="R13" s="16"/>
      <c r="S13" s="16"/>
      <c r="T13" s="16"/>
      <c r="U13" s="16"/>
      <c r="V13" s="16"/>
      <c r="W13" s="16">
        <f t="shared" si="10"/>
        <v>988.4</v>
      </c>
      <c r="X13" s="18">
        <v>1100</v>
      </c>
      <c r="Y13" s="19">
        <f t="shared" si="11"/>
        <v>5.9712666936462968</v>
      </c>
      <c r="Z13" s="16">
        <f t="shared" si="12"/>
        <v>3.7960339943342776</v>
      </c>
      <c r="AA13" s="16"/>
      <c r="AB13" s="16"/>
      <c r="AC13" s="16"/>
      <c r="AD13" s="16">
        <f>VLOOKUP(A:A,[1]TDSheet!$A:$AD,30,0)</f>
        <v>1800</v>
      </c>
      <c r="AE13" s="16">
        <f>VLOOKUP(A:A,[1]TDSheet!$A:$AE,31,0)</f>
        <v>893.2</v>
      </c>
      <c r="AF13" s="16">
        <f>VLOOKUP(A:A,[1]TDSheet!$A:$AF,32,0)</f>
        <v>983.6</v>
      </c>
      <c r="AG13" s="16">
        <f>VLOOKUP(A:A,[1]TDSheet!$A:$AG,33,0)</f>
        <v>1080.5999999999999</v>
      </c>
      <c r="AH13" s="16">
        <f>VLOOKUP(A:A,[3]TDSheet!$A:$D,4,0)</f>
        <v>967</v>
      </c>
      <c r="AI13" s="20" t="s">
        <v>163</v>
      </c>
      <c r="AJ13" s="16">
        <f t="shared" si="13"/>
        <v>495</v>
      </c>
      <c r="AK13" s="16"/>
      <c r="AL13" s="16"/>
      <c r="AM13" s="16"/>
    </row>
    <row r="14" spans="1:39" s="1" customFormat="1" ht="11.1" customHeight="1" outlineLevel="1" x14ac:dyDescent="0.2">
      <c r="A14" s="7" t="s">
        <v>17</v>
      </c>
      <c r="B14" s="7" t="s">
        <v>13</v>
      </c>
      <c r="C14" s="8">
        <v>2455</v>
      </c>
      <c r="D14" s="8">
        <v>8725</v>
      </c>
      <c r="E14" s="8">
        <v>7346</v>
      </c>
      <c r="F14" s="8">
        <v>3734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6">
        <f>VLOOKUP(A:A,[2]TDSheet!$A:$F,6,0)</f>
        <v>7384</v>
      </c>
      <c r="K14" s="16">
        <f t="shared" si="9"/>
        <v>-38</v>
      </c>
      <c r="L14" s="16">
        <f>VLOOKUP(A:A,[1]TDSheet!$A:$N,14,0)</f>
        <v>1050</v>
      </c>
      <c r="M14" s="16">
        <f>VLOOKUP(A:A,[1]TDSheet!$A:$X,24,0)</f>
        <v>0</v>
      </c>
      <c r="N14" s="16"/>
      <c r="O14" s="16"/>
      <c r="P14" s="16"/>
      <c r="Q14" s="16"/>
      <c r="R14" s="16"/>
      <c r="S14" s="16"/>
      <c r="T14" s="16"/>
      <c r="U14" s="16"/>
      <c r="V14" s="16"/>
      <c r="W14" s="16">
        <f t="shared" si="10"/>
        <v>950.8</v>
      </c>
      <c r="X14" s="18">
        <v>900</v>
      </c>
      <c r="Y14" s="19">
        <f t="shared" si="11"/>
        <v>5.9781236853176276</v>
      </c>
      <c r="Z14" s="16">
        <f t="shared" si="12"/>
        <v>3.9272191838451831</v>
      </c>
      <c r="AA14" s="16"/>
      <c r="AB14" s="16"/>
      <c r="AC14" s="16"/>
      <c r="AD14" s="16">
        <f>VLOOKUP(A:A,[1]TDSheet!$A:$AD,30,0)</f>
        <v>2592</v>
      </c>
      <c r="AE14" s="16">
        <f>VLOOKUP(A:A,[1]TDSheet!$A:$AE,31,0)</f>
        <v>1013</v>
      </c>
      <c r="AF14" s="16">
        <f>VLOOKUP(A:A,[1]TDSheet!$A:$AF,32,0)</f>
        <v>1035.2</v>
      </c>
      <c r="AG14" s="16">
        <f>VLOOKUP(A:A,[1]TDSheet!$A:$AG,33,0)</f>
        <v>1059.5999999999999</v>
      </c>
      <c r="AH14" s="16">
        <f>VLOOKUP(A:A,[3]TDSheet!$A:$D,4,0)</f>
        <v>937</v>
      </c>
      <c r="AI14" s="20">
        <v>0</v>
      </c>
      <c r="AJ14" s="16">
        <f t="shared" si="13"/>
        <v>405</v>
      </c>
      <c r="AK14" s="16"/>
      <c r="AL14" s="16"/>
      <c r="AM14" s="16"/>
    </row>
    <row r="15" spans="1:39" s="1" customFormat="1" ht="11.1" customHeight="1" outlineLevel="1" x14ac:dyDescent="0.2">
      <c r="A15" s="7" t="s">
        <v>18</v>
      </c>
      <c r="B15" s="7" t="s">
        <v>13</v>
      </c>
      <c r="C15" s="8">
        <v>235</v>
      </c>
      <c r="D15" s="8">
        <v>365</v>
      </c>
      <c r="E15" s="8">
        <v>358</v>
      </c>
      <c r="F15" s="8">
        <v>230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6">
        <f>VLOOKUP(A:A,[2]TDSheet!$A:$F,6,0)</f>
        <v>367</v>
      </c>
      <c r="K15" s="16">
        <f t="shared" si="9"/>
        <v>-9</v>
      </c>
      <c r="L15" s="16">
        <f>VLOOKUP(A:A,[1]TDSheet!$A:$N,14,0)</f>
        <v>80</v>
      </c>
      <c r="M15" s="16">
        <f>VLOOKUP(A:A,[1]TDSheet!$A:$X,24,0)</f>
        <v>0</v>
      </c>
      <c r="N15" s="16"/>
      <c r="O15" s="16"/>
      <c r="P15" s="16"/>
      <c r="Q15" s="16"/>
      <c r="R15" s="16"/>
      <c r="S15" s="16"/>
      <c r="T15" s="16"/>
      <c r="U15" s="16"/>
      <c r="V15" s="16"/>
      <c r="W15" s="16">
        <f t="shared" si="10"/>
        <v>71.599999999999994</v>
      </c>
      <c r="X15" s="18">
        <v>105</v>
      </c>
      <c r="Y15" s="19">
        <f t="shared" si="11"/>
        <v>5.7960893854748612</v>
      </c>
      <c r="Z15" s="16">
        <f t="shared" si="12"/>
        <v>3.2122905027932962</v>
      </c>
      <c r="AA15" s="16"/>
      <c r="AB15" s="16"/>
      <c r="AC15" s="16"/>
      <c r="AD15" s="16">
        <f>VLOOKUP(A:A,[1]TDSheet!$A:$AD,30,0)</f>
        <v>0</v>
      </c>
      <c r="AE15" s="16">
        <f>VLOOKUP(A:A,[1]TDSheet!$A:$AE,31,0)</f>
        <v>72.400000000000006</v>
      </c>
      <c r="AF15" s="16">
        <f>VLOOKUP(A:A,[1]TDSheet!$A:$AF,32,0)</f>
        <v>84.4</v>
      </c>
      <c r="AG15" s="16">
        <f>VLOOKUP(A:A,[1]TDSheet!$A:$AG,33,0)</f>
        <v>75</v>
      </c>
      <c r="AH15" s="16">
        <f>VLOOKUP(A:A,[3]TDSheet!$A:$D,4,0)</f>
        <v>103</v>
      </c>
      <c r="AI15" s="16" t="e">
        <f>VLOOKUP(A:A,[1]TDSheet!$A:$AI,35,0)</f>
        <v>#N/A</v>
      </c>
      <c r="AJ15" s="16">
        <f t="shared" si="13"/>
        <v>52.5</v>
      </c>
      <c r="AK15" s="16"/>
      <c r="AL15" s="16"/>
      <c r="AM15" s="16"/>
    </row>
    <row r="16" spans="1:39" s="1" customFormat="1" ht="11.1" customHeight="1" outlineLevel="1" x14ac:dyDescent="0.2">
      <c r="A16" s="7" t="s">
        <v>19</v>
      </c>
      <c r="B16" s="7" t="s">
        <v>13</v>
      </c>
      <c r="C16" s="8">
        <v>47</v>
      </c>
      <c r="D16" s="8">
        <v>106</v>
      </c>
      <c r="E16" s="8">
        <v>78</v>
      </c>
      <c r="F16" s="8">
        <v>72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6">
        <f>VLOOKUP(A:A,[2]TDSheet!$A:$F,6,0)</f>
        <v>86</v>
      </c>
      <c r="K16" s="16">
        <f t="shared" si="9"/>
        <v>-8</v>
      </c>
      <c r="L16" s="16">
        <f>VLOOKUP(A:A,[1]TDSheet!$A:$N,14,0)</f>
        <v>20</v>
      </c>
      <c r="M16" s="16">
        <f>VLOOKUP(A:A,[1]TDSheet!$A:$X,24,0)</f>
        <v>0</v>
      </c>
      <c r="N16" s="16"/>
      <c r="O16" s="16"/>
      <c r="P16" s="16"/>
      <c r="Q16" s="16"/>
      <c r="R16" s="16"/>
      <c r="S16" s="16"/>
      <c r="T16" s="16"/>
      <c r="U16" s="16"/>
      <c r="V16" s="16"/>
      <c r="W16" s="16">
        <f t="shared" si="10"/>
        <v>15.6</v>
      </c>
      <c r="X16" s="18">
        <v>20</v>
      </c>
      <c r="Y16" s="19">
        <f t="shared" si="11"/>
        <v>7.1794871794871797</v>
      </c>
      <c r="Z16" s="16">
        <f t="shared" si="12"/>
        <v>4.6153846153846159</v>
      </c>
      <c r="AA16" s="16"/>
      <c r="AB16" s="16"/>
      <c r="AC16" s="16"/>
      <c r="AD16" s="16">
        <f>VLOOKUP(A:A,[1]TDSheet!$A:$AD,30,0)</f>
        <v>0</v>
      </c>
      <c r="AE16" s="16">
        <f>VLOOKUP(A:A,[1]TDSheet!$A:$AE,31,0)</f>
        <v>19.600000000000001</v>
      </c>
      <c r="AF16" s="16">
        <f>VLOOKUP(A:A,[1]TDSheet!$A:$AF,32,0)</f>
        <v>17.8</v>
      </c>
      <c r="AG16" s="16">
        <f>VLOOKUP(A:A,[1]TDSheet!$A:$AG,33,0)</f>
        <v>18.2</v>
      </c>
      <c r="AH16" s="16">
        <f>VLOOKUP(A:A,[3]TDSheet!$A:$D,4,0)</f>
        <v>29</v>
      </c>
      <c r="AI16" s="16">
        <f>VLOOKUP(A:A,[1]TDSheet!$A:$AI,35,0)</f>
        <v>0</v>
      </c>
      <c r="AJ16" s="16">
        <f t="shared" si="13"/>
        <v>8</v>
      </c>
      <c r="AK16" s="16"/>
      <c r="AL16" s="16"/>
      <c r="AM16" s="16"/>
    </row>
    <row r="17" spans="1:39" s="1" customFormat="1" ht="21.95" customHeight="1" outlineLevel="1" x14ac:dyDescent="0.2">
      <c r="A17" s="7" t="s">
        <v>20</v>
      </c>
      <c r="B17" s="7" t="s">
        <v>13</v>
      </c>
      <c r="C17" s="8">
        <v>397</v>
      </c>
      <c r="D17" s="8">
        <v>312</v>
      </c>
      <c r="E17" s="8">
        <v>347</v>
      </c>
      <c r="F17" s="8">
        <v>351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6">
        <f>VLOOKUP(A:A,[2]TDSheet!$A:$F,6,0)</f>
        <v>348</v>
      </c>
      <c r="K17" s="16">
        <f t="shared" si="9"/>
        <v>-1</v>
      </c>
      <c r="L17" s="16">
        <f>VLOOKUP(A:A,[1]TDSheet!$A:$N,14,0)</f>
        <v>300</v>
      </c>
      <c r="M17" s="16">
        <f>VLOOKUP(A:A,[1]TDSheet!$A:$X,24,0)</f>
        <v>0</v>
      </c>
      <c r="N17" s="16"/>
      <c r="O17" s="16"/>
      <c r="P17" s="16"/>
      <c r="Q17" s="16"/>
      <c r="R17" s="16"/>
      <c r="S17" s="16"/>
      <c r="T17" s="16"/>
      <c r="U17" s="16"/>
      <c r="V17" s="16"/>
      <c r="W17" s="16">
        <f t="shared" si="10"/>
        <v>69.400000000000006</v>
      </c>
      <c r="X17" s="18"/>
      <c r="Y17" s="19">
        <f t="shared" si="11"/>
        <v>9.3804034582132552</v>
      </c>
      <c r="Z17" s="16">
        <f t="shared" si="12"/>
        <v>5.0576368876080684</v>
      </c>
      <c r="AA17" s="16"/>
      <c r="AB17" s="16"/>
      <c r="AC17" s="16"/>
      <c r="AD17" s="16">
        <f>VLOOKUP(A:A,[1]TDSheet!$A:$AD,30,0)</f>
        <v>0</v>
      </c>
      <c r="AE17" s="16">
        <f>VLOOKUP(A:A,[1]TDSheet!$A:$AE,31,0)</f>
        <v>68</v>
      </c>
      <c r="AF17" s="16">
        <f>VLOOKUP(A:A,[1]TDSheet!$A:$AF,32,0)</f>
        <v>63.4</v>
      </c>
      <c r="AG17" s="16">
        <f>VLOOKUP(A:A,[1]TDSheet!$A:$AG,33,0)</f>
        <v>65.599999999999994</v>
      </c>
      <c r="AH17" s="16">
        <f>VLOOKUP(A:A,[3]TDSheet!$A:$D,4,0)</f>
        <v>109</v>
      </c>
      <c r="AI17" s="16" t="e">
        <f>VLOOKUP(A:A,[1]TDSheet!$A:$AI,35,0)</f>
        <v>#N/A</v>
      </c>
      <c r="AJ17" s="16">
        <f t="shared" si="13"/>
        <v>0</v>
      </c>
      <c r="AK17" s="16"/>
      <c r="AL17" s="16"/>
      <c r="AM17" s="16"/>
    </row>
    <row r="18" spans="1:39" s="1" customFormat="1" ht="11.1" customHeight="1" outlineLevel="1" x14ac:dyDescent="0.2">
      <c r="A18" s="9" t="s">
        <v>21</v>
      </c>
      <c r="B18" s="7" t="s">
        <v>13</v>
      </c>
      <c r="C18" s="8">
        <v>104</v>
      </c>
      <c r="D18" s="8"/>
      <c r="E18" s="8">
        <v>104</v>
      </c>
      <c r="F18" s="8"/>
      <c r="G18" s="1">
        <f>VLOOKUP(A:A,[1]TDSheet!$A:$G,7,0)</f>
        <v>0</v>
      </c>
      <c r="H18" s="1">
        <f>VLOOKUP(A:A,[1]TDSheet!$A:$H,8,0)</f>
        <v>0.45</v>
      </c>
      <c r="I18" s="1">
        <f>VLOOKUP(A:A,[1]TDSheet!$A:$I,9,0)</f>
        <v>45</v>
      </c>
      <c r="J18" s="16">
        <f>VLOOKUP(A:A,[2]TDSheet!$A:$F,6,0)</f>
        <v>144</v>
      </c>
      <c r="K18" s="16">
        <f t="shared" si="9"/>
        <v>-40</v>
      </c>
      <c r="L18" s="16">
        <f>VLOOKUP(A:A,[1]TDSheet!$A:$N,14,0)</f>
        <v>30</v>
      </c>
      <c r="M18" s="16">
        <f>VLOOKUP(A:A,[1]TDSheet!$A:$X,24,0)</f>
        <v>0</v>
      </c>
      <c r="N18" s="16"/>
      <c r="O18" s="16"/>
      <c r="P18" s="16"/>
      <c r="Q18" s="16"/>
      <c r="R18" s="16"/>
      <c r="S18" s="16"/>
      <c r="T18" s="16"/>
      <c r="U18" s="16"/>
      <c r="V18" s="16"/>
      <c r="W18" s="16">
        <f t="shared" si="10"/>
        <v>20.8</v>
      </c>
      <c r="X18" s="18">
        <v>80</v>
      </c>
      <c r="Y18" s="19">
        <f t="shared" si="11"/>
        <v>5.2884615384615383</v>
      </c>
      <c r="Z18" s="16">
        <f t="shared" si="12"/>
        <v>0</v>
      </c>
      <c r="AA18" s="16"/>
      <c r="AB18" s="16"/>
      <c r="AC18" s="16"/>
      <c r="AD18" s="16">
        <f>VLOOKUP(A:A,[1]TDSheet!$A:$AD,30,0)</f>
        <v>0</v>
      </c>
      <c r="AE18" s="16">
        <f>VLOOKUP(A:A,[1]TDSheet!$A:$AE,31,0)</f>
        <v>28.2</v>
      </c>
      <c r="AF18" s="16">
        <f>VLOOKUP(A:A,[1]TDSheet!$A:$AF,32,0)</f>
        <v>33</v>
      </c>
      <c r="AG18" s="16">
        <f>VLOOKUP(A:A,[1]TDSheet!$A:$AG,33,0)</f>
        <v>30.4</v>
      </c>
      <c r="AH18" s="16">
        <f>VLOOKUP(A:A,[3]TDSheet!$A:$D,4,0)</f>
        <v>-10</v>
      </c>
      <c r="AI18" s="16">
        <f>VLOOKUP(A:A,[1]TDSheet!$A:$AI,35,0)</f>
        <v>0</v>
      </c>
      <c r="AJ18" s="16">
        <f t="shared" si="13"/>
        <v>36</v>
      </c>
      <c r="AK18" s="16"/>
      <c r="AL18" s="16"/>
      <c r="AM18" s="16"/>
    </row>
    <row r="19" spans="1:39" s="1" customFormat="1" ht="11.1" customHeight="1" outlineLevel="1" x14ac:dyDescent="0.2">
      <c r="A19" s="7" t="s">
        <v>22</v>
      </c>
      <c r="B19" s="7" t="s">
        <v>13</v>
      </c>
      <c r="C19" s="8">
        <v>147</v>
      </c>
      <c r="D19" s="8">
        <v>641</v>
      </c>
      <c r="E19" s="8">
        <v>451</v>
      </c>
      <c r="F19" s="8">
        <v>327</v>
      </c>
      <c r="G19" s="1">
        <f>VLOOKUP(A:A,[1]TDSheet!$A:$G,7,0)</f>
        <v>0</v>
      </c>
      <c r="H19" s="1">
        <f>VLOOKUP(A:A,[1]TDSheet!$A:$H,8,0)</f>
        <v>0.3</v>
      </c>
      <c r="I19" s="1">
        <f>VLOOKUP(A:A,[1]TDSheet!$A:$I,9,0)</f>
        <v>40</v>
      </c>
      <c r="J19" s="16">
        <f>VLOOKUP(A:A,[2]TDSheet!$A:$F,6,0)</f>
        <v>470</v>
      </c>
      <c r="K19" s="16">
        <f t="shared" si="9"/>
        <v>-19</v>
      </c>
      <c r="L19" s="16">
        <f>VLOOKUP(A:A,[1]TDSheet!$A:$N,14,0)</f>
        <v>100</v>
      </c>
      <c r="M19" s="16">
        <f>VLOOKUP(A:A,[1]TDSheet!$A:$X,24,0)</f>
        <v>0</v>
      </c>
      <c r="N19" s="16"/>
      <c r="O19" s="16"/>
      <c r="P19" s="16"/>
      <c r="Q19" s="16"/>
      <c r="R19" s="16"/>
      <c r="S19" s="16"/>
      <c r="T19" s="16"/>
      <c r="U19" s="16"/>
      <c r="V19" s="16"/>
      <c r="W19" s="16">
        <f t="shared" si="10"/>
        <v>90.2</v>
      </c>
      <c r="X19" s="18">
        <v>150</v>
      </c>
      <c r="Y19" s="19">
        <f t="shared" si="11"/>
        <v>6.3968957871396892</v>
      </c>
      <c r="Z19" s="16">
        <f t="shared" si="12"/>
        <v>3.6252771618625275</v>
      </c>
      <c r="AA19" s="16"/>
      <c r="AB19" s="16"/>
      <c r="AC19" s="16"/>
      <c r="AD19" s="16">
        <f>VLOOKUP(A:A,[1]TDSheet!$A:$AD,30,0)</f>
        <v>0</v>
      </c>
      <c r="AE19" s="16">
        <f>VLOOKUP(A:A,[1]TDSheet!$A:$AE,31,0)</f>
        <v>88.4</v>
      </c>
      <c r="AF19" s="16">
        <f>VLOOKUP(A:A,[1]TDSheet!$A:$AF,32,0)</f>
        <v>91.8</v>
      </c>
      <c r="AG19" s="16">
        <f>VLOOKUP(A:A,[1]TDSheet!$A:$AG,33,0)</f>
        <v>100.4</v>
      </c>
      <c r="AH19" s="16">
        <f>VLOOKUP(A:A,[3]TDSheet!$A:$D,4,0)</f>
        <v>143</v>
      </c>
      <c r="AI19" s="16">
        <f>VLOOKUP(A:A,[1]TDSheet!$A:$AI,35,0)</f>
        <v>0</v>
      </c>
      <c r="AJ19" s="16">
        <f t="shared" si="13"/>
        <v>45</v>
      </c>
      <c r="AK19" s="16"/>
      <c r="AL19" s="16"/>
      <c r="AM19" s="16"/>
    </row>
    <row r="20" spans="1:39" s="1" customFormat="1" ht="11.1" customHeight="1" outlineLevel="1" x14ac:dyDescent="0.2">
      <c r="A20" s="7" t="s">
        <v>23</v>
      </c>
      <c r="B20" s="7" t="s">
        <v>13</v>
      </c>
      <c r="C20" s="8">
        <v>2413</v>
      </c>
      <c r="D20" s="8">
        <v>1253</v>
      </c>
      <c r="E20" s="8">
        <v>1461</v>
      </c>
      <c r="F20" s="8">
        <v>2174</v>
      </c>
      <c r="G20" s="1">
        <f>VLOOKUP(A:A,[1]TDSheet!$A:$G,7,0)</f>
        <v>0</v>
      </c>
      <c r="H20" s="1">
        <f>VLOOKUP(A:A,[1]TDSheet!$A:$H,8,0)</f>
        <v>0.17</v>
      </c>
      <c r="I20" s="1">
        <f>VLOOKUP(A:A,[1]TDSheet!$A:$I,9,0)</f>
        <v>180</v>
      </c>
      <c r="J20" s="16">
        <f>VLOOKUP(A:A,[2]TDSheet!$A:$F,6,0)</f>
        <v>1466</v>
      </c>
      <c r="K20" s="16">
        <f t="shared" si="9"/>
        <v>-5</v>
      </c>
      <c r="L20" s="16">
        <f>VLOOKUP(A:A,[1]TDSheet!$A:$N,14,0)</f>
        <v>1000</v>
      </c>
      <c r="M20" s="16">
        <f>VLOOKUP(A:A,[1]TDSheet!$A:$X,24,0)</f>
        <v>0</v>
      </c>
      <c r="N20" s="16"/>
      <c r="O20" s="16"/>
      <c r="P20" s="16"/>
      <c r="Q20" s="16"/>
      <c r="R20" s="16"/>
      <c r="S20" s="16"/>
      <c r="T20" s="16"/>
      <c r="U20" s="16"/>
      <c r="V20" s="16"/>
      <c r="W20" s="16">
        <f t="shared" si="10"/>
        <v>292.2</v>
      </c>
      <c r="X20" s="18"/>
      <c r="Y20" s="19">
        <f t="shared" si="11"/>
        <v>10.862422997946613</v>
      </c>
      <c r="Z20" s="16">
        <f t="shared" si="12"/>
        <v>7.4401095140314855</v>
      </c>
      <c r="AA20" s="16"/>
      <c r="AB20" s="16"/>
      <c r="AC20" s="16"/>
      <c r="AD20" s="16">
        <f>VLOOKUP(A:A,[1]TDSheet!$A:$AD,30,0)</f>
        <v>0</v>
      </c>
      <c r="AE20" s="16">
        <f>VLOOKUP(A:A,[1]TDSheet!$A:$AE,31,0)</f>
        <v>316.39999999999998</v>
      </c>
      <c r="AF20" s="16">
        <f>VLOOKUP(A:A,[1]TDSheet!$A:$AF,32,0)</f>
        <v>325.8</v>
      </c>
      <c r="AG20" s="16">
        <f>VLOOKUP(A:A,[1]TDSheet!$A:$AG,33,0)</f>
        <v>316.2</v>
      </c>
      <c r="AH20" s="16">
        <f>VLOOKUP(A:A,[3]TDSheet!$A:$D,4,0)</f>
        <v>370</v>
      </c>
      <c r="AI20" s="16">
        <f>VLOOKUP(A:A,[1]TDSheet!$A:$AI,35,0)</f>
        <v>0</v>
      </c>
      <c r="AJ20" s="16">
        <f t="shared" si="13"/>
        <v>0</v>
      </c>
      <c r="AK20" s="16"/>
      <c r="AL20" s="16"/>
      <c r="AM20" s="16"/>
    </row>
    <row r="21" spans="1:39" s="1" customFormat="1" ht="11.1" customHeight="1" outlineLevel="1" x14ac:dyDescent="0.2">
      <c r="A21" s="7" t="s">
        <v>24</v>
      </c>
      <c r="B21" s="7" t="s">
        <v>13</v>
      </c>
      <c r="C21" s="8">
        <v>-1</v>
      </c>
      <c r="D21" s="8">
        <v>13</v>
      </c>
      <c r="E21" s="8">
        <v>0</v>
      </c>
      <c r="F21" s="8">
        <v>10</v>
      </c>
      <c r="G21" s="1">
        <f>VLOOKUP(A:A,[1]TDSheet!$A:$G,7,0)</f>
        <v>0</v>
      </c>
      <c r="H21" s="1">
        <f>VLOOKUP(A:A,[1]TDSheet!$A:$H,8,0)</f>
        <v>0.38</v>
      </c>
      <c r="I21" s="1">
        <f>VLOOKUP(A:A,[1]TDSheet!$A:$I,9,0)</f>
        <v>40</v>
      </c>
      <c r="J21" s="16">
        <f>VLOOKUP(A:A,[2]TDSheet!$A:$F,6,0)</f>
        <v>293</v>
      </c>
      <c r="K21" s="16">
        <f t="shared" si="9"/>
        <v>-293</v>
      </c>
      <c r="L21" s="16">
        <f>VLOOKUP(A:A,[1]TDSheet!$A:$N,14,0)</f>
        <v>30</v>
      </c>
      <c r="M21" s="16">
        <f>VLOOKUP(A:A,[1]TDSheet!$A:$X,24,0)</f>
        <v>50</v>
      </c>
      <c r="N21" s="16"/>
      <c r="O21" s="16"/>
      <c r="P21" s="16"/>
      <c r="Q21" s="16"/>
      <c r="R21" s="16"/>
      <c r="S21" s="16"/>
      <c r="T21" s="16"/>
      <c r="U21" s="16"/>
      <c r="V21" s="16"/>
      <c r="W21" s="16">
        <f t="shared" si="10"/>
        <v>0</v>
      </c>
      <c r="X21" s="18">
        <v>30</v>
      </c>
      <c r="Y21" s="19" t="e">
        <f t="shared" si="11"/>
        <v>#DIV/0!</v>
      </c>
      <c r="Z21" s="16" t="e">
        <f t="shared" si="12"/>
        <v>#DIV/0!</v>
      </c>
      <c r="AA21" s="16"/>
      <c r="AB21" s="16"/>
      <c r="AC21" s="16"/>
      <c r="AD21" s="16">
        <f>VLOOKUP(A:A,[1]TDSheet!$A:$AD,30,0)</f>
        <v>0</v>
      </c>
      <c r="AE21" s="16">
        <f>VLOOKUP(A:A,[1]TDSheet!$A:$AE,31,0)</f>
        <v>57.2</v>
      </c>
      <c r="AF21" s="16">
        <f>VLOOKUP(A:A,[1]TDSheet!$A:$AF,32,0)</f>
        <v>13.4</v>
      </c>
      <c r="AG21" s="16">
        <f>VLOOKUP(A:A,[1]TDSheet!$A:$AG,33,0)</f>
        <v>0.6</v>
      </c>
      <c r="AH21" s="16">
        <f>VLOOKUP(A:A,[3]TDSheet!$A:$D,4,0)</f>
        <v>-17</v>
      </c>
      <c r="AI21" s="16" t="e">
        <f>VLOOKUP(A:A,[1]TDSheet!$A:$AI,35,0)</f>
        <v>#N/A</v>
      </c>
      <c r="AJ21" s="16">
        <f t="shared" si="13"/>
        <v>11.4</v>
      </c>
      <c r="AK21" s="16"/>
      <c r="AL21" s="16"/>
      <c r="AM21" s="16"/>
    </row>
    <row r="22" spans="1:39" s="1" customFormat="1" ht="21.95" customHeight="1" outlineLevel="1" x14ac:dyDescent="0.2">
      <c r="A22" s="7" t="s">
        <v>25</v>
      </c>
      <c r="B22" s="7" t="s">
        <v>13</v>
      </c>
      <c r="C22" s="8">
        <v>605</v>
      </c>
      <c r="D22" s="8">
        <v>1220</v>
      </c>
      <c r="E22" s="8">
        <v>969</v>
      </c>
      <c r="F22" s="8">
        <v>831</v>
      </c>
      <c r="G22" s="1">
        <f>VLOOKUP(A:A,[1]TDSheet!$A:$G,7,0)</f>
        <v>0</v>
      </c>
      <c r="H22" s="1">
        <f>VLOOKUP(A:A,[1]TDSheet!$A:$H,8,0)</f>
        <v>0.35</v>
      </c>
      <c r="I22" s="1">
        <f>VLOOKUP(A:A,[1]TDSheet!$A:$I,9,0)</f>
        <v>45</v>
      </c>
      <c r="J22" s="16">
        <f>VLOOKUP(A:A,[2]TDSheet!$A:$F,6,0)</f>
        <v>975</v>
      </c>
      <c r="K22" s="16">
        <f t="shared" si="9"/>
        <v>-6</v>
      </c>
      <c r="L22" s="16">
        <f>VLOOKUP(A:A,[1]TDSheet!$A:$N,14,0)</f>
        <v>220</v>
      </c>
      <c r="M22" s="16">
        <f>VLOOKUP(A:A,[1]TDSheet!$A:$X,24,0)</f>
        <v>200</v>
      </c>
      <c r="N22" s="16"/>
      <c r="O22" s="16"/>
      <c r="P22" s="16"/>
      <c r="Q22" s="16"/>
      <c r="R22" s="16"/>
      <c r="S22" s="16"/>
      <c r="T22" s="16"/>
      <c r="U22" s="16"/>
      <c r="V22" s="16"/>
      <c r="W22" s="16">
        <f t="shared" si="10"/>
        <v>193.8</v>
      </c>
      <c r="X22" s="18">
        <v>100</v>
      </c>
      <c r="Y22" s="19">
        <f t="shared" si="11"/>
        <v>6.9711042311661506</v>
      </c>
      <c r="Z22" s="16">
        <f t="shared" si="12"/>
        <v>4.287925696594427</v>
      </c>
      <c r="AA22" s="16"/>
      <c r="AB22" s="16"/>
      <c r="AC22" s="16"/>
      <c r="AD22" s="16">
        <f>VLOOKUP(A:A,[1]TDSheet!$A:$AD,30,0)</f>
        <v>0</v>
      </c>
      <c r="AE22" s="16">
        <f>VLOOKUP(A:A,[1]TDSheet!$A:$AE,31,0)</f>
        <v>200.6</v>
      </c>
      <c r="AF22" s="16">
        <f>VLOOKUP(A:A,[1]TDSheet!$A:$AF,32,0)</f>
        <v>233.4</v>
      </c>
      <c r="AG22" s="16">
        <f>VLOOKUP(A:A,[1]TDSheet!$A:$AG,33,0)</f>
        <v>222.2</v>
      </c>
      <c r="AH22" s="16">
        <f>VLOOKUP(A:A,[3]TDSheet!$A:$D,4,0)</f>
        <v>188</v>
      </c>
      <c r="AI22" s="20" t="s">
        <v>162</v>
      </c>
      <c r="AJ22" s="16">
        <f t="shared" si="13"/>
        <v>35</v>
      </c>
      <c r="AK22" s="16"/>
      <c r="AL22" s="16"/>
      <c r="AM22" s="16"/>
    </row>
    <row r="23" spans="1:39" s="1" customFormat="1" ht="21.95" customHeight="1" outlineLevel="1" x14ac:dyDescent="0.2">
      <c r="A23" s="7" t="s">
        <v>26</v>
      </c>
      <c r="B23" s="7" t="s">
        <v>13</v>
      </c>
      <c r="C23" s="8">
        <v>135</v>
      </c>
      <c r="D23" s="8">
        <v>801</v>
      </c>
      <c r="E23" s="8">
        <v>692</v>
      </c>
      <c r="F23" s="8">
        <v>232</v>
      </c>
      <c r="G23" s="1" t="str">
        <f>VLOOKUP(A:A,[1]TDSheet!$A:$G,7,0)</f>
        <v>н</v>
      </c>
      <c r="H23" s="1">
        <f>VLOOKUP(A:A,[1]TDSheet!$A:$H,8,0)</f>
        <v>0.35</v>
      </c>
      <c r="I23" s="1">
        <f>VLOOKUP(A:A,[1]TDSheet!$A:$I,9,0)</f>
        <v>45</v>
      </c>
      <c r="J23" s="16">
        <f>VLOOKUP(A:A,[2]TDSheet!$A:$F,6,0)</f>
        <v>731</v>
      </c>
      <c r="K23" s="16">
        <f t="shared" si="9"/>
        <v>-39</v>
      </c>
      <c r="L23" s="16">
        <f>VLOOKUP(A:A,[1]TDSheet!$A:$N,14,0)</f>
        <v>60</v>
      </c>
      <c r="M23" s="16">
        <f>VLOOKUP(A:A,[1]TDSheet!$A:$X,24,0)</f>
        <v>0</v>
      </c>
      <c r="N23" s="16"/>
      <c r="O23" s="16"/>
      <c r="P23" s="16"/>
      <c r="Q23" s="16"/>
      <c r="R23" s="16"/>
      <c r="S23" s="16"/>
      <c r="T23" s="16"/>
      <c r="U23" s="16"/>
      <c r="V23" s="16"/>
      <c r="W23" s="16">
        <f t="shared" si="10"/>
        <v>42.4</v>
      </c>
      <c r="X23" s="18"/>
      <c r="Y23" s="19">
        <f t="shared" si="11"/>
        <v>6.8867924528301891</v>
      </c>
      <c r="Z23" s="16">
        <f t="shared" si="12"/>
        <v>5.4716981132075473</v>
      </c>
      <c r="AA23" s="16"/>
      <c r="AB23" s="16"/>
      <c r="AC23" s="16"/>
      <c r="AD23" s="16">
        <f>VLOOKUP(A:A,[1]TDSheet!$A:$AD,30,0)</f>
        <v>480</v>
      </c>
      <c r="AE23" s="16">
        <f>VLOOKUP(A:A,[1]TDSheet!$A:$AE,31,0)</f>
        <v>36.6</v>
      </c>
      <c r="AF23" s="16">
        <f>VLOOKUP(A:A,[1]TDSheet!$A:$AF,32,0)</f>
        <v>24.4</v>
      </c>
      <c r="AG23" s="16">
        <f>VLOOKUP(A:A,[1]TDSheet!$A:$AG,33,0)</f>
        <v>54.6</v>
      </c>
      <c r="AH23" s="16">
        <f>VLOOKUP(A:A,[3]TDSheet!$A:$D,4,0)</f>
        <v>40</v>
      </c>
      <c r="AI23" s="16">
        <v>0</v>
      </c>
      <c r="AJ23" s="16">
        <f t="shared" si="13"/>
        <v>0</v>
      </c>
      <c r="AK23" s="16"/>
      <c r="AL23" s="16"/>
      <c r="AM23" s="16"/>
    </row>
    <row r="24" spans="1:39" s="1" customFormat="1" ht="21.95" customHeight="1" outlineLevel="1" x14ac:dyDescent="0.2">
      <c r="A24" s="7" t="s">
        <v>27</v>
      </c>
      <c r="B24" s="7" t="s">
        <v>13</v>
      </c>
      <c r="C24" s="8">
        <v>464</v>
      </c>
      <c r="D24" s="8">
        <v>361</v>
      </c>
      <c r="E24" s="8">
        <v>451</v>
      </c>
      <c r="F24" s="8">
        <v>364</v>
      </c>
      <c r="G24" s="1">
        <f>VLOOKUP(A:A,[1]TDSheet!$A:$G,7,0)</f>
        <v>0</v>
      </c>
      <c r="H24" s="1">
        <f>VLOOKUP(A:A,[1]TDSheet!$A:$H,8,0)</f>
        <v>0.35</v>
      </c>
      <c r="I24" s="1">
        <f>VLOOKUP(A:A,[1]TDSheet!$A:$I,9,0)</f>
        <v>45</v>
      </c>
      <c r="J24" s="16">
        <f>VLOOKUP(A:A,[2]TDSheet!$A:$F,6,0)</f>
        <v>491</v>
      </c>
      <c r="K24" s="16">
        <f t="shared" si="9"/>
        <v>-40</v>
      </c>
      <c r="L24" s="16">
        <f>VLOOKUP(A:A,[1]TDSheet!$A:$N,14,0)</f>
        <v>50</v>
      </c>
      <c r="M24" s="16">
        <f>VLOOKUP(A:A,[1]TDSheet!$A:$X,24,0)</f>
        <v>50</v>
      </c>
      <c r="N24" s="16"/>
      <c r="O24" s="16"/>
      <c r="P24" s="16"/>
      <c r="Q24" s="16"/>
      <c r="R24" s="16"/>
      <c r="S24" s="16"/>
      <c r="T24" s="16"/>
      <c r="U24" s="16"/>
      <c r="V24" s="16"/>
      <c r="W24" s="16">
        <f t="shared" si="10"/>
        <v>84.2</v>
      </c>
      <c r="X24" s="18">
        <v>100</v>
      </c>
      <c r="Y24" s="19">
        <f t="shared" si="11"/>
        <v>6.6983372921615203</v>
      </c>
      <c r="Z24" s="16">
        <f t="shared" si="12"/>
        <v>4.3230403800475061</v>
      </c>
      <c r="AA24" s="16"/>
      <c r="AB24" s="16"/>
      <c r="AC24" s="16"/>
      <c r="AD24" s="16">
        <f>VLOOKUP(A:A,[1]TDSheet!$A:$AD,30,0)</f>
        <v>30</v>
      </c>
      <c r="AE24" s="16">
        <f>VLOOKUP(A:A,[1]TDSheet!$A:$AE,31,0)</f>
        <v>96.6</v>
      </c>
      <c r="AF24" s="16">
        <f>VLOOKUP(A:A,[1]TDSheet!$A:$AF,32,0)</f>
        <v>98.2</v>
      </c>
      <c r="AG24" s="16">
        <f>VLOOKUP(A:A,[1]TDSheet!$A:$AG,33,0)</f>
        <v>74.400000000000006</v>
      </c>
      <c r="AH24" s="16">
        <f>VLOOKUP(A:A,[3]TDSheet!$A:$D,4,0)</f>
        <v>94</v>
      </c>
      <c r="AI24" s="16">
        <f>VLOOKUP(A:A,[1]TDSheet!$A:$AI,35,0)</f>
        <v>0</v>
      </c>
      <c r="AJ24" s="16">
        <f t="shared" si="13"/>
        <v>35</v>
      </c>
      <c r="AK24" s="16"/>
      <c r="AL24" s="16"/>
      <c r="AM24" s="16"/>
    </row>
    <row r="25" spans="1:39" s="1" customFormat="1" ht="21.95" customHeight="1" outlineLevel="1" x14ac:dyDescent="0.2">
      <c r="A25" s="7" t="s">
        <v>28</v>
      </c>
      <c r="B25" s="7" t="s">
        <v>13</v>
      </c>
      <c r="C25" s="8">
        <v>461</v>
      </c>
      <c r="D25" s="8">
        <v>1032</v>
      </c>
      <c r="E25" s="8">
        <v>873</v>
      </c>
      <c r="F25" s="8">
        <v>587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6">
        <f>VLOOKUP(A:A,[2]TDSheet!$A:$F,6,0)</f>
        <v>963</v>
      </c>
      <c r="K25" s="16">
        <f t="shared" si="9"/>
        <v>-90</v>
      </c>
      <c r="L25" s="16">
        <f>VLOOKUP(A:A,[1]TDSheet!$A:$N,14,0)</f>
        <v>200</v>
      </c>
      <c r="M25" s="16">
        <f>VLOOKUP(A:A,[1]TDSheet!$A:$X,24,0)</f>
        <v>0</v>
      </c>
      <c r="N25" s="16"/>
      <c r="O25" s="16"/>
      <c r="P25" s="16"/>
      <c r="Q25" s="16"/>
      <c r="R25" s="16"/>
      <c r="S25" s="16"/>
      <c r="T25" s="16"/>
      <c r="U25" s="16"/>
      <c r="V25" s="16"/>
      <c r="W25" s="16">
        <f t="shared" si="10"/>
        <v>174.6</v>
      </c>
      <c r="X25" s="18">
        <v>300</v>
      </c>
      <c r="Y25" s="19">
        <f t="shared" si="11"/>
        <v>6.2256586483390608</v>
      </c>
      <c r="Z25" s="16">
        <f t="shared" si="12"/>
        <v>3.3619702176403208</v>
      </c>
      <c r="AA25" s="16"/>
      <c r="AB25" s="16"/>
      <c r="AC25" s="16"/>
      <c r="AD25" s="16">
        <f>VLOOKUP(A:A,[1]TDSheet!$A:$AD,30,0)</f>
        <v>0</v>
      </c>
      <c r="AE25" s="16">
        <f>VLOOKUP(A:A,[1]TDSheet!$A:$AE,31,0)</f>
        <v>164</v>
      </c>
      <c r="AF25" s="16">
        <f>VLOOKUP(A:A,[1]TDSheet!$A:$AF,32,0)</f>
        <v>185.2</v>
      </c>
      <c r="AG25" s="16">
        <f>VLOOKUP(A:A,[1]TDSheet!$A:$AG,33,0)</f>
        <v>182.4</v>
      </c>
      <c r="AH25" s="16">
        <f>VLOOKUP(A:A,[3]TDSheet!$A:$D,4,0)</f>
        <v>253</v>
      </c>
      <c r="AI25" s="16">
        <v>0</v>
      </c>
      <c r="AJ25" s="16">
        <f t="shared" si="13"/>
        <v>105</v>
      </c>
      <c r="AK25" s="16"/>
      <c r="AL25" s="16"/>
      <c r="AM25" s="16"/>
    </row>
    <row r="26" spans="1:39" s="1" customFormat="1" ht="11.1" customHeight="1" outlineLevel="1" x14ac:dyDescent="0.2">
      <c r="A26" s="7" t="s">
        <v>29</v>
      </c>
      <c r="B26" s="7" t="s">
        <v>8</v>
      </c>
      <c r="C26" s="8">
        <v>207.392</v>
      </c>
      <c r="D26" s="8">
        <v>1742.8789999999999</v>
      </c>
      <c r="E26" s="8">
        <v>539.90099999999995</v>
      </c>
      <c r="F26" s="8">
        <v>530.05100000000004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6">
        <f>VLOOKUP(A:A,[2]TDSheet!$A:$F,6,0)</f>
        <v>512.50800000000004</v>
      </c>
      <c r="K26" s="16">
        <f t="shared" si="9"/>
        <v>27.392999999999915</v>
      </c>
      <c r="L26" s="16">
        <f>VLOOKUP(A:A,[1]TDSheet!$A:$N,14,0)</f>
        <v>130</v>
      </c>
      <c r="M26" s="16">
        <f>VLOOKUP(A:A,[1]TDSheet!$A:$X,24,0)</f>
        <v>0</v>
      </c>
      <c r="N26" s="16"/>
      <c r="O26" s="16"/>
      <c r="P26" s="16"/>
      <c r="Q26" s="16"/>
      <c r="R26" s="16"/>
      <c r="S26" s="16"/>
      <c r="T26" s="16"/>
      <c r="U26" s="16"/>
      <c r="V26" s="16"/>
      <c r="W26" s="16">
        <f t="shared" si="10"/>
        <v>107.9802</v>
      </c>
      <c r="X26" s="18">
        <v>50</v>
      </c>
      <c r="Y26" s="19">
        <f t="shared" si="11"/>
        <v>6.575751850802277</v>
      </c>
      <c r="Z26" s="16">
        <f t="shared" si="12"/>
        <v>4.9087795725512642</v>
      </c>
      <c r="AA26" s="16"/>
      <c r="AB26" s="16"/>
      <c r="AC26" s="16"/>
      <c r="AD26" s="16">
        <f>VLOOKUP(A:A,[1]TDSheet!$A:$AD,30,0)</f>
        <v>0</v>
      </c>
      <c r="AE26" s="16">
        <f>VLOOKUP(A:A,[1]TDSheet!$A:$AE,31,0)</f>
        <v>104.35239999999999</v>
      </c>
      <c r="AF26" s="16">
        <f>VLOOKUP(A:A,[1]TDSheet!$A:$AF,32,0)</f>
        <v>109.2222</v>
      </c>
      <c r="AG26" s="16">
        <f>VLOOKUP(A:A,[1]TDSheet!$A:$AG,33,0)</f>
        <v>128.9666</v>
      </c>
      <c r="AH26" s="16">
        <f>VLOOKUP(A:A,[3]TDSheet!$A:$D,4,0)</f>
        <v>92.963999999999999</v>
      </c>
      <c r="AI26" s="16">
        <f>VLOOKUP(A:A,[1]TDSheet!$A:$AI,35,0)</f>
        <v>0</v>
      </c>
      <c r="AJ26" s="16">
        <f t="shared" si="13"/>
        <v>50</v>
      </c>
      <c r="AK26" s="16"/>
      <c r="AL26" s="16"/>
      <c r="AM26" s="16"/>
    </row>
    <row r="27" spans="1:39" s="1" customFormat="1" ht="11.1" customHeight="1" outlineLevel="1" x14ac:dyDescent="0.2">
      <c r="A27" s="7" t="s">
        <v>30</v>
      </c>
      <c r="B27" s="7" t="s">
        <v>8</v>
      </c>
      <c r="C27" s="8">
        <v>3135.6790000000001</v>
      </c>
      <c r="D27" s="8">
        <v>10218.331</v>
      </c>
      <c r="E27" s="8">
        <v>5893.8410000000003</v>
      </c>
      <c r="F27" s="8">
        <v>4493.9639999999999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6">
        <f>VLOOKUP(A:A,[2]TDSheet!$A:$F,6,0)</f>
        <v>5969.4669999999996</v>
      </c>
      <c r="K27" s="16">
        <f t="shared" si="9"/>
        <v>-75.625999999999294</v>
      </c>
      <c r="L27" s="16">
        <f>VLOOKUP(A:A,[1]TDSheet!$A:$N,14,0)</f>
        <v>1300</v>
      </c>
      <c r="M27" s="16">
        <f>VLOOKUP(A:A,[1]TDSheet!$A:$X,24,0)</f>
        <v>1000</v>
      </c>
      <c r="N27" s="16"/>
      <c r="O27" s="16"/>
      <c r="P27" s="16"/>
      <c r="Q27" s="16"/>
      <c r="R27" s="16"/>
      <c r="S27" s="16"/>
      <c r="T27" s="16"/>
      <c r="U27" s="16"/>
      <c r="V27" s="16"/>
      <c r="W27" s="16">
        <f t="shared" si="10"/>
        <v>1178.7682</v>
      </c>
      <c r="X27" s="18">
        <v>1000</v>
      </c>
      <c r="Y27" s="19">
        <f t="shared" si="11"/>
        <v>6.6119564474168886</v>
      </c>
      <c r="Z27" s="16">
        <f t="shared" si="12"/>
        <v>3.8124238505925083</v>
      </c>
      <c r="AA27" s="16"/>
      <c r="AB27" s="16"/>
      <c r="AC27" s="16"/>
      <c r="AD27" s="16">
        <f>VLOOKUP(A:A,[1]TDSheet!$A:$AD,30,0)</f>
        <v>0</v>
      </c>
      <c r="AE27" s="16">
        <f>VLOOKUP(A:A,[1]TDSheet!$A:$AE,31,0)</f>
        <v>1251.3706</v>
      </c>
      <c r="AF27" s="16">
        <f>VLOOKUP(A:A,[1]TDSheet!$A:$AF,32,0)</f>
        <v>1159.6848</v>
      </c>
      <c r="AG27" s="16">
        <f>VLOOKUP(A:A,[1]TDSheet!$A:$AG,33,0)</f>
        <v>1263.6124</v>
      </c>
      <c r="AH27" s="16">
        <f>VLOOKUP(A:A,[3]TDSheet!$A:$D,4,0)</f>
        <v>938.78499999999997</v>
      </c>
      <c r="AI27" s="20" t="s">
        <v>162</v>
      </c>
      <c r="AJ27" s="16">
        <f t="shared" si="13"/>
        <v>1000</v>
      </c>
      <c r="AK27" s="16"/>
      <c r="AL27" s="16"/>
      <c r="AM27" s="16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184.19200000000001</v>
      </c>
      <c r="D28" s="8">
        <v>451.27699999999999</v>
      </c>
      <c r="E28" s="8">
        <v>349.90100000000001</v>
      </c>
      <c r="F28" s="8">
        <v>270.399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50</v>
      </c>
      <c r="J28" s="16">
        <f>VLOOKUP(A:A,[2]TDSheet!$A:$F,6,0)</f>
        <v>339.803</v>
      </c>
      <c r="K28" s="16">
        <f t="shared" si="9"/>
        <v>10.098000000000013</v>
      </c>
      <c r="L28" s="16">
        <f>VLOOKUP(A:A,[1]TDSheet!$A:$N,14,0)</f>
        <v>90</v>
      </c>
      <c r="M28" s="16">
        <f>VLOOKUP(A:A,[1]TDSheet!$A:$X,24,0)</f>
        <v>0</v>
      </c>
      <c r="N28" s="16"/>
      <c r="O28" s="16"/>
      <c r="P28" s="16"/>
      <c r="Q28" s="16"/>
      <c r="R28" s="16"/>
      <c r="S28" s="16"/>
      <c r="T28" s="16"/>
      <c r="U28" s="16"/>
      <c r="V28" s="16"/>
      <c r="W28" s="16">
        <f t="shared" si="10"/>
        <v>69.980199999999996</v>
      </c>
      <c r="X28" s="18">
        <v>100</v>
      </c>
      <c r="Y28" s="19">
        <f t="shared" si="11"/>
        <v>6.5789894855973552</v>
      </c>
      <c r="Z28" s="16">
        <f t="shared" si="12"/>
        <v>3.8639357989831411</v>
      </c>
      <c r="AA28" s="16"/>
      <c r="AB28" s="16"/>
      <c r="AC28" s="16"/>
      <c r="AD28" s="16">
        <f>VLOOKUP(A:A,[1]TDSheet!$A:$AD,30,0)</f>
        <v>0</v>
      </c>
      <c r="AE28" s="16">
        <f>VLOOKUP(A:A,[1]TDSheet!$A:$AE,31,0)</f>
        <v>79.258600000000001</v>
      </c>
      <c r="AF28" s="16">
        <f>VLOOKUP(A:A,[1]TDSheet!$A:$AF,32,0)</f>
        <v>83.035200000000003</v>
      </c>
      <c r="AG28" s="16">
        <f>VLOOKUP(A:A,[1]TDSheet!$A:$AG,33,0)</f>
        <v>80.972000000000008</v>
      </c>
      <c r="AH28" s="16">
        <f>VLOOKUP(A:A,[3]TDSheet!$A:$D,4,0)</f>
        <v>89.757000000000005</v>
      </c>
      <c r="AI28" s="16">
        <f>VLOOKUP(A:A,[1]TDSheet!$A:$AI,35,0)</f>
        <v>0</v>
      </c>
      <c r="AJ28" s="16">
        <f t="shared" si="13"/>
        <v>100</v>
      </c>
      <c r="AK28" s="16"/>
      <c r="AL28" s="16"/>
      <c r="AM28" s="16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268.291</v>
      </c>
      <c r="D29" s="8">
        <v>839.94399999999996</v>
      </c>
      <c r="E29" s="8">
        <v>622.97799999999995</v>
      </c>
      <c r="F29" s="8">
        <v>473.767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50</v>
      </c>
      <c r="J29" s="16">
        <f>VLOOKUP(A:A,[2]TDSheet!$A:$F,6,0)</f>
        <v>593.93799999999999</v>
      </c>
      <c r="K29" s="16">
        <f t="shared" si="9"/>
        <v>29.039999999999964</v>
      </c>
      <c r="L29" s="16">
        <f>VLOOKUP(A:A,[1]TDSheet!$A:$N,14,0)</f>
        <v>140</v>
      </c>
      <c r="M29" s="16">
        <f>VLOOKUP(A:A,[1]TDSheet!$A:$X,24,0)</f>
        <v>50</v>
      </c>
      <c r="N29" s="16"/>
      <c r="O29" s="16"/>
      <c r="P29" s="16"/>
      <c r="Q29" s="16"/>
      <c r="R29" s="16"/>
      <c r="S29" s="16"/>
      <c r="T29" s="16"/>
      <c r="U29" s="16"/>
      <c r="V29" s="16"/>
      <c r="W29" s="16">
        <f t="shared" si="10"/>
        <v>124.59559999999999</v>
      </c>
      <c r="X29" s="18">
        <v>140</v>
      </c>
      <c r="Y29" s="19">
        <f t="shared" si="11"/>
        <v>6.4510062955674208</v>
      </c>
      <c r="Z29" s="16">
        <f t="shared" si="12"/>
        <v>3.8024376462732232</v>
      </c>
      <c r="AA29" s="16"/>
      <c r="AB29" s="16"/>
      <c r="AC29" s="16"/>
      <c r="AD29" s="16">
        <f>VLOOKUP(A:A,[1]TDSheet!$A:$AD,30,0)</f>
        <v>0</v>
      </c>
      <c r="AE29" s="16">
        <f>VLOOKUP(A:A,[1]TDSheet!$A:$AE,31,0)</f>
        <v>131.85060000000001</v>
      </c>
      <c r="AF29" s="16">
        <f>VLOOKUP(A:A,[1]TDSheet!$A:$AF,32,0)</f>
        <v>139.5026</v>
      </c>
      <c r="AG29" s="16">
        <f>VLOOKUP(A:A,[1]TDSheet!$A:$AG,33,0)</f>
        <v>141.77080000000001</v>
      </c>
      <c r="AH29" s="16">
        <f>VLOOKUP(A:A,[3]TDSheet!$A:$D,4,0)</f>
        <v>145.65199999999999</v>
      </c>
      <c r="AI29" s="16">
        <f>VLOOKUP(A:A,[1]TDSheet!$A:$AI,35,0)</f>
        <v>0</v>
      </c>
      <c r="AJ29" s="16">
        <f t="shared" si="13"/>
        <v>140</v>
      </c>
      <c r="AK29" s="16"/>
      <c r="AL29" s="16"/>
      <c r="AM29" s="16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196.00399999999999</v>
      </c>
      <c r="D30" s="8">
        <v>276.834</v>
      </c>
      <c r="E30" s="8">
        <v>314.23599999999999</v>
      </c>
      <c r="F30" s="8">
        <v>135.61600000000001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60</v>
      </c>
      <c r="J30" s="16">
        <f>VLOOKUP(A:A,[2]TDSheet!$A:$F,6,0)</f>
        <v>317.54700000000003</v>
      </c>
      <c r="K30" s="16">
        <f t="shared" si="9"/>
        <v>-3.3110000000000355</v>
      </c>
      <c r="L30" s="16">
        <f>VLOOKUP(A:A,[1]TDSheet!$A:$N,14,0)</f>
        <v>60</v>
      </c>
      <c r="M30" s="16">
        <f>VLOOKUP(A:A,[1]TDSheet!$A:$X,24,0)</f>
        <v>120</v>
      </c>
      <c r="N30" s="16"/>
      <c r="O30" s="16"/>
      <c r="P30" s="16"/>
      <c r="Q30" s="16"/>
      <c r="R30" s="16"/>
      <c r="S30" s="16"/>
      <c r="T30" s="16"/>
      <c r="U30" s="16"/>
      <c r="V30" s="16"/>
      <c r="W30" s="16">
        <f t="shared" si="10"/>
        <v>62.847200000000001</v>
      </c>
      <c r="X30" s="18">
        <v>90</v>
      </c>
      <c r="Y30" s="19">
        <f t="shared" si="11"/>
        <v>6.4540027240672613</v>
      </c>
      <c r="Z30" s="16">
        <f t="shared" si="12"/>
        <v>2.1578686083071323</v>
      </c>
      <c r="AA30" s="16"/>
      <c r="AB30" s="16"/>
      <c r="AC30" s="16"/>
      <c r="AD30" s="16">
        <f>VLOOKUP(A:A,[1]TDSheet!$A:$AD,30,0)</f>
        <v>0</v>
      </c>
      <c r="AE30" s="16">
        <f>VLOOKUP(A:A,[1]TDSheet!$A:$AE,31,0)</f>
        <v>60.342200000000005</v>
      </c>
      <c r="AF30" s="16">
        <f>VLOOKUP(A:A,[1]TDSheet!$A:$AF,32,0)</f>
        <v>63.016600000000004</v>
      </c>
      <c r="AG30" s="16">
        <f>VLOOKUP(A:A,[1]TDSheet!$A:$AG,33,0)</f>
        <v>56.654200000000003</v>
      </c>
      <c r="AH30" s="16">
        <f>VLOOKUP(A:A,[3]TDSheet!$A:$D,4,0)</f>
        <v>75.852999999999994</v>
      </c>
      <c r="AI30" s="16">
        <f>VLOOKUP(A:A,[1]TDSheet!$A:$AI,35,0)</f>
        <v>0</v>
      </c>
      <c r="AJ30" s="16">
        <f t="shared" si="13"/>
        <v>90</v>
      </c>
      <c r="AK30" s="16"/>
      <c r="AL30" s="16"/>
      <c r="AM30" s="16"/>
    </row>
    <row r="31" spans="1:39" s="1" customFormat="1" ht="21.95" customHeight="1" outlineLevel="1" x14ac:dyDescent="0.2">
      <c r="A31" s="7" t="s">
        <v>34</v>
      </c>
      <c r="B31" s="7" t="s">
        <v>8</v>
      </c>
      <c r="C31" s="8">
        <v>145.81299999999999</v>
      </c>
      <c r="D31" s="8">
        <v>272.60000000000002</v>
      </c>
      <c r="E31" s="8">
        <v>235.34200000000001</v>
      </c>
      <c r="F31" s="8">
        <v>169.83500000000001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60</v>
      </c>
      <c r="J31" s="16">
        <f>VLOOKUP(A:A,[2]TDSheet!$A:$F,6,0)</f>
        <v>232.815</v>
      </c>
      <c r="K31" s="16">
        <f t="shared" si="9"/>
        <v>2.5270000000000152</v>
      </c>
      <c r="L31" s="16">
        <f>VLOOKUP(A:A,[1]TDSheet!$A:$N,14,0)</f>
        <v>60</v>
      </c>
      <c r="M31" s="16">
        <f>VLOOKUP(A:A,[1]TDSheet!$A:$X,24,0)</f>
        <v>0</v>
      </c>
      <c r="N31" s="16"/>
      <c r="O31" s="16"/>
      <c r="P31" s="16"/>
      <c r="Q31" s="16"/>
      <c r="R31" s="16"/>
      <c r="S31" s="16"/>
      <c r="T31" s="16"/>
      <c r="U31" s="16"/>
      <c r="V31" s="16"/>
      <c r="W31" s="16">
        <f t="shared" si="10"/>
        <v>47.068400000000004</v>
      </c>
      <c r="X31" s="18">
        <v>70</v>
      </c>
      <c r="Y31" s="19">
        <f t="shared" si="11"/>
        <v>6.3701974148260829</v>
      </c>
      <c r="Z31" s="16">
        <f t="shared" si="12"/>
        <v>3.6082594691980181</v>
      </c>
      <c r="AA31" s="16"/>
      <c r="AB31" s="16"/>
      <c r="AC31" s="16"/>
      <c r="AD31" s="16">
        <f>VLOOKUP(A:A,[1]TDSheet!$A:$AD,30,0)</f>
        <v>0</v>
      </c>
      <c r="AE31" s="16">
        <f>VLOOKUP(A:A,[1]TDSheet!$A:$AE,31,0)</f>
        <v>55.737800000000007</v>
      </c>
      <c r="AF31" s="16">
        <f>VLOOKUP(A:A,[1]TDSheet!$A:$AF,32,0)</f>
        <v>56.571600000000004</v>
      </c>
      <c r="AG31" s="16">
        <f>VLOOKUP(A:A,[1]TDSheet!$A:$AG,33,0)</f>
        <v>52.368200000000002</v>
      </c>
      <c r="AH31" s="16">
        <f>VLOOKUP(A:A,[3]TDSheet!$A:$D,4,0)</f>
        <v>59.283000000000001</v>
      </c>
      <c r="AI31" s="16">
        <f>VLOOKUP(A:A,[1]TDSheet!$A:$AI,35,0)</f>
        <v>0</v>
      </c>
      <c r="AJ31" s="16">
        <f t="shared" si="13"/>
        <v>70</v>
      </c>
      <c r="AK31" s="16"/>
      <c r="AL31" s="16"/>
      <c r="AM31" s="16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73.025999999999996</v>
      </c>
      <c r="D32" s="8">
        <v>56.249000000000002</v>
      </c>
      <c r="E32" s="8">
        <v>34.973999999999997</v>
      </c>
      <c r="F32" s="8">
        <v>44.164000000000001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180</v>
      </c>
      <c r="J32" s="16">
        <f>VLOOKUP(A:A,[2]TDSheet!$A:$F,6,0)</f>
        <v>35.283000000000001</v>
      </c>
      <c r="K32" s="16">
        <f t="shared" si="9"/>
        <v>-0.3090000000000046</v>
      </c>
      <c r="L32" s="16">
        <f>VLOOKUP(A:A,[1]TDSheet!$A:$N,14,0)</f>
        <v>30</v>
      </c>
      <c r="M32" s="16">
        <f>VLOOKUP(A:A,[1]TDSheet!$A:$X,24,0)</f>
        <v>0</v>
      </c>
      <c r="N32" s="16"/>
      <c r="O32" s="16"/>
      <c r="P32" s="16"/>
      <c r="Q32" s="16"/>
      <c r="R32" s="16"/>
      <c r="S32" s="16"/>
      <c r="T32" s="16"/>
      <c r="U32" s="16"/>
      <c r="V32" s="16"/>
      <c r="W32" s="16">
        <f t="shared" si="10"/>
        <v>6.9947999999999997</v>
      </c>
      <c r="X32" s="18"/>
      <c r="Y32" s="19">
        <f t="shared" si="11"/>
        <v>10.602733459141078</v>
      </c>
      <c r="Z32" s="16">
        <f t="shared" si="12"/>
        <v>6.3138331331846516</v>
      </c>
      <c r="AA32" s="16"/>
      <c r="AB32" s="16"/>
      <c r="AC32" s="16"/>
      <c r="AD32" s="16">
        <f>VLOOKUP(A:A,[1]TDSheet!$A:$AD,30,0)</f>
        <v>0</v>
      </c>
      <c r="AE32" s="16">
        <f>VLOOKUP(A:A,[1]TDSheet!$A:$AE,31,0)</f>
        <v>8.4733999999999998</v>
      </c>
      <c r="AF32" s="16">
        <f>VLOOKUP(A:A,[1]TDSheet!$A:$AF,32,0)</f>
        <v>6.7983999999999991</v>
      </c>
      <c r="AG32" s="16">
        <f>VLOOKUP(A:A,[1]TDSheet!$A:$AG,33,0)</f>
        <v>7.4279999999999999</v>
      </c>
      <c r="AH32" s="16">
        <f>VLOOKUP(A:A,[3]TDSheet!$A:$D,4,0)</f>
        <v>9.609</v>
      </c>
      <c r="AI32" s="16" t="e">
        <f>VLOOKUP(A:A,[1]TDSheet!$A:$AI,35,0)</f>
        <v>#N/A</v>
      </c>
      <c r="AJ32" s="16">
        <f t="shared" si="13"/>
        <v>0</v>
      </c>
      <c r="AK32" s="16"/>
      <c r="AL32" s="16"/>
      <c r="AM32" s="16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415.04899999999998</v>
      </c>
      <c r="D33" s="8">
        <v>638.51199999999994</v>
      </c>
      <c r="E33" s="8">
        <v>583.07100000000003</v>
      </c>
      <c r="F33" s="8">
        <v>451.08499999999998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60</v>
      </c>
      <c r="J33" s="16">
        <f>VLOOKUP(A:A,[2]TDSheet!$A:$F,6,0)</f>
        <v>569.15599999999995</v>
      </c>
      <c r="K33" s="16">
        <f t="shared" si="9"/>
        <v>13.915000000000077</v>
      </c>
      <c r="L33" s="16">
        <f>VLOOKUP(A:A,[1]TDSheet!$A:$N,14,0)</f>
        <v>140</v>
      </c>
      <c r="M33" s="16">
        <f>VLOOKUP(A:A,[1]TDSheet!$A:$X,24,0)</f>
        <v>0</v>
      </c>
      <c r="N33" s="16"/>
      <c r="O33" s="16"/>
      <c r="P33" s="16"/>
      <c r="Q33" s="16"/>
      <c r="R33" s="16"/>
      <c r="S33" s="16"/>
      <c r="T33" s="16"/>
      <c r="U33" s="16"/>
      <c r="V33" s="16"/>
      <c r="W33" s="16">
        <f t="shared" si="10"/>
        <v>116.61420000000001</v>
      </c>
      <c r="X33" s="18">
        <v>160</v>
      </c>
      <c r="Y33" s="19">
        <f t="shared" si="11"/>
        <v>6.4407679339222836</v>
      </c>
      <c r="Z33" s="16">
        <f t="shared" si="12"/>
        <v>3.8681824340431947</v>
      </c>
      <c r="AA33" s="16"/>
      <c r="AB33" s="16"/>
      <c r="AC33" s="16"/>
      <c r="AD33" s="16">
        <f>VLOOKUP(A:A,[1]TDSheet!$A:$AD,30,0)</f>
        <v>0</v>
      </c>
      <c r="AE33" s="16">
        <f>VLOOKUP(A:A,[1]TDSheet!$A:$AE,31,0)</f>
        <v>134.33580000000001</v>
      </c>
      <c r="AF33" s="16">
        <f>VLOOKUP(A:A,[1]TDSheet!$A:$AF,32,0)</f>
        <v>153.5282</v>
      </c>
      <c r="AG33" s="16">
        <f>VLOOKUP(A:A,[1]TDSheet!$A:$AG,33,0)</f>
        <v>134.256</v>
      </c>
      <c r="AH33" s="16">
        <f>VLOOKUP(A:A,[3]TDSheet!$A:$D,4,0)</f>
        <v>119.83</v>
      </c>
      <c r="AI33" s="16">
        <f>VLOOKUP(A:A,[1]TDSheet!$A:$AI,35,0)</f>
        <v>0</v>
      </c>
      <c r="AJ33" s="16">
        <f t="shared" si="13"/>
        <v>160</v>
      </c>
      <c r="AK33" s="16"/>
      <c r="AL33" s="16"/>
      <c r="AM33" s="16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86.978999999999999</v>
      </c>
      <c r="D34" s="8">
        <v>206.523</v>
      </c>
      <c r="E34" s="8">
        <v>153.92400000000001</v>
      </c>
      <c r="F34" s="8">
        <v>135.41399999999999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6">
        <f>VLOOKUP(A:A,[2]TDSheet!$A:$F,6,0)</f>
        <v>152.256</v>
      </c>
      <c r="K34" s="16">
        <f t="shared" si="9"/>
        <v>1.6680000000000064</v>
      </c>
      <c r="L34" s="16">
        <f>VLOOKUP(A:A,[1]TDSheet!$A:$N,14,0)</f>
        <v>40</v>
      </c>
      <c r="M34" s="16">
        <f>VLOOKUP(A:A,[1]TDSheet!$A:$X,24,0)</f>
        <v>0</v>
      </c>
      <c r="N34" s="16"/>
      <c r="O34" s="16"/>
      <c r="P34" s="16"/>
      <c r="Q34" s="16"/>
      <c r="R34" s="16"/>
      <c r="S34" s="16"/>
      <c r="T34" s="16"/>
      <c r="U34" s="16"/>
      <c r="V34" s="16"/>
      <c r="W34" s="16">
        <f t="shared" si="10"/>
        <v>30.784800000000001</v>
      </c>
      <c r="X34" s="18">
        <v>10</v>
      </c>
      <c r="Y34" s="19">
        <f t="shared" si="11"/>
        <v>6.022907408851121</v>
      </c>
      <c r="Z34" s="16">
        <f t="shared" si="12"/>
        <v>4.3987292430030402</v>
      </c>
      <c r="AA34" s="16"/>
      <c r="AB34" s="16"/>
      <c r="AC34" s="16"/>
      <c r="AD34" s="16">
        <f>VLOOKUP(A:A,[1]TDSheet!$A:$AD,30,0)</f>
        <v>0</v>
      </c>
      <c r="AE34" s="16">
        <f>VLOOKUP(A:A,[1]TDSheet!$A:$AE,31,0)</f>
        <v>39.627400000000002</v>
      </c>
      <c r="AF34" s="16">
        <f>VLOOKUP(A:A,[1]TDSheet!$A:$AF,32,0)</f>
        <v>31.7334</v>
      </c>
      <c r="AG34" s="16">
        <f>VLOOKUP(A:A,[1]TDSheet!$A:$AG,33,0)</f>
        <v>34.437599999999996</v>
      </c>
      <c r="AH34" s="16">
        <f>VLOOKUP(A:A,[3]TDSheet!$A:$D,4,0)</f>
        <v>53.496000000000002</v>
      </c>
      <c r="AI34" s="16">
        <f>VLOOKUP(A:A,[1]TDSheet!$A:$AI,35,0)</f>
        <v>0</v>
      </c>
      <c r="AJ34" s="16">
        <f t="shared" si="13"/>
        <v>10</v>
      </c>
      <c r="AK34" s="16"/>
      <c r="AL34" s="16"/>
      <c r="AM34" s="16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176.399</v>
      </c>
      <c r="D35" s="8">
        <v>749.91</v>
      </c>
      <c r="E35" s="8">
        <v>339.19799999999998</v>
      </c>
      <c r="F35" s="8">
        <v>48.746000000000002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30</v>
      </c>
      <c r="J35" s="16">
        <f>VLOOKUP(A:A,[2]TDSheet!$A:$F,6,0)</f>
        <v>358.59399999999999</v>
      </c>
      <c r="K35" s="16">
        <f t="shared" si="9"/>
        <v>-19.396000000000015</v>
      </c>
      <c r="L35" s="16">
        <f>VLOOKUP(A:A,[1]TDSheet!$A:$N,14,0)</f>
        <v>40</v>
      </c>
      <c r="M35" s="16">
        <f>VLOOKUP(A:A,[1]TDSheet!$A:$X,24,0)</f>
        <v>100</v>
      </c>
      <c r="N35" s="16"/>
      <c r="O35" s="16"/>
      <c r="P35" s="16"/>
      <c r="Q35" s="16"/>
      <c r="R35" s="16"/>
      <c r="S35" s="16"/>
      <c r="T35" s="16"/>
      <c r="U35" s="16"/>
      <c r="V35" s="16"/>
      <c r="W35" s="16">
        <f t="shared" si="10"/>
        <v>67.83959999999999</v>
      </c>
      <c r="X35" s="18">
        <v>120</v>
      </c>
      <c r="Y35" s="19">
        <f t="shared" si="11"/>
        <v>4.5511176363068184</v>
      </c>
      <c r="Z35" s="16">
        <f t="shared" si="12"/>
        <v>0.71854786879639632</v>
      </c>
      <c r="AA35" s="16"/>
      <c r="AB35" s="16"/>
      <c r="AC35" s="16"/>
      <c r="AD35" s="16">
        <f>VLOOKUP(A:A,[1]TDSheet!$A:$AD,30,0)</f>
        <v>0</v>
      </c>
      <c r="AE35" s="16">
        <f>VLOOKUP(A:A,[1]TDSheet!$A:$AE,31,0)</f>
        <v>50.951599999999999</v>
      </c>
      <c r="AF35" s="16">
        <f>VLOOKUP(A:A,[1]TDSheet!$A:$AF,32,0)</f>
        <v>51.529600000000002</v>
      </c>
      <c r="AG35" s="16">
        <f>VLOOKUP(A:A,[1]TDSheet!$A:$AG,33,0)</f>
        <v>43.204999999999998</v>
      </c>
      <c r="AH35" s="16">
        <f>VLOOKUP(A:A,[3]TDSheet!$A:$D,4,0)</f>
        <v>103.911</v>
      </c>
      <c r="AI35" s="16">
        <f>VLOOKUP(A:A,[1]TDSheet!$A:$AI,35,0)</f>
        <v>0</v>
      </c>
      <c r="AJ35" s="16">
        <f t="shared" si="13"/>
        <v>120</v>
      </c>
      <c r="AK35" s="16"/>
      <c r="AL35" s="16"/>
      <c r="AM35" s="16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652.02700000000004</v>
      </c>
      <c r="D36" s="8">
        <v>1506.2670000000001</v>
      </c>
      <c r="E36" s="8">
        <v>1223.73</v>
      </c>
      <c r="F36" s="8">
        <v>896.84199999999998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30</v>
      </c>
      <c r="J36" s="16">
        <f>VLOOKUP(A:A,[2]TDSheet!$A:$F,6,0)</f>
        <v>1219.2629999999999</v>
      </c>
      <c r="K36" s="16">
        <f t="shared" si="9"/>
        <v>4.4670000000000982</v>
      </c>
      <c r="L36" s="16">
        <f>VLOOKUP(A:A,[1]TDSheet!$A:$N,14,0)</f>
        <v>300</v>
      </c>
      <c r="M36" s="16">
        <f>VLOOKUP(A:A,[1]TDSheet!$A:$X,24,0)</f>
        <v>300</v>
      </c>
      <c r="N36" s="16"/>
      <c r="O36" s="16"/>
      <c r="P36" s="16"/>
      <c r="Q36" s="16"/>
      <c r="R36" s="16"/>
      <c r="S36" s="16"/>
      <c r="T36" s="16"/>
      <c r="U36" s="16"/>
      <c r="V36" s="16"/>
      <c r="W36" s="16">
        <f t="shared" si="10"/>
        <v>244.74600000000001</v>
      </c>
      <c r="X36" s="18">
        <v>150</v>
      </c>
      <c r="Y36" s="19">
        <f t="shared" si="11"/>
        <v>6.7287800413489904</v>
      </c>
      <c r="Z36" s="16">
        <f t="shared" si="12"/>
        <v>3.6643785802423734</v>
      </c>
      <c r="AA36" s="16"/>
      <c r="AB36" s="16"/>
      <c r="AC36" s="16"/>
      <c r="AD36" s="16">
        <f>VLOOKUP(A:A,[1]TDSheet!$A:$AD,30,0)</f>
        <v>0</v>
      </c>
      <c r="AE36" s="16">
        <f>VLOOKUP(A:A,[1]TDSheet!$A:$AE,31,0)</f>
        <v>273.58240000000001</v>
      </c>
      <c r="AF36" s="16">
        <f>VLOOKUP(A:A,[1]TDSheet!$A:$AF,32,0)</f>
        <v>275.15279999999996</v>
      </c>
      <c r="AG36" s="16">
        <f>VLOOKUP(A:A,[1]TDSheet!$A:$AG,33,0)</f>
        <v>266.35039999999998</v>
      </c>
      <c r="AH36" s="16">
        <f>VLOOKUP(A:A,[3]TDSheet!$A:$D,4,0)</f>
        <v>227.69499999999999</v>
      </c>
      <c r="AI36" s="20" t="s">
        <v>161</v>
      </c>
      <c r="AJ36" s="16">
        <f t="shared" si="13"/>
        <v>150</v>
      </c>
      <c r="AK36" s="16"/>
      <c r="AL36" s="16"/>
      <c r="AM36" s="16"/>
    </row>
    <row r="37" spans="1:39" s="1" customFormat="1" ht="21.95" customHeight="1" outlineLevel="1" x14ac:dyDescent="0.2">
      <c r="A37" s="7" t="s">
        <v>40</v>
      </c>
      <c r="B37" s="7" t="s">
        <v>8</v>
      </c>
      <c r="C37" s="8">
        <v>98.188999999999993</v>
      </c>
      <c r="D37" s="8">
        <v>143.73699999999999</v>
      </c>
      <c r="E37" s="8">
        <v>103.336</v>
      </c>
      <c r="F37" s="8">
        <v>135.88399999999999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40</v>
      </c>
      <c r="J37" s="16">
        <f>VLOOKUP(A:A,[2]TDSheet!$A:$F,6,0)</f>
        <v>104.91200000000001</v>
      </c>
      <c r="K37" s="16">
        <f t="shared" si="9"/>
        <v>-1.5760000000000076</v>
      </c>
      <c r="L37" s="16">
        <f>VLOOKUP(A:A,[1]TDSheet!$A:$N,14,0)</f>
        <v>30</v>
      </c>
      <c r="M37" s="16">
        <f>VLOOKUP(A:A,[1]TDSheet!$A:$X,24,0)</f>
        <v>0</v>
      </c>
      <c r="N37" s="16"/>
      <c r="O37" s="16"/>
      <c r="P37" s="16"/>
      <c r="Q37" s="16"/>
      <c r="R37" s="16"/>
      <c r="S37" s="16"/>
      <c r="T37" s="16"/>
      <c r="U37" s="16"/>
      <c r="V37" s="16"/>
      <c r="W37" s="16">
        <f t="shared" si="10"/>
        <v>20.667200000000001</v>
      </c>
      <c r="X37" s="18"/>
      <c r="Y37" s="19">
        <f t="shared" si="11"/>
        <v>8.0264380274057441</v>
      </c>
      <c r="Z37" s="16">
        <f t="shared" si="12"/>
        <v>6.5748625841913748</v>
      </c>
      <c r="AA37" s="16"/>
      <c r="AB37" s="16"/>
      <c r="AC37" s="16"/>
      <c r="AD37" s="16">
        <f>VLOOKUP(A:A,[1]TDSheet!$A:$AD,30,0)</f>
        <v>0</v>
      </c>
      <c r="AE37" s="16">
        <f>VLOOKUP(A:A,[1]TDSheet!$A:$AE,31,0)</f>
        <v>29.8474</v>
      </c>
      <c r="AF37" s="16">
        <f>VLOOKUP(A:A,[1]TDSheet!$A:$AF,32,0)</f>
        <v>25.812200000000001</v>
      </c>
      <c r="AG37" s="16">
        <f>VLOOKUP(A:A,[1]TDSheet!$A:$AG,33,0)</f>
        <v>27.909199999999998</v>
      </c>
      <c r="AH37" s="16">
        <f>VLOOKUP(A:A,[3]TDSheet!$A:$D,4,0)</f>
        <v>19.954999999999998</v>
      </c>
      <c r="AI37" s="16" t="str">
        <f>VLOOKUP(A:A,[1]TDSheet!$A:$AI,35,0)</f>
        <v>увел</v>
      </c>
      <c r="AJ37" s="16">
        <f t="shared" si="13"/>
        <v>0</v>
      </c>
      <c r="AK37" s="16"/>
      <c r="AL37" s="16"/>
      <c r="AM37" s="16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360.10199999999998</v>
      </c>
      <c r="D38" s="8">
        <v>197.82400000000001</v>
      </c>
      <c r="E38" s="8">
        <v>368.79899999999998</v>
      </c>
      <c r="F38" s="8">
        <v>189.12700000000001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35</v>
      </c>
      <c r="J38" s="16">
        <f>VLOOKUP(A:A,[2]TDSheet!$A:$F,6,0)</f>
        <v>360.57799999999997</v>
      </c>
      <c r="K38" s="16">
        <f t="shared" si="9"/>
        <v>8.2210000000000036</v>
      </c>
      <c r="L38" s="16">
        <f>VLOOKUP(A:A,[1]TDSheet!$A:$N,14,0)</f>
        <v>0</v>
      </c>
      <c r="M38" s="16">
        <f>VLOOKUP(A:A,[1]TDSheet!$A:$X,24,0)</f>
        <v>150</v>
      </c>
      <c r="N38" s="16"/>
      <c r="O38" s="16"/>
      <c r="P38" s="16"/>
      <c r="Q38" s="16"/>
      <c r="R38" s="16"/>
      <c r="S38" s="16"/>
      <c r="T38" s="16"/>
      <c r="U38" s="16"/>
      <c r="V38" s="16"/>
      <c r="W38" s="16">
        <f t="shared" si="10"/>
        <v>73.759799999999998</v>
      </c>
      <c r="X38" s="18">
        <v>140</v>
      </c>
      <c r="Y38" s="19">
        <f t="shared" si="11"/>
        <v>6.4957741208625839</v>
      </c>
      <c r="Z38" s="16">
        <f t="shared" si="12"/>
        <v>2.5640931781268388</v>
      </c>
      <c r="AA38" s="16"/>
      <c r="AB38" s="16"/>
      <c r="AC38" s="16"/>
      <c r="AD38" s="16">
        <f>VLOOKUP(A:A,[1]TDSheet!$A:$AD,30,0)</f>
        <v>0</v>
      </c>
      <c r="AE38" s="16">
        <f>VLOOKUP(A:A,[1]TDSheet!$A:$AE,31,0)</f>
        <v>72.655999999999992</v>
      </c>
      <c r="AF38" s="16">
        <f>VLOOKUP(A:A,[1]TDSheet!$A:$AF,32,0)</f>
        <v>87.929000000000002</v>
      </c>
      <c r="AG38" s="16">
        <f>VLOOKUP(A:A,[1]TDSheet!$A:$AG,33,0)</f>
        <v>53.269399999999997</v>
      </c>
      <c r="AH38" s="16">
        <f>VLOOKUP(A:A,[3]TDSheet!$A:$D,4,0)</f>
        <v>24.891999999999999</v>
      </c>
      <c r="AI38" s="16">
        <f>VLOOKUP(A:A,[1]TDSheet!$A:$AI,35,0)</f>
        <v>0</v>
      </c>
      <c r="AJ38" s="16">
        <f t="shared" si="13"/>
        <v>140</v>
      </c>
      <c r="AK38" s="16"/>
      <c r="AL38" s="16"/>
      <c r="AM38" s="16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145.31700000000001</v>
      </c>
      <c r="D39" s="8">
        <v>160.80799999999999</v>
      </c>
      <c r="E39" s="8">
        <v>157.98599999999999</v>
      </c>
      <c r="F39" s="8">
        <v>146.84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30</v>
      </c>
      <c r="J39" s="16">
        <f>VLOOKUP(A:A,[2]TDSheet!$A:$F,6,0)</f>
        <v>155.358</v>
      </c>
      <c r="K39" s="16">
        <f t="shared" si="9"/>
        <v>2.6279999999999859</v>
      </c>
      <c r="L39" s="16">
        <f>VLOOKUP(A:A,[1]TDSheet!$A:$N,14,0)</f>
        <v>40</v>
      </c>
      <c r="M39" s="16">
        <f>VLOOKUP(A:A,[1]TDSheet!$A:$X,24,0)</f>
        <v>0</v>
      </c>
      <c r="N39" s="16"/>
      <c r="O39" s="16"/>
      <c r="P39" s="16"/>
      <c r="Q39" s="16"/>
      <c r="R39" s="16"/>
      <c r="S39" s="16"/>
      <c r="T39" s="16"/>
      <c r="U39" s="16"/>
      <c r="V39" s="16"/>
      <c r="W39" s="16">
        <f t="shared" si="10"/>
        <v>31.597199999999997</v>
      </c>
      <c r="X39" s="18">
        <v>10</v>
      </c>
      <c r="Y39" s="19">
        <f t="shared" si="11"/>
        <v>6.2296659197650435</v>
      </c>
      <c r="Z39" s="16">
        <f t="shared" si="12"/>
        <v>4.6472472244376091</v>
      </c>
      <c r="AA39" s="16"/>
      <c r="AB39" s="16"/>
      <c r="AC39" s="16"/>
      <c r="AD39" s="16">
        <f>VLOOKUP(A:A,[1]TDSheet!$A:$AD,30,0)</f>
        <v>0</v>
      </c>
      <c r="AE39" s="16">
        <f>VLOOKUP(A:A,[1]TDSheet!$A:$AE,31,0)</f>
        <v>26.593200000000003</v>
      </c>
      <c r="AF39" s="16">
        <f>VLOOKUP(A:A,[1]TDSheet!$A:$AF,32,0)</f>
        <v>38.191000000000003</v>
      </c>
      <c r="AG39" s="16">
        <f>VLOOKUP(A:A,[1]TDSheet!$A:$AG,33,0)</f>
        <v>33.924199999999999</v>
      </c>
      <c r="AH39" s="16">
        <f>VLOOKUP(A:A,[3]TDSheet!$A:$D,4,0)</f>
        <v>23.445</v>
      </c>
      <c r="AI39" s="16">
        <f>VLOOKUP(A:A,[1]TDSheet!$A:$AI,35,0)</f>
        <v>0</v>
      </c>
      <c r="AJ39" s="16">
        <f t="shared" si="13"/>
        <v>10</v>
      </c>
      <c r="AK39" s="16"/>
      <c r="AL39" s="16"/>
      <c r="AM39" s="16"/>
    </row>
    <row r="40" spans="1:39" s="1" customFormat="1" ht="11.1" customHeight="1" outlineLevel="1" x14ac:dyDescent="0.2">
      <c r="A40" s="7" t="s">
        <v>43</v>
      </c>
      <c r="B40" s="7" t="s">
        <v>8</v>
      </c>
      <c r="C40" s="8">
        <v>133.928</v>
      </c>
      <c r="D40" s="8">
        <v>400.14499999999998</v>
      </c>
      <c r="E40" s="8">
        <v>301.21499999999997</v>
      </c>
      <c r="F40" s="8">
        <v>226.01400000000001</v>
      </c>
      <c r="G40" s="1" t="str">
        <f>VLOOKUP(A:A,[1]TDSheet!$A:$G,7,0)</f>
        <v>н</v>
      </c>
      <c r="H40" s="1">
        <f>VLOOKUP(A:A,[1]TDSheet!$A:$H,8,0)</f>
        <v>1</v>
      </c>
      <c r="I40" s="1">
        <f>VLOOKUP(A:A,[1]TDSheet!$A:$I,9,0)</f>
        <v>45</v>
      </c>
      <c r="J40" s="16">
        <f>VLOOKUP(A:A,[2]TDSheet!$A:$F,6,0)</f>
        <v>301.10399999999998</v>
      </c>
      <c r="K40" s="16">
        <f t="shared" si="9"/>
        <v>0.11099999999999</v>
      </c>
      <c r="L40" s="16">
        <f>VLOOKUP(A:A,[1]TDSheet!$A:$N,14,0)</f>
        <v>70</v>
      </c>
      <c r="M40" s="16">
        <f>VLOOKUP(A:A,[1]TDSheet!$A:$X,24,0)</f>
        <v>30</v>
      </c>
      <c r="N40" s="16"/>
      <c r="O40" s="16"/>
      <c r="P40" s="16"/>
      <c r="Q40" s="16"/>
      <c r="R40" s="16"/>
      <c r="S40" s="16"/>
      <c r="T40" s="16"/>
      <c r="U40" s="16"/>
      <c r="V40" s="16"/>
      <c r="W40" s="16">
        <f t="shared" si="10"/>
        <v>60.242999999999995</v>
      </c>
      <c r="X40" s="18">
        <v>60</v>
      </c>
      <c r="Y40" s="19">
        <f t="shared" si="11"/>
        <v>6.4076158225851971</v>
      </c>
      <c r="Z40" s="16">
        <f t="shared" si="12"/>
        <v>3.7517055923509792</v>
      </c>
      <c r="AA40" s="16"/>
      <c r="AB40" s="16"/>
      <c r="AC40" s="16"/>
      <c r="AD40" s="16">
        <f>VLOOKUP(A:A,[1]TDSheet!$A:$AD,30,0)</f>
        <v>0</v>
      </c>
      <c r="AE40" s="16">
        <f>VLOOKUP(A:A,[1]TDSheet!$A:$AE,31,0)</f>
        <v>65.583600000000004</v>
      </c>
      <c r="AF40" s="16">
        <f>VLOOKUP(A:A,[1]TDSheet!$A:$AF,32,0)</f>
        <v>62.819600000000001</v>
      </c>
      <c r="AG40" s="16">
        <f>VLOOKUP(A:A,[1]TDSheet!$A:$AG,33,0)</f>
        <v>66.466200000000001</v>
      </c>
      <c r="AH40" s="16">
        <f>VLOOKUP(A:A,[3]TDSheet!$A:$D,4,0)</f>
        <v>54.326999999999998</v>
      </c>
      <c r="AI40" s="16">
        <f>VLOOKUP(A:A,[1]TDSheet!$A:$AI,35,0)</f>
        <v>0</v>
      </c>
      <c r="AJ40" s="16">
        <f t="shared" si="13"/>
        <v>60</v>
      </c>
      <c r="AK40" s="16"/>
      <c r="AL40" s="16"/>
      <c r="AM40" s="16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123.572</v>
      </c>
      <c r="D41" s="8">
        <v>268.08499999999998</v>
      </c>
      <c r="E41" s="8">
        <v>233.58600000000001</v>
      </c>
      <c r="F41" s="8">
        <v>156.63399999999999</v>
      </c>
      <c r="G41" s="1" t="str">
        <f>VLOOKUP(A:A,[1]TDSheet!$A:$G,7,0)</f>
        <v>н</v>
      </c>
      <c r="H41" s="1">
        <f>VLOOKUP(A:A,[1]TDSheet!$A:$H,8,0)</f>
        <v>1</v>
      </c>
      <c r="I41" s="1">
        <f>VLOOKUP(A:A,[1]TDSheet!$A:$I,9,0)</f>
        <v>45</v>
      </c>
      <c r="J41" s="16">
        <f>VLOOKUP(A:A,[2]TDSheet!$A:$F,6,0)</f>
        <v>256.09699999999998</v>
      </c>
      <c r="K41" s="16">
        <f t="shared" si="9"/>
        <v>-22.510999999999967</v>
      </c>
      <c r="L41" s="16">
        <f>VLOOKUP(A:A,[1]TDSheet!$A:$N,14,0)</f>
        <v>50</v>
      </c>
      <c r="M41" s="16">
        <f>VLOOKUP(A:A,[1]TDSheet!$A:$X,24,0)</f>
        <v>20</v>
      </c>
      <c r="N41" s="16"/>
      <c r="O41" s="16"/>
      <c r="P41" s="16"/>
      <c r="Q41" s="16"/>
      <c r="R41" s="16"/>
      <c r="S41" s="16"/>
      <c r="T41" s="16"/>
      <c r="U41" s="16"/>
      <c r="V41" s="16"/>
      <c r="W41" s="16">
        <f t="shared" si="10"/>
        <v>46.717200000000005</v>
      </c>
      <c r="X41" s="18">
        <v>70</v>
      </c>
      <c r="Y41" s="19">
        <f t="shared" si="11"/>
        <v>6.3495671829647318</v>
      </c>
      <c r="Z41" s="16">
        <f t="shared" si="12"/>
        <v>3.3528122404596159</v>
      </c>
      <c r="AA41" s="16"/>
      <c r="AB41" s="16"/>
      <c r="AC41" s="16"/>
      <c r="AD41" s="16">
        <f>VLOOKUP(A:A,[1]TDSheet!$A:$AD,30,0)</f>
        <v>0</v>
      </c>
      <c r="AE41" s="16">
        <f>VLOOKUP(A:A,[1]TDSheet!$A:$AE,31,0)</f>
        <v>46.396799999999999</v>
      </c>
      <c r="AF41" s="16">
        <f>VLOOKUP(A:A,[1]TDSheet!$A:$AF,32,0)</f>
        <v>47.5152</v>
      </c>
      <c r="AG41" s="16">
        <f>VLOOKUP(A:A,[1]TDSheet!$A:$AG,33,0)</f>
        <v>47.8444</v>
      </c>
      <c r="AH41" s="16">
        <f>VLOOKUP(A:A,[3]TDSheet!$A:$D,4,0)</f>
        <v>60.042000000000002</v>
      </c>
      <c r="AI41" s="16">
        <f>VLOOKUP(A:A,[1]TDSheet!$A:$AI,35,0)</f>
        <v>0</v>
      </c>
      <c r="AJ41" s="16">
        <f t="shared" si="13"/>
        <v>70</v>
      </c>
      <c r="AK41" s="16"/>
      <c r="AL41" s="16"/>
      <c r="AM41" s="16"/>
    </row>
    <row r="42" spans="1:39" s="1" customFormat="1" ht="21.95" customHeight="1" outlineLevel="1" x14ac:dyDescent="0.2">
      <c r="A42" s="7" t="s">
        <v>45</v>
      </c>
      <c r="B42" s="7" t="s">
        <v>8</v>
      </c>
      <c r="C42" s="8">
        <v>172.483</v>
      </c>
      <c r="D42" s="8">
        <v>242.16</v>
      </c>
      <c r="E42" s="8">
        <v>222.654</v>
      </c>
      <c r="F42" s="8">
        <v>188.399</v>
      </c>
      <c r="G42" s="1" t="str">
        <f>VLOOKUP(A:A,[1]TDSheet!$A:$G,7,0)</f>
        <v>н</v>
      </c>
      <c r="H42" s="1">
        <f>VLOOKUP(A:A,[1]TDSheet!$A:$H,8,0)</f>
        <v>1</v>
      </c>
      <c r="I42" s="1">
        <f>VLOOKUP(A:A,[1]TDSheet!$A:$I,9,0)</f>
        <v>45</v>
      </c>
      <c r="J42" s="16">
        <f>VLOOKUP(A:A,[2]TDSheet!$A:$F,6,0)</f>
        <v>237.16200000000001</v>
      </c>
      <c r="K42" s="16">
        <f t="shared" si="9"/>
        <v>-14.50800000000001</v>
      </c>
      <c r="L42" s="16">
        <f>VLOOKUP(A:A,[1]TDSheet!$A:$N,14,0)</f>
        <v>50</v>
      </c>
      <c r="M42" s="16">
        <f>VLOOKUP(A:A,[1]TDSheet!$A:$X,24,0)</f>
        <v>0</v>
      </c>
      <c r="N42" s="16"/>
      <c r="O42" s="16"/>
      <c r="P42" s="16"/>
      <c r="Q42" s="16"/>
      <c r="R42" s="16"/>
      <c r="S42" s="16"/>
      <c r="T42" s="16"/>
      <c r="U42" s="16"/>
      <c r="V42" s="16"/>
      <c r="W42" s="16">
        <f t="shared" si="10"/>
        <v>44.530799999999999</v>
      </c>
      <c r="X42" s="18">
        <v>50</v>
      </c>
      <c r="Y42" s="19">
        <f t="shared" si="11"/>
        <v>6.4763938667169691</v>
      </c>
      <c r="Z42" s="16">
        <f t="shared" si="12"/>
        <v>4.2307571388791576</v>
      </c>
      <c r="AA42" s="16"/>
      <c r="AB42" s="16"/>
      <c r="AC42" s="16"/>
      <c r="AD42" s="16">
        <f>VLOOKUP(A:A,[1]TDSheet!$A:$AD,30,0)</f>
        <v>0</v>
      </c>
      <c r="AE42" s="16">
        <f>VLOOKUP(A:A,[1]TDSheet!$A:$AE,31,0)</f>
        <v>54.826000000000001</v>
      </c>
      <c r="AF42" s="16">
        <f>VLOOKUP(A:A,[1]TDSheet!$A:$AF,32,0)</f>
        <v>46.835999999999999</v>
      </c>
      <c r="AG42" s="16">
        <f>VLOOKUP(A:A,[1]TDSheet!$A:$AG,33,0)</f>
        <v>48.389400000000002</v>
      </c>
      <c r="AH42" s="16">
        <f>VLOOKUP(A:A,[3]TDSheet!$A:$D,4,0)</f>
        <v>43.158000000000001</v>
      </c>
      <c r="AI42" s="16">
        <f>VLOOKUP(A:A,[1]TDSheet!$A:$AI,35,0)</f>
        <v>0</v>
      </c>
      <c r="AJ42" s="16">
        <f t="shared" si="13"/>
        <v>50</v>
      </c>
      <c r="AK42" s="16"/>
      <c r="AL42" s="16"/>
      <c r="AM42" s="16"/>
    </row>
    <row r="43" spans="1:39" s="1" customFormat="1" ht="11.1" customHeight="1" outlineLevel="1" x14ac:dyDescent="0.2">
      <c r="A43" s="7" t="s">
        <v>46</v>
      </c>
      <c r="B43" s="7" t="s">
        <v>13</v>
      </c>
      <c r="C43" s="8">
        <v>1974</v>
      </c>
      <c r="D43" s="8">
        <v>6396</v>
      </c>
      <c r="E43" s="23">
        <v>2347</v>
      </c>
      <c r="F43" s="24">
        <v>1679</v>
      </c>
      <c r="G43" s="1" t="str">
        <f>VLOOKUP(A:A,[1]TDSheet!$A:$G,7,0)</f>
        <v>акк</v>
      </c>
      <c r="H43" s="1">
        <f>VLOOKUP(A:A,[1]TDSheet!$A:$H,8,0)</f>
        <v>0.35</v>
      </c>
      <c r="I43" s="1">
        <f>VLOOKUP(A:A,[1]TDSheet!$A:$I,9,0)</f>
        <v>40</v>
      </c>
      <c r="J43" s="16">
        <f>VLOOKUP(A:A,[2]TDSheet!$A:$F,6,0)</f>
        <v>1881</v>
      </c>
      <c r="K43" s="16">
        <f t="shared" si="9"/>
        <v>466</v>
      </c>
      <c r="L43" s="16">
        <f>VLOOKUP(A:A,[1]TDSheet!$A:$N,14,0)</f>
        <v>550</v>
      </c>
      <c r="M43" s="16">
        <f>VLOOKUP(A:A,[1]TDSheet!$A:$X,24,0)</f>
        <v>300</v>
      </c>
      <c r="N43" s="16"/>
      <c r="O43" s="16"/>
      <c r="P43" s="16"/>
      <c r="Q43" s="16"/>
      <c r="R43" s="16"/>
      <c r="S43" s="16"/>
      <c r="T43" s="16"/>
      <c r="U43" s="16"/>
      <c r="V43" s="16"/>
      <c r="W43" s="16">
        <f t="shared" si="10"/>
        <v>469.4</v>
      </c>
      <c r="X43" s="18">
        <v>300</v>
      </c>
      <c r="Y43" s="19">
        <f t="shared" si="11"/>
        <v>6.0268427780144869</v>
      </c>
      <c r="Z43" s="16">
        <f t="shared" si="12"/>
        <v>3.5769066893907118</v>
      </c>
      <c r="AA43" s="16"/>
      <c r="AB43" s="16"/>
      <c r="AC43" s="16"/>
      <c r="AD43" s="16">
        <f>VLOOKUP(A:A,[1]TDSheet!$A:$AD,30,0)</f>
        <v>0</v>
      </c>
      <c r="AE43" s="16">
        <f>VLOOKUP(A:A,[1]TDSheet!$A:$AE,31,0)</f>
        <v>416.8</v>
      </c>
      <c r="AF43" s="16">
        <f>VLOOKUP(A:A,[1]TDSheet!$A:$AF,32,0)</f>
        <v>463.8</v>
      </c>
      <c r="AG43" s="16">
        <f>VLOOKUP(A:A,[1]TDSheet!$A:$AG,33,0)</f>
        <v>511.8</v>
      </c>
      <c r="AH43" s="16">
        <f>VLOOKUP(A:A,[3]TDSheet!$A:$D,4,0)</f>
        <v>267</v>
      </c>
      <c r="AI43" s="20" t="s">
        <v>163</v>
      </c>
      <c r="AJ43" s="16">
        <f t="shared" si="13"/>
        <v>105</v>
      </c>
      <c r="AK43" s="16"/>
      <c r="AL43" s="16"/>
      <c r="AM43" s="16"/>
    </row>
    <row r="44" spans="1:39" s="1" customFormat="1" ht="11.1" customHeight="1" outlineLevel="1" x14ac:dyDescent="0.2">
      <c r="A44" s="7" t="s">
        <v>47</v>
      </c>
      <c r="B44" s="7" t="s">
        <v>13</v>
      </c>
      <c r="C44" s="8">
        <v>5432</v>
      </c>
      <c r="D44" s="8">
        <v>15988</v>
      </c>
      <c r="E44" s="23">
        <v>6681</v>
      </c>
      <c r="F44" s="24">
        <v>3362</v>
      </c>
      <c r="G44" s="1" t="str">
        <f>VLOOKUP(A:A,[1]TDSheet!$A:$G,7,0)</f>
        <v>акк</v>
      </c>
      <c r="H44" s="1">
        <f>VLOOKUP(A:A,[1]TDSheet!$A:$H,8,0)</f>
        <v>0.4</v>
      </c>
      <c r="I44" s="1">
        <f>VLOOKUP(A:A,[1]TDSheet!$A:$I,9,0)</f>
        <v>40</v>
      </c>
      <c r="J44" s="16">
        <f>VLOOKUP(A:A,[2]TDSheet!$A:$F,6,0)</f>
        <v>5178</v>
      </c>
      <c r="K44" s="16">
        <f t="shared" si="9"/>
        <v>1503</v>
      </c>
      <c r="L44" s="16">
        <f>VLOOKUP(A:A,[1]TDSheet!$A:$N,14,0)</f>
        <v>1100</v>
      </c>
      <c r="M44" s="16">
        <f>VLOOKUP(A:A,[1]TDSheet!$A:$X,24,0)</f>
        <v>400</v>
      </c>
      <c r="N44" s="16"/>
      <c r="O44" s="16"/>
      <c r="P44" s="16"/>
      <c r="Q44" s="16"/>
      <c r="R44" s="16"/>
      <c r="S44" s="16"/>
      <c r="T44" s="16"/>
      <c r="U44" s="16"/>
      <c r="V44" s="16"/>
      <c r="W44" s="16">
        <f t="shared" si="10"/>
        <v>1033.8</v>
      </c>
      <c r="X44" s="18">
        <v>1300</v>
      </c>
      <c r="Y44" s="19">
        <f t="shared" si="11"/>
        <v>5.9605339524085901</v>
      </c>
      <c r="Z44" s="16">
        <f t="shared" si="12"/>
        <v>3.2520797059392534</v>
      </c>
      <c r="AA44" s="16"/>
      <c r="AB44" s="16"/>
      <c r="AC44" s="16"/>
      <c r="AD44" s="16">
        <f>VLOOKUP(A:A,[1]TDSheet!$A:$AD,30,0)</f>
        <v>1512</v>
      </c>
      <c r="AE44" s="16">
        <f>VLOOKUP(A:A,[1]TDSheet!$A:$AE,31,0)</f>
        <v>991.2</v>
      </c>
      <c r="AF44" s="16">
        <f>VLOOKUP(A:A,[1]TDSheet!$A:$AF,32,0)</f>
        <v>1047.2</v>
      </c>
      <c r="AG44" s="16">
        <f>VLOOKUP(A:A,[1]TDSheet!$A:$AG,33,0)</f>
        <v>1086.2</v>
      </c>
      <c r="AH44" s="16">
        <f>VLOOKUP(A:A,[3]TDSheet!$A:$D,4,0)</f>
        <v>1032</v>
      </c>
      <c r="AI44" s="16">
        <f>VLOOKUP(A:A,[1]TDSheet!$A:$AI,35,0)</f>
        <v>0</v>
      </c>
      <c r="AJ44" s="16">
        <f t="shared" si="13"/>
        <v>520</v>
      </c>
      <c r="AK44" s="16"/>
      <c r="AL44" s="16"/>
      <c r="AM44" s="16"/>
    </row>
    <row r="45" spans="1:39" s="1" customFormat="1" ht="11.1" customHeight="1" outlineLevel="1" x14ac:dyDescent="0.2">
      <c r="A45" s="7" t="s">
        <v>48</v>
      </c>
      <c r="B45" s="7" t="s">
        <v>13</v>
      </c>
      <c r="C45" s="8">
        <v>2713</v>
      </c>
      <c r="D45" s="8">
        <v>11545</v>
      </c>
      <c r="E45" s="8">
        <v>9186</v>
      </c>
      <c r="F45" s="8">
        <v>4904</v>
      </c>
      <c r="G45" s="1">
        <f>VLOOKUP(A:A,[1]TDSheet!$A:$G,7,0)</f>
        <v>0</v>
      </c>
      <c r="H45" s="1">
        <f>VLOOKUP(A:A,[1]TDSheet!$A:$H,8,0)</f>
        <v>0.45</v>
      </c>
      <c r="I45" s="1">
        <f>VLOOKUP(A:A,[1]TDSheet!$A:$I,9,0)</f>
        <v>45</v>
      </c>
      <c r="J45" s="16">
        <f>VLOOKUP(A:A,[2]TDSheet!$A:$F,6,0)</f>
        <v>9290</v>
      </c>
      <c r="K45" s="16">
        <f t="shared" si="9"/>
        <v>-104</v>
      </c>
      <c r="L45" s="16">
        <f>VLOOKUP(A:A,[1]TDSheet!$A:$N,14,0)</f>
        <v>1400</v>
      </c>
      <c r="M45" s="16">
        <f>VLOOKUP(A:A,[1]TDSheet!$A:$X,24,0)</f>
        <v>200</v>
      </c>
      <c r="N45" s="16"/>
      <c r="O45" s="16"/>
      <c r="P45" s="16"/>
      <c r="Q45" s="16"/>
      <c r="R45" s="16"/>
      <c r="S45" s="16"/>
      <c r="T45" s="16"/>
      <c r="U45" s="16"/>
      <c r="V45" s="16"/>
      <c r="W45" s="16">
        <f t="shared" si="10"/>
        <v>1171.2</v>
      </c>
      <c r="X45" s="18"/>
      <c r="Y45" s="19">
        <f t="shared" si="11"/>
        <v>5.5532786885245899</v>
      </c>
      <c r="Z45" s="16">
        <f t="shared" si="12"/>
        <v>4.1871584699453548</v>
      </c>
      <c r="AA45" s="16"/>
      <c r="AB45" s="16"/>
      <c r="AC45" s="16"/>
      <c r="AD45" s="16">
        <f>VLOOKUP(A:A,[1]TDSheet!$A:$AD,30,0)</f>
        <v>3330</v>
      </c>
      <c r="AE45" s="16">
        <f>VLOOKUP(A:A,[1]TDSheet!$A:$AE,31,0)</f>
        <v>1231</v>
      </c>
      <c r="AF45" s="16">
        <f>VLOOKUP(A:A,[1]TDSheet!$A:$AF,32,0)</f>
        <v>1262.2</v>
      </c>
      <c r="AG45" s="16">
        <f>VLOOKUP(A:A,[1]TDSheet!$A:$AG,33,0)</f>
        <v>1329.4</v>
      </c>
      <c r="AH45" s="16">
        <f>VLOOKUP(A:A,[3]TDSheet!$A:$D,4,0)</f>
        <v>712</v>
      </c>
      <c r="AI45" s="20" t="s">
        <v>163</v>
      </c>
      <c r="AJ45" s="16">
        <f t="shared" si="13"/>
        <v>0</v>
      </c>
      <c r="AK45" s="16"/>
      <c r="AL45" s="16"/>
      <c r="AM45" s="16"/>
    </row>
    <row r="46" spans="1:39" s="1" customFormat="1" ht="11.1" customHeight="1" outlineLevel="1" x14ac:dyDescent="0.2">
      <c r="A46" s="7" t="s">
        <v>49</v>
      </c>
      <c r="B46" s="7" t="s">
        <v>8</v>
      </c>
      <c r="C46" s="8">
        <v>304.86900000000003</v>
      </c>
      <c r="D46" s="8">
        <v>979.053</v>
      </c>
      <c r="E46" s="8">
        <v>784.56100000000004</v>
      </c>
      <c r="F46" s="8">
        <v>468.07900000000001</v>
      </c>
      <c r="G46" s="1" t="str">
        <f>VLOOKUP(A:A,[1]TDSheet!$A:$G,7,0)</f>
        <v>оконч</v>
      </c>
      <c r="H46" s="1">
        <f>VLOOKUP(A:A,[1]TDSheet!$A:$H,8,0)</f>
        <v>1</v>
      </c>
      <c r="I46" s="1">
        <f>VLOOKUP(A:A,[1]TDSheet!$A:$I,9,0)</f>
        <v>40</v>
      </c>
      <c r="J46" s="16">
        <f>VLOOKUP(A:A,[2]TDSheet!$A:$F,6,0)</f>
        <v>759.33</v>
      </c>
      <c r="K46" s="16">
        <f t="shared" si="9"/>
        <v>25.230999999999995</v>
      </c>
      <c r="L46" s="16">
        <f>VLOOKUP(A:A,[1]TDSheet!$A:$N,14,0)</f>
        <v>160</v>
      </c>
      <c r="M46" s="16">
        <f>VLOOKUP(A:A,[1]TDSheet!$A:$X,24,0)</f>
        <v>100</v>
      </c>
      <c r="N46" s="16"/>
      <c r="O46" s="16"/>
      <c r="P46" s="16"/>
      <c r="Q46" s="16"/>
      <c r="R46" s="16"/>
      <c r="S46" s="16"/>
      <c r="T46" s="16"/>
      <c r="U46" s="16"/>
      <c r="V46" s="16"/>
      <c r="W46" s="16">
        <f t="shared" si="10"/>
        <v>156.91220000000001</v>
      </c>
      <c r="X46" s="18">
        <v>280</v>
      </c>
      <c r="Y46" s="19">
        <f t="shared" si="11"/>
        <v>6.4244781476519979</v>
      </c>
      <c r="Z46" s="16">
        <f t="shared" si="12"/>
        <v>2.9830631397686092</v>
      </c>
      <c r="AA46" s="16"/>
      <c r="AB46" s="16"/>
      <c r="AC46" s="16"/>
      <c r="AD46" s="16">
        <f>VLOOKUP(A:A,[1]TDSheet!$A:$AD,30,0)</f>
        <v>0</v>
      </c>
      <c r="AE46" s="16">
        <f>VLOOKUP(A:A,[1]TDSheet!$A:$AE,31,0)</f>
        <v>147.5394</v>
      </c>
      <c r="AF46" s="16">
        <f>VLOOKUP(A:A,[1]TDSheet!$A:$AF,32,0)</f>
        <v>151.1454</v>
      </c>
      <c r="AG46" s="16">
        <f>VLOOKUP(A:A,[1]TDSheet!$A:$AG,33,0)</f>
        <v>159.90600000000001</v>
      </c>
      <c r="AH46" s="16">
        <f>VLOOKUP(A:A,[3]TDSheet!$A:$D,4,0)</f>
        <v>184.63300000000001</v>
      </c>
      <c r="AI46" s="16">
        <f>VLOOKUP(A:A,[1]TDSheet!$A:$AI,35,0)</f>
        <v>0</v>
      </c>
      <c r="AJ46" s="16">
        <f t="shared" si="13"/>
        <v>280</v>
      </c>
      <c r="AK46" s="16"/>
      <c r="AL46" s="16"/>
      <c r="AM46" s="16"/>
    </row>
    <row r="47" spans="1:39" s="1" customFormat="1" ht="11.1" customHeight="1" outlineLevel="1" x14ac:dyDescent="0.2">
      <c r="A47" s="7" t="s">
        <v>50</v>
      </c>
      <c r="B47" s="7" t="s">
        <v>13</v>
      </c>
      <c r="C47" s="8">
        <v>1860</v>
      </c>
      <c r="D47" s="8">
        <v>48</v>
      </c>
      <c r="E47" s="8">
        <v>820</v>
      </c>
      <c r="F47" s="8">
        <v>1070</v>
      </c>
      <c r="G47" s="1">
        <f>VLOOKUP(A:A,[1]TDSheet!$A:$G,7,0)</f>
        <v>0</v>
      </c>
      <c r="H47" s="1">
        <f>VLOOKUP(A:A,[1]TDSheet!$A:$H,8,0)</f>
        <v>0.1</v>
      </c>
      <c r="I47" s="1">
        <f>VLOOKUP(A:A,[1]TDSheet!$A:$I,9,0)</f>
        <v>730</v>
      </c>
      <c r="J47" s="16">
        <f>VLOOKUP(A:A,[2]TDSheet!$A:$F,6,0)</f>
        <v>840</v>
      </c>
      <c r="K47" s="16">
        <f t="shared" si="9"/>
        <v>-20</v>
      </c>
      <c r="L47" s="16">
        <f>VLOOKUP(A:A,[1]TDSheet!$A:$N,14,0)</f>
        <v>0</v>
      </c>
      <c r="M47" s="16">
        <f>VLOOKUP(A:A,[1]TDSheet!$A:$X,24,0)</f>
        <v>0</v>
      </c>
      <c r="N47" s="16"/>
      <c r="O47" s="16"/>
      <c r="P47" s="16"/>
      <c r="Q47" s="16"/>
      <c r="R47" s="16"/>
      <c r="S47" s="16"/>
      <c r="T47" s="16"/>
      <c r="U47" s="16"/>
      <c r="V47" s="16"/>
      <c r="W47" s="16">
        <f t="shared" si="10"/>
        <v>164</v>
      </c>
      <c r="X47" s="18"/>
      <c r="Y47" s="19">
        <f t="shared" si="11"/>
        <v>6.524390243902439</v>
      </c>
      <c r="Z47" s="16">
        <f t="shared" si="12"/>
        <v>6.524390243902439</v>
      </c>
      <c r="AA47" s="16"/>
      <c r="AB47" s="16"/>
      <c r="AC47" s="16"/>
      <c r="AD47" s="16">
        <f>VLOOKUP(A:A,[1]TDSheet!$A:$AD,30,0)</f>
        <v>0</v>
      </c>
      <c r="AE47" s="16">
        <f>VLOOKUP(A:A,[1]TDSheet!$A:$AE,31,0)</f>
        <v>143</v>
      </c>
      <c r="AF47" s="16">
        <f>VLOOKUP(A:A,[1]TDSheet!$A:$AF,32,0)</f>
        <v>134.4</v>
      </c>
      <c r="AG47" s="16">
        <f>VLOOKUP(A:A,[1]TDSheet!$A:$AG,33,0)</f>
        <v>137.19999999999999</v>
      </c>
      <c r="AH47" s="16">
        <f>VLOOKUP(A:A,[3]TDSheet!$A:$D,4,0)</f>
        <v>236</v>
      </c>
      <c r="AI47" s="16">
        <f>VLOOKUP(A:A,[1]TDSheet!$A:$AI,35,0)</f>
        <v>0</v>
      </c>
      <c r="AJ47" s="16">
        <f t="shared" si="13"/>
        <v>0</v>
      </c>
      <c r="AK47" s="16"/>
      <c r="AL47" s="16"/>
      <c r="AM47" s="16"/>
    </row>
    <row r="48" spans="1:39" s="1" customFormat="1" ht="21.95" customHeight="1" outlineLevel="1" x14ac:dyDescent="0.2">
      <c r="A48" s="7" t="s">
        <v>51</v>
      </c>
      <c r="B48" s="7" t="s">
        <v>13</v>
      </c>
      <c r="C48" s="8">
        <v>635</v>
      </c>
      <c r="D48" s="8">
        <v>1880</v>
      </c>
      <c r="E48" s="8">
        <v>1544</v>
      </c>
      <c r="F48" s="8">
        <v>925</v>
      </c>
      <c r="G48" s="1">
        <f>VLOOKUP(A:A,[1]TDSheet!$A:$G,7,0)</f>
        <v>0</v>
      </c>
      <c r="H48" s="1">
        <f>VLOOKUP(A:A,[1]TDSheet!$A:$H,8,0)</f>
        <v>0.35</v>
      </c>
      <c r="I48" s="1">
        <f>VLOOKUP(A:A,[1]TDSheet!$A:$I,9,0)</f>
        <v>40</v>
      </c>
      <c r="J48" s="16">
        <f>VLOOKUP(A:A,[2]TDSheet!$A:$F,6,0)</f>
        <v>1575</v>
      </c>
      <c r="K48" s="16">
        <f t="shared" si="9"/>
        <v>-31</v>
      </c>
      <c r="L48" s="16">
        <f>VLOOKUP(A:A,[1]TDSheet!$A:$N,14,0)</f>
        <v>350</v>
      </c>
      <c r="M48" s="16">
        <f>VLOOKUP(A:A,[1]TDSheet!$A:$X,24,0)</f>
        <v>0</v>
      </c>
      <c r="N48" s="16"/>
      <c r="O48" s="16"/>
      <c r="P48" s="16"/>
      <c r="Q48" s="16"/>
      <c r="R48" s="16"/>
      <c r="S48" s="16"/>
      <c r="T48" s="16"/>
      <c r="U48" s="16"/>
      <c r="V48" s="16"/>
      <c r="W48" s="16">
        <f t="shared" si="10"/>
        <v>308.8</v>
      </c>
      <c r="X48" s="18">
        <v>700</v>
      </c>
      <c r="Y48" s="19">
        <f t="shared" si="11"/>
        <v>6.3957253886010363</v>
      </c>
      <c r="Z48" s="16">
        <f t="shared" si="12"/>
        <v>2.9954663212435233</v>
      </c>
      <c r="AA48" s="16"/>
      <c r="AB48" s="16"/>
      <c r="AC48" s="16"/>
      <c r="AD48" s="16">
        <f>VLOOKUP(A:A,[1]TDSheet!$A:$AD,30,0)</f>
        <v>0</v>
      </c>
      <c r="AE48" s="16">
        <f>VLOOKUP(A:A,[1]TDSheet!$A:$AE,31,0)</f>
        <v>290.8</v>
      </c>
      <c r="AF48" s="16">
        <f>VLOOKUP(A:A,[1]TDSheet!$A:$AF,32,0)</f>
        <v>312.39999999999998</v>
      </c>
      <c r="AG48" s="16">
        <f>VLOOKUP(A:A,[1]TDSheet!$A:$AG,33,0)</f>
        <v>321.8</v>
      </c>
      <c r="AH48" s="16">
        <f>VLOOKUP(A:A,[3]TDSheet!$A:$D,4,0)</f>
        <v>500</v>
      </c>
      <c r="AI48" s="16">
        <f>VLOOKUP(A:A,[1]TDSheet!$A:$AI,35,0)</f>
        <v>0</v>
      </c>
      <c r="AJ48" s="16">
        <f t="shared" si="13"/>
        <v>244.99999999999997</v>
      </c>
      <c r="AK48" s="16"/>
      <c r="AL48" s="16"/>
      <c r="AM48" s="16"/>
    </row>
    <row r="49" spans="1:39" s="1" customFormat="1" ht="11.1" customHeight="1" outlineLevel="1" x14ac:dyDescent="0.2">
      <c r="A49" s="7" t="s">
        <v>52</v>
      </c>
      <c r="B49" s="7" t="s">
        <v>8</v>
      </c>
      <c r="C49" s="8">
        <v>146.06800000000001</v>
      </c>
      <c r="D49" s="8">
        <v>291.32400000000001</v>
      </c>
      <c r="E49" s="8">
        <v>231.505</v>
      </c>
      <c r="F49" s="8">
        <v>201.518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40</v>
      </c>
      <c r="J49" s="16">
        <f>VLOOKUP(A:A,[2]TDSheet!$A:$F,6,0)</f>
        <v>233.636</v>
      </c>
      <c r="K49" s="16">
        <f t="shared" si="9"/>
        <v>-2.1310000000000002</v>
      </c>
      <c r="L49" s="16">
        <f>VLOOKUP(A:A,[1]TDSheet!$A:$N,14,0)</f>
        <v>50</v>
      </c>
      <c r="M49" s="16">
        <f>VLOOKUP(A:A,[1]TDSheet!$A:$X,24,0)</f>
        <v>0</v>
      </c>
      <c r="N49" s="16"/>
      <c r="O49" s="16"/>
      <c r="P49" s="16"/>
      <c r="Q49" s="16"/>
      <c r="R49" s="16"/>
      <c r="S49" s="16"/>
      <c r="T49" s="16"/>
      <c r="U49" s="16"/>
      <c r="V49" s="16"/>
      <c r="W49" s="16">
        <f t="shared" si="10"/>
        <v>46.301000000000002</v>
      </c>
      <c r="X49" s="18">
        <v>50</v>
      </c>
      <c r="Y49" s="19">
        <f t="shared" si="11"/>
        <v>6.5121271678797434</v>
      </c>
      <c r="Z49" s="16">
        <f t="shared" si="12"/>
        <v>4.3523466015852792</v>
      </c>
      <c r="AA49" s="16"/>
      <c r="AB49" s="16"/>
      <c r="AC49" s="16"/>
      <c r="AD49" s="16">
        <f>VLOOKUP(A:A,[1]TDSheet!$A:$AD,30,0)</f>
        <v>0</v>
      </c>
      <c r="AE49" s="16">
        <f>VLOOKUP(A:A,[1]TDSheet!$A:$AE,31,0)</f>
        <v>59.881600000000006</v>
      </c>
      <c r="AF49" s="16">
        <f>VLOOKUP(A:A,[1]TDSheet!$A:$AF,32,0)</f>
        <v>54.037400000000005</v>
      </c>
      <c r="AG49" s="16">
        <f>VLOOKUP(A:A,[1]TDSheet!$A:$AG,33,0)</f>
        <v>52.551000000000002</v>
      </c>
      <c r="AH49" s="16">
        <f>VLOOKUP(A:A,[3]TDSheet!$A:$D,4,0)</f>
        <v>46.215000000000003</v>
      </c>
      <c r="AI49" s="16">
        <f>VLOOKUP(A:A,[1]TDSheet!$A:$AI,35,0)</f>
        <v>0</v>
      </c>
      <c r="AJ49" s="16">
        <f t="shared" si="13"/>
        <v>50</v>
      </c>
      <c r="AK49" s="16"/>
      <c r="AL49" s="16"/>
      <c r="AM49" s="16"/>
    </row>
    <row r="50" spans="1:39" s="1" customFormat="1" ht="11.1" customHeight="1" outlineLevel="1" x14ac:dyDescent="0.2">
      <c r="A50" s="7" t="s">
        <v>53</v>
      </c>
      <c r="B50" s="7" t="s">
        <v>13</v>
      </c>
      <c r="C50" s="8">
        <v>1055</v>
      </c>
      <c r="D50" s="8">
        <v>9681</v>
      </c>
      <c r="E50" s="8">
        <v>2762</v>
      </c>
      <c r="F50" s="8">
        <v>1644</v>
      </c>
      <c r="G50" s="1">
        <f>VLOOKUP(A:A,[1]TDSheet!$A:$G,7,0)</f>
        <v>0</v>
      </c>
      <c r="H50" s="1">
        <f>VLOOKUP(A:A,[1]TDSheet!$A:$H,8,0)</f>
        <v>0.4</v>
      </c>
      <c r="I50" s="1">
        <f>VLOOKUP(A:A,[1]TDSheet!$A:$I,9,0)</f>
        <v>35</v>
      </c>
      <c r="J50" s="16">
        <f>VLOOKUP(A:A,[2]TDSheet!$A:$F,6,0)</f>
        <v>2778</v>
      </c>
      <c r="K50" s="16">
        <f t="shared" si="9"/>
        <v>-16</v>
      </c>
      <c r="L50" s="16">
        <f>VLOOKUP(A:A,[1]TDSheet!$A:$N,14,0)</f>
        <v>560</v>
      </c>
      <c r="M50" s="16">
        <f>VLOOKUP(A:A,[1]TDSheet!$A:$X,24,0)</f>
        <v>200</v>
      </c>
      <c r="N50" s="16"/>
      <c r="O50" s="16"/>
      <c r="P50" s="16"/>
      <c r="Q50" s="16"/>
      <c r="R50" s="16"/>
      <c r="S50" s="16"/>
      <c r="T50" s="16"/>
      <c r="U50" s="16"/>
      <c r="V50" s="16"/>
      <c r="W50" s="16">
        <f t="shared" si="10"/>
        <v>552.4</v>
      </c>
      <c r="X50" s="18">
        <v>1100</v>
      </c>
      <c r="Y50" s="19">
        <f t="shared" si="11"/>
        <v>6.3432295438088344</v>
      </c>
      <c r="Z50" s="16">
        <f t="shared" si="12"/>
        <v>2.9761042722664737</v>
      </c>
      <c r="AA50" s="16"/>
      <c r="AB50" s="16"/>
      <c r="AC50" s="16"/>
      <c r="AD50" s="16">
        <f>VLOOKUP(A:A,[1]TDSheet!$A:$AD,30,0)</f>
        <v>0</v>
      </c>
      <c r="AE50" s="16">
        <f>VLOOKUP(A:A,[1]TDSheet!$A:$AE,31,0)</f>
        <v>516.6</v>
      </c>
      <c r="AF50" s="16">
        <f>VLOOKUP(A:A,[1]TDSheet!$A:$AF,32,0)</f>
        <v>549.6</v>
      </c>
      <c r="AG50" s="16">
        <f>VLOOKUP(A:A,[1]TDSheet!$A:$AG,33,0)</f>
        <v>555.4</v>
      </c>
      <c r="AH50" s="16">
        <f>VLOOKUP(A:A,[3]TDSheet!$A:$D,4,0)</f>
        <v>879</v>
      </c>
      <c r="AI50" s="16" t="e">
        <f>VLOOKUP(A:A,[1]TDSheet!$A:$AI,35,0)</f>
        <v>#N/A</v>
      </c>
      <c r="AJ50" s="16">
        <f t="shared" si="13"/>
        <v>440</v>
      </c>
      <c r="AK50" s="16"/>
      <c r="AL50" s="16"/>
      <c r="AM50" s="16"/>
    </row>
    <row r="51" spans="1:39" s="1" customFormat="1" ht="11.1" customHeight="1" outlineLevel="1" x14ac:dyDescent="0.2">
      <c r="A51" s="7" t="s">
        <v>54</v>
      </c>
      <c r="B51" s="7" t="s">
        <v>13</v>
      </c>
      <c r="C51" s="8">
        <v>1788</v>
      </c>
      <c r="D51" s="8">
        <v>14593</v>
      </c>
      <c r="E51" s="8">
        <v>4011</v>
      </c>
      <c r="F51" s="8">
        <v>2578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40</v>
      </c>
      <c r="J51" s="16">
        <f>VLOOKUP(A:A,[2]TDSheet!$A:$F,6,0)</f>
        <v>4001</v>
      </c>
      <c r="K51" s="16">
        <f t="shared" si="9"/>
        <v>10</v>
      </c>
      <c r="L51" s="16">
        <f>VLOOKUP(A:A,[1]TDSheet!$A:$N,14,0)</f>
        <v>860</v>
      </c>
      <c r="M51" s="16">
        <f>VLOOKUP(A:A,[1]TDSheet!$A:$X,24,0)</f>
        <v>300</v>
      </c>
      <c r="N51" s="16"/>
      <c r="O51" s="16"/>
      <c r="P51" s="16"/>
      <c r="Q51" s="16"/>
      <c r="R51" s="16"/>
      <c r="S51" s="16"/>
      <c r="T51" s="16"/>
      <c r="U51" s="16"/>
      <c r="V51" s="16"/>
      <c r="W51" s="16">
        <f t="shared" si="10"/>
        <v>802.2</v>
      </c>
      <c r="X51" s="18">
        <v>1400</v>
      </c>
      <c r="Y51" s="19">
        <f t="shared" si="11"/>
        <v>6.4048865619546245</v>
      </c>
      <c r="Z51" s="16">
        <f t="shared" si="12"/>
        <v>3.213662428322114</v>
      </c>
      <c r="AA51" s="16"/>
      <c r="AB51" s="16"/>
      <c r="AC51" s="16"/>
      <c r="AD51" s="16">
        <f>VLOOKUP(A:A,[1]TDSheet!$A:$AD,30,0)</f>
        <v>0</v>
      </c>
      <c r="AE51" s="16">
        <f>VLOOKUP(A:A,[1]TDSheet!$A:$AE,31,0)</f>
        <v>791.6</v>
      </c>
      <c r="AF51" s="16">
        <f>VLOOKUP(A:A,[1]TDSheet!$A:$AF,32,0)</f>
        <v>853.4</v>
      </c>
      <c r="AG51" s="16">
        <f>VLOOKUP(A:A,[1]TDSheet!$A:$AG,33,0)</f>
        <v>847.6</v>
      </c>
      <c r="AH51" s="16">
        <f>VLOOKUP(A:A,[3]TDSheet!$A:$D,4,0)</f>
        <v>930</v>
      </c>
      <c r="AI51" s="16" t="e">
        <f>VLOOKUP(A:A,[1]TDSheet!$A:$AI,35,0)</f>
        <v>#N/A</v>
      </c>
      <c r="AJ51" s="16">
        <f t="shared" si="13"/>
        <v>560</v>
      </c>
      <c r="AK51" s="16"/>
      <c r="AL51" s="16"/>
      <c r="AM51" s="16"/>
    </row>
    <row r="52" spans="1:39" s="1" customFormat="1" ht="21.95" customHeight="1" outlineLevel="1" x14ac:dyDescent="0.2">
      <c r="A52" s="7" t="s">
        <v>55</v>
      </c>
      <c r="B52" s="7" t="s">
        <v>8</v>
      </c>
      <c r="C52" s="8">
        <v>54.154000000000003</v>
      </c>
      <c r="D52" s="8">
        <v>107.926</v>
      </c>
      <c r="E52" s="8">
        <v>100.90600000000001</v>
      </c>
      <c r="F52" s="8">
        <v>60.322000000000003</v>
      </c>
      <c r="G52" s="1" t="str">
        <f>VLOOKUP(A:A,[1]TDSheet!$A:$G,7,0)</f>
        <v>лид, я</v>
      </c>
      <c r="H52" s="1">
        <f>VLOOKUP(A:A,[1]TDSheet!$A:$H,8,0)</f>
        <v>1</v>
      </c>
      <c r="I52" s="1">
        <f>VLOOKUP(A:A,[1]TDSheet!$A:$I,9,0)</f>
        <v>40</v>
      </c>
      <c r="J52" s="16">
        <f>VLOOKUP(A:A,[2]TDSheet!$A:$F,6,0)</f>
        <v>105.07899999999999</v>
      </c>
      <c r="K52" s="16">
        <f t="shared" si="9"/>
        <v>-4.1729999999999876</v>
      </c>
      <c r="L52" s="16">
        <f>VLOOKUP(A:A,[1]TDSheet!$A:$N,14,0)</f>
        <v>20</v>
      </c>
      <c r="M52" s="16">
        <f>VLOOKUP(A:A,[1]TDSheet!$A:$X,24,0)</f>
        <v>30</v>
      </c>
      <c r="N52" s="16"/>
      <c r="O52" s="16"/>
      <c r="P52" s="16"/>
      <c r="Q52" s="16"/>
      <c r="R52" s="16"/>
      <c r="S52" s="16"/>
      <c r="T52" s="16"/>
      <c r="U52" s="16"/>
      <c r="V52" s="16"/>
      <c r="W52" s="16">
        <f t="shared" si="10"/>
        <v>20.1812</v>
      </c>
      <c r="X52" s="18">
        <v>20</v>
      </c>
      <c r="Y52" s="19">
        <f t="shared" si="11"/>
        <v>6.4575941965789943</v>
      </c>
      <c r="Z52" s="16">
        <f t="shared" si="12"/>
        <v>2.9890194834796744</v>
      </c>
      <c r="AA52" s="16"/>
      <c r="AB52" s="16"/>
      <c r="AC52" s="16"/>
      <c r="AD52" s="16">
        <f>VLOOKUP(A:A,[1]TDSheet!$A:$AD,30,0)</f>
        <v>0</v>
      </c>
      <c r="AE52" s="16">
        <f>VLOOKUP(A:A,[1]TDSheet!$A:$AE,31,0)</f>
        <v>19.686199999999999</v>
      </c>
      <c r="AF52" s="16">
        <f>VLOOKUP(A:A,[1]TDSheet!$A:$AF,32,0)</f>
        <v>20.275399999999998</v>
      </c>
      <c r="AG52" s="16">
        <f>VLOOKUP(A:A,[1]TDSheet!$A:$AG,33,0)</f>
        <v>18.119999999999997</v>
      </c>
      <c r="AH52" s="16">
        <f>VLOOKUP(A:A,[3]TDSheet!$A:$D,4,0)</f>
        <v>16.95</v>
      </c>
      <c r="AI52" s="16">
        <f>VLOOKUP(A:A,[1]TDSheet!$A:$AI,35,0)</f>
        <v>0</v>
      </c>
      <c r="AJ52" s="16">
        <f t="shared" si="13"/>
        <v>20</v>
      </c>
      <c r="AK52" s="16"/>
      <c r="AL52" s="16"/>
      <c r="AM52" s="16"/>
    </row>
    <row r="53" spans="1:39" s="1" customFormat="1" ht="21.95" customHeight="1" outlineLevel="1" x14ac:dyDescent="0.2">
      <c r="A53" s="7" t="s">
        <v>56</v>
      </c>
      <c r="B53" s="7" t="s">
        <v>8</v>
      </c>
      <c r="C53" s="8">
        <v>134.54900000000001</v>
      </c>
      <c r="D53" s="8">
        <v>361.90499999999997</v>
      </c>
      <c r="E53" s="8">
        <v>178.785</v>
      </c>
      <c r="F53" s="8">
        <v>90.789000000000001</v>
      </c>
      <c r="G53" s="1" t="str">
        <f>VLOOKUP(A:A,[1]TDSheet!$A:$G,7,0)</f>
        <v>оконч</v>
      </c>
      <c r="H53" s="1">
        <f>VLOOKUP(A:A,[1]TDSheet!$A:$H,8,0)</f>
        <v>1</v>
      </c>
      <c r="I53" s="1">
        <f>VLOOKUP(A:A,[1]TDSheet!$A:$I,9,0)</f>
        <v>40</v>
      </c>
      <c r="J53" s="16">
        <f>VLOOKUP(A:A,[2]TDSheet!$A:$F,6,0)</f>
        <v>187.40100000000001</v>
      </c>
      <c r="K53" s="16">
        <f t="shared" si="9"/>
        <v>-8.6160000000000139</v>
      </c>
      <c r="L53" s="16">
        <f>VLOOKUP(A:A,[1]TDSheet!$A:$N,14,0)</f>
        <v>30</v>
      </c>
      <c r="M53" s="16">
        <f>VLOOKUP(A:A,[1]TDSheet!$A:$X,24,0)</f>
        <v>50</v>
      </c>
      <c r="N53" s="16"/>
      <c r="O53" s="16"/>
      <c r="P53" s="16"/>
      <c r="Q53" s="16"/>
      <c r="R53" s="16"/>
      <c r="S53" s="16"/>
      <c r="T53" s="16"/>
      <c r="U53" s="16"/>
      <c r="V53" s="16"/>
      <c r="W53" s="16">
        <f t="shared" si="10"/>
        <v>35.756999999999998</v>
      </c>
      <c r="X53" s="18">
        <v>60</v>
      </c>
      <c r="Y53" s="19">
        <f t="shared" si="11"/>
        <v>6.4543725704057948</v>
      </c>
      <c r="Z53" s="16">
        <f t="shared" si="12"/>
        <v>2.5390552898733119</v>
      </c>
      <c r="AA53" s="16"/>
      <c r="AB53" s="16"/>
      <c r="AC53" s="16"/>
      <c r="AD53" s="16">
        <f>VLOOKUP(A:A,[1]TDSheet!$A:$AD,30,0)</f>
        <v>0</v>
      </c>
      <c r="AE53" s="16">
        <f>VLOOKUP(A:A,[1]TDSheet!$A:$AE,31,0)</f>
        <v>48.722999999999999</v>
      </c>
      <c r="AF53" s="16">
        <f>VLOOKUP(A:A,[1]TDSheet!$A:$AF,32,0)</f>
        <v>38.844000000000001</v>
      </c>
      <c r="AG53" s="16">
        <f>VLOOKUP(A:A,[1]TDSheet!$A:$AG,33,0)</f>
        <v>33.568799999999996</v>
      </c>
      <c r="AH53" s="16">
        <f>VLOOKUP(A:A,[3]TDSheet!$A:$D,4,0)</f>
        <v>54.415999999999997</v>
      </c>
      <c r="AI53" s="16">
        <f>VLOOKUP(A:A,[1]TDSheet!$A:$AI,35,0)</f>
        <v>0</v>
      </c>
      <c r="AJ53" s="16">
        <f t="shared" si="13"/>
        <v>60</v>
      </c>
      <c r="AK53" s="16"/>
      <c r="AL53" s="16"/>
      <c r="AM53" s="16"/>
    </row>
    <row r="54" spans="1:39" s="1" customFormat="1" ht="21.95" customHeight="1" outlineLevel="1" x14ac:dyDescent="0.2">
      <c r="A54" s="7" t="s">
        <v>57</v>
      </c>
      <c r="B54" s="7" t="s">
        <v>13</v>
      </c>
      <c r="C54" s="8">
        <v>775</v>
      </c>
      <c r="D54" s="8">
        <v>1966</v>
      </c>
      <c r="E54" s="8">
        <v>1614</v>
      </c>
      <c r="F54" s="8">
        <v>1079</v>
      </c>
      <c r="G54" s="1" t="str">
        <f>VLOOKUP(A:A,[1]TDSheet!$A:$G,7,0)</f>
        <v>лид, я</v>
      </c>
      <c r="H54" s="1">
        <f>VLOOKUP(A:A,[1]TDSheet!$A:$H,8,0)</f>
        <v>0.35</v>
      </c>
      <c r="I54" s="1">
        <f>VLOOKUP(A:A,[1]TDSheet!$A:$I,9,0)</f>
        <v>40</v>
      </c>
      <c r="J54" s="16">
        <f>VLOOKUP(A:A,[2]TDSheet!$A:$F,6,0)</f>
        <v>1641</v>
      </c>
      <c r="K54" s="16">
        <f t="shared" si="9"/>
        <v>-27</v>
      </c>
      <c r="L54" s="16">
        <f>VLOOKUP(A:A,[1]TDSheet!$A:$N,14,0)</f>
        <v>350</v>
      </c>
      <c r="M54" s="16">
        <f>VLOOKUP(A:A,[1]TDSheet!$A:$X,24,0)</f>
        <v>0</v>
      </c>
      <c r="N54" s="16"/>
      <c r="O54" s="16"/>
      <c r="P54" s="16"/>
      <c r="Q54" s="16"/>
      <c r="R54" s="16"/>
      <c r="S54" s="16"/>
      <c r="T54" s="16"/>
      <c r="U54" s="16"/>
      <c r="V54" s="16"/>
      <c r="W54" s="16">
        <f t="shared" si="10"/>
        <v>322.8</v>
      </c>
      <c r="X54" s="18">
        <v>600</v>
      </c>
      <c r="Y54" s="19">
        <f t="shared" si="11"/>
        <v>6.2856257744733579</v>
      </c>
      <c r="Z54" s="16">
        <f t="shared" si="12"/>
        <v>3.342627013630731</v>
      </c>
      <c r="AA54" s="16"/>
      <c r="AB54" s="16"/>
      <c r="AC54" s="16"/>
      <c r="AD54" s="16">
        <f>VLOOKUP(A:A,[1]TDSheet!$A:$AD,30,0)</f>
        <v>0</v>
      </c>
      <c r="AE54" s="16">
        <f>VLOOKUP(A:A,[1]TDSheet!$A:$AE,31,0)</f>
        <v>314.2</v>
      </c>
      <c r="AF54" s="16">
        <f>VLOOKUP(A:A,[1]TDSheet!$A:$AF,32,0)</f>
        <v>350.2</v>
      </c>
      <c r="AG54" s="16">
        <f>VLOOKUP(A:A,[1]TDSheet!$A:$AG,33,0)</f>
        <v>344.2</v>
      </c>
      <c r="AH54" s="16">
        <f>VLOOKUP(A:A,[3]TDSheet!$A:$D,4,0)</f>
        <v>447</v>
      </c>
      <c r="AI54" s="16">
        <f>VLOOKUP(A:A,[1]TDSheet!$A:$AI,35,0)</f>
        <v>0</v>
      </c>
      <c r="AJ54" s="16">
        <f t="shared" si="13"/>
        <v>210</v>
      </c>
      <c r="AK54" s="16"/>
      <c r="AL54" s="16"/>
      <c r="AM54" s="16"/>
    </row>
    <row r="55" spans="1:39" s="1" customFormat="1" ht="21.95" customHeight="1" outlineLevel="1" x14ac:dyDescent="0.2">
      <c r="A55" s="7" t="s">
        <v>58</v>
      </c>
      <c r="B55" s="7" t="s">
        <v>13</v>
      </c>
      <c r="C55" s="8">
        <v>1084</v>
      </c>
      <c r="D55" s="8">
        <v>2514</v>
      </c>
      <c r="E55" s="8">
        <v>2188</v>
      </c>
      <c r="F55" s="8">
        <v>1364</v>
      </c>
      <c r="G55" s="1" t="str">
        <f>VLOOKUP(A:A,[1]TDSheet!$A:$G,7,0)</f>
        <v>неакк</v>
      </c>
      <c r="H55" s="1">
        <f>VLOOKUP(A:A,[1]TDSheet!$A:$H,8,0)</f>
        <v>0.35</v>
      </c>
      <c r="I55" s="1">
        <f>VLOOKUP(A:A,[1]TDSheet!$A:$I,9,0)</f>
        <v>40</v>
      </c>
      <c r="J55" s="16">
        <f>VLOOKUP(A:A,[2]TDSheet!$A:$F,6,0)</f>
        <v>2215</v>
      </c>
      <c r="K55" s="16">
        <f t="shared" si="9"/>
        <v>-27</v>
      </c>
      <c r="L55" s="16">
        <f>VLOOKUP(A:A,[1]TDSheet!$A:$N,14,0)</f>
        <v>480</v>
      </c>
      <c r="M55" s="16">
        <f>VLOOKUP(A:A,[1]TDSheet!$A:$X,24,0)</f>
        <v>160</v>
      </c>
      <c r="N55" s="16"/>
      <c r="O55" s="16"/>
      <c r="P55" s="16"/>
      <c r="Q55" s="16"/>
      <c r="R55" s="16"/>
      <c r="S55" s="16"/>
      <c r="T55" s="16"/>
      <c r="U55" s="16"/>
      <c r="V55" s="16"/>
      <c r="W55" s="16">
        <f t="shared" si="10"/>
        <v>437.6</v>
      </c>
      <c r="X55" s="18">
        <v>800</v>
      </c>
      <c r="Y55" s="19">
        <f t="shared" si="11"/>
        <v>6.4076782449725771</v>
      </c>
      <c r="Z55" s="16">
        <f t="shared" si="12"/>
        <v>3.1170018281535645</v>
      </c>
      <c r="AA55" s="16"/>
      <c r="AB55" s="16"/>
      <c r="AC55" s="16"/>
      <c r="AD55" s="16">
        <f>VLOOKUP(A:A,[1]TDSheet!$A:$AD,30,0)</f>
        <v>0</v>
      </c>
      <c r="AE55" s="16">
        <f>VLOOKUP(A:A,[1]TDSheet!$A:$AE,31,0)</f>
        <v>410.6</v>
      </c>
      <c r="AF55" s="16">
        <f>VLOOKUP(A:A,[1]TDSheet!$A:$AF,32,0)</f>
        <v>466</v>
      </c>
      <c r="AG55" s="16">
        <f>VLOOKUP(A:A,[1]TDSheet!$A:$AG,33,0)</f>
        <v>454.4</v>
      </c>
      <c r="AH55" s="16">
        <f>VLOOKUP(A:A,[3]TDSheet!$A:$D,4,0)</f>
        <v>538</v>
      </c>
      <c r="AI55" s="16">
        <f>VLOOKUP(A:A,[1]TDSheet!$A:$AI,35,0)</f>
        <v>0</v>
      </c>
      <c r="AJ55" s="16">
        <f t="shared" si="13"/>
        <v>280</v>
      </c>
      <c r="AK55" s="16"/>
      <c r="AL55" s="16"/>
      <c r="AM55" s="16"/>
    </row>
    <row r="56" spans="1:39" s="1" customFormat="1" ht="11.1" customHeight="1" outlineLevel="1" x14ac:dyDescent="0.2">
      <c r="A56" s="7" t="s">
        <v>59</v>
      </c>
      <c r="B56" s="7" t="s">
        <v>13</v>
      </c>
      <c r="C56" s="8">
        <v>530</v>
      </c>
      <c r="D56" s="8">
        <v>2044</v>
      </c>
      <c r="E56" s="8">
        <v>1574</v>
      </c>
      <c r="F56" s="8">
        <v>949</v>
      </c>
      <c r="G56" s="1">
        <f>VLOOKUP(A:A,[1]TDSheet!$A:$G,7,0)</f>
        <v>0</v>
      </c>
      <c r="H56" s="1">
        <f>VLOOKUP(A:A,[1]TDSheet!$A:$H,8,0)</f>
        <v>0.4</v>
      </c>
      <c r="I56" s="1">
        <f>VLOOKUP(A:A,[1]TDSheet!$A:$I,9,0)</f>
        <v>35</v>
      </c>
      <c r="J56" s="16">
        <f>VLOOKUP(A:A,[2]TDSheet!$A:$F,6,0)</f>
        <v>1598</v>
      </c>
      <c r="K56" s="16">
        <f t="shared" si="9"/>
        <v>-24</v>
      </c>
      <c r="L56" s="16">
        <f>VLOOKUP(A:A,[1]TDSheet!$A:$N,14,0)</f>
        <v>330</v>
      </c>
      <c r="M56" s="16">
        <f>VLOOKUP(A:A,[1]TDSheet!$A:$X,24,0)</f>
        <v>0</v>
      </c>
      <c r="N56" s="16"/>
      <c r="O56" s="16"/>
      <c r="P56" s="16"/>
      <c r="Q56" s="16"/>
      <c r="R56" s="16"/>
      <c r="S56" s="16"/>
      <c r="T56" s="16"/>
      <c r="U56" s="16"/>
      <c r="V56" s="16"/>
      <c r="W56" s="16">
        <f t="shared" si="10"/>
        <v>314.8</v>
      </c>
      <c r="X56" s="18">
        <v>700</v>
      </c>
      <c r="Y56" s="19">
        <f t="shared" si="11"/>
        <v>6.2865311308767469</v>
      </c>
      <c r="Z56" s="16">
        <f t="shared" si="12"/>
        <v>3.0146124523506987</v>
      </c>
      <c r="AA56" s="16"/>
      <c r="AB56" s="16"/>
      <c r="AC56" s="16"/>
      <c r="AD56" s="16">
        <f>VLOOKUP(A:A,[1]TDSheet!$A:$AD,30,0)</f>
        <v>0</v>
      </c>
      <c r="AE56" s="16">
        <f>VLOOKUP(A:A,[1]TDSheet!$A:$AE,31,0)</f>
        <v>263.39999999999998</v>
      </c>
      <c r="AF56" s="16">
        <f>VLOOKUP(A:A,[1]TDSheet!$A:$AF,32,0)</f>
        <v>306</v>
      </c>
      <c r="AG56" s="16">
        <f>VLOOKUP(A:A,[1]TDSheet!$A:$AG,33,0)</f>
        <v>325.8</v>
      </c>
      <c r="AH56" s="16">
        <f>VLOOKUP(A:A,[3]TDSheet!$A:$D,4,0)</f>
        <v>515</v>
      </c>
      <c r="AI56" s="16">
        <f>VLOOKUP(A:A,[1]TDSheet!$A:$AI,35,0)</f>
        <v>0</v>
      </c>
      <c r="AJ56" s="16">
        <f t="shared" si="13"/>
        <v>280</v>
      </c>
      <c r="AK56" s="16"/>
      <c r="AL56" s="16"/>
      <c r="AM56" s="16"/>
    </row>
    <row r="57" spans="1:39" s="1" customFormat="1" ht="11.1" customHeight="1" outlineLevel="1" x14ac:dyDescent="0.2">
      <c r="A57" s="7" t="s">
        <v>60</v>
      </c>
      <c r="B57" s="7" t="s">
        <v>8</v>
      </c>
      <c r="C57" s="8">
        <v>167.28399999999999</v>
      </c>
      <c r="D57" s="8">
        <v>748.96100000000001</v>
      </c>
      <c r="E57" s="8">
        <v>392.86099999999999</v>
      </c>
      <c r="F57" s="8">
        <v>502.97800000000001</v>
      </c>
      <c r="G57" s="1">
        <f>VLOOKUP(A:A,[1]TDSheet!$A:$G,7,0)</f>
        <v>0</v>
      </c>
      <c r="H57" s="1">
        <f>VLOOKUP(A:A,[1]TDSheet!$A:$H,8,0)</f>
        <v>1</v>
      </c>
      <c r="I57" s="1">
        <f>VLOOKUP(A:A,[1]TDSheet!$A:$I,9,0)</f>
        <v>50</v>
      </c>
      <c r="J57" s="16">
        <f>VLOOKUP(A:A,[2]TDSheet!$A:$F,6,0)</f>
        <v>404.56599999999997</v>
      </c>
      <c r="K57" s="16">
        <f t="shared" si="9"/>
        <v>-11.704999999999984</v>
      </c>
      <c r="L57" s="16">
        <f>VLOOKUP(A:A,[1]TDSheet!$A:$N,14,0)</f>
        <v>120</v>
      </c>
      <c r="M57" s="16">
        <f>VLOOKUP(A:A,[1]TDSheet!$A:$X,24,0)</f>
        <v>0</v>
      </c>
      <c r="N57" s="16"/>
      <c r="O57" s="16"/>
      <c r="P57" s="16"/>
      <c r="Q57" s="16"/>
      <c r="R57" s="16"/>
      <c r="S57" s="16"/>
      <c r="T57" s="16"/>
      <c r="U57" s="16"/>
      <c r="V57" s="16"/>
      <c r="W57" s="16">
        <f t="shared" si="10"/>
        <v>78.572199999999995</v>
      </c>
      <c r="X57" s="18"/>
      <c r="Y57" s="19">
        <f t="shared" si="11"/>
        <v>7.9287330633481066</v>
      </c>
      <c r="Z57" s="16">
        <f t="shared" si="12"/>
        <v>6.4014753309694781</v>
      </c>
      <c r="AA57" s="16"/>
      <c r="AB57" s="16"/>
      <c r="AC57" s="16"/>
      <c r="AD57" s="16">
        <f>VLOOKUP(A:A,[1]TDSheet!$A:$AD,30,0)</f>
        <v>0</v>
      </c>
      <c r="AE57" s="16">
        <f>VLOOKUP(A:A,[1]TDSheet!$A:$AE,31,0)</f>
        <v>92.235600000000005</v>
      </c>
      <c r="AF57" s="16">
        <f>VLOOKUP(A:A,[1]TDSheet!$A:$AF,32,0)</f>
        <v>93.863599999999991</v>
      </c>
      <c r="AG57" s="16">
        <f>VLOOKUP(A:A,[1]TDSheet!$A:$AG,33,0)</f>
        <v>110.18559999999999</v>
      </c>
      <c r="AH57" s="16">
        <f>VLOOKUP(A:A,[3]TDSheet!$A:$D,4,0)</f>
        <v>71.974000000000004</v>
      </c>
      <c r="AI57" s="16">
        <f>VLOOKUP(A:A,[1]TDSheet!$A:$AI,35,0)</f>
        <v>0</v>
      </c>
      <c r="AJ57" s="16">
        <f t="shared" si="13"/>
        <v>0</v>
      </c>
      <c r="AK57" s="16"/>
      <c r="AL57" s="16"/>
      <c r="AM57" s="16"/>
    </row>
    <row r="58" spans="1:39" s="1" customFormat="1" ht="11.1" customHeight="1" outlineLevel="1" x14ac:dyDescent="0.2">
      <c r="A58" s="7" t="s">
        <v>61</v>
      </c>
      <c r="B58" s="7" t="s">
        <v>8</v>
      </c>
      <c r="C58" s="8">
        <v>488.12</v>
      </c>
      <c r="D58" s="8">
        <v>3317.23</v>
      </c>
      <c r="E58" s="8">
        <v>958.43399999999997</v>
      </c>
      <c r="F58" s="8">
        <v>830.43899999999996</v>
      </c>
      <c r="G58" s="1" t="str">
        <f>VLOOKUP(A:A,[1]TDSheet!$A:$G,7,0)</f>
        <v>н</v>
      </c>
      <c r="H58" s="1">
        <f>VLOOKUP(A:A,[1]TDSheet!$A:$H,8,0)</f>
        <v>1</v>
      </c>
      <c r="I58" s="1">
        <f>VLOOKUP(A:A,[1]TDSheet!$A:$I,9,0)</f>
        <v>50</v>
      </c>
      <c r="J58" s="16">
        <f>VLOOKUP(A:A,[2]TDSheet!$A:$F,6,0)</f>
        <v>944.50099999999998</v>
      </c>
      <c r="K58" s="16">
        <f t="shared" si="9"/>
        <v>13.932999999999993</v>
      </c>
      <c r="L58" s="16">
        <f>VLOOKUP(A:A,[1]TDSheet!$A:$N,14,0)</f>
        <v>220</v>
      </c>
      <c r="M58" s="16">
        <f>VLOOKUP(A:A,[1]TDSheet!$A:$X,24,0)</f>
        <v>300</v>
      </c>
      <c r="N58" s="16"/>
      <c r="O58" s="16"/>
      <c r="P58" s="16"/>
      <c r="Q58" s="16"/>
      <c r="R58" s="16"/>
      <c r="S58" s="16"/>
      <c r="T58" s="16"/>
      <c r="U58" s="16"/>
      <c r="V58" s="16"/>
      <c r="W58" s="16">
        <f t="shared" si="10"/>
        <v>191.68680000000001</v>
      </c>
      <c r="X58" s="18">
        <v>200</v>
      </c>
      <c r="Y58" s="19">
        <f t="shared" si="11"/>
        <v>8.0883973231333606</v>
      </c>
      <c r="Z58" s="16">
        <f t="shared" si="12"/>
        <v>4.3322701406669628</v>
      </c>
      <c r="AA58" s="16"/>
      <c r="AB58" s="16"/>
      <c r="AC58" s="16"/>
      <c r="AD58" s="16">
        <f>VLOOKUP(A:A,[1]TDSheet!$A:$AD,30,0)</f>
        <v>0</v>
      </c>
      <c r="AE58" s="16">
        <f>VLOOKUP(A:A,[1]TDSheet!$A:$AE,31,0)</f>
        <v>236.4598</v>
      </c>
      <c r="AF58" s="16">
        <f>VLOOKUP(A:A,[1]TDSheet!$A:$AF,32,0)</f>
        <v>201.96780000000001</v>
      </c>
      <c r="AG58" s="16">
        <f>VLOOKUP(A:A,[1]TDSheet!$A:$AG,33,0)</f>
        <v>212.25020000000001</v>
      </c>
      <c r="AH58" s="16">
        <f>VLOOKUP(A:A,[3]TDSheet!$A:$D,4,0)</f>
        <v>137.16399999999999</v>
      </c>
      <c r="AI58" s="20" t="s">
        <v>161</v>
      </c>
      <c r="AJ58" s="16">
        <f t="shared" si="13"/>
        <v>200</v>
      </c>
      <c r="AK58" s="16"/>
      <c r="AL58" s="16"/>
      <c r="AM58" s="16"/>
    </row>
    <row r="59" spans="1:39" s="1" customFormat="1" ht="11.1" customHeight="1" outlineLevel="1" x14ac:dyDescent="0.2">
      <c r="A59" s="7" t="s">
        <v>62</v>
      </c>
      <c r="B59" s="7" t="s">
        <v>8</v>
      </c>
      <c r="C59" s="8">
        <v>306.39</v>
      </c>
      <c r="D59" s="8">
        <v>29.998000000000001</v>
      </c>
      <c r="E59" s="8">
        <v>105.14</v>
      </c>
      <c r="F59" s="8">
        <v>225.24</v>
      </c>
      <c r="G59" s="1">
        <f>VLOOKUP(A:A,[1]TDSheet!$A:$G,7,0)</f>
        <v>0</v>
      </c>
      <c r="H59" s="1">
        <f>VLOOKUP(A:A,[1]TDSheet!$A:$H,8,0)</f>
        <v>1</v>
      </c>
      <c r="I59" s="1">
        <f>VLOOKUP(A:A,[1]TDSheet!$A:$I,9,0)</f>
        <v>50</v>
      </c>
      <c r="J59" s="16">
        <f>VLOOKUP(A:A,[2]TDSheet!$A:$F,6,0)</f>
        <v>107.005</v>
      </c>
      <c r="K59" s="16">
        <f t="shared" si="9"/>
        <v>-1.8649999999999949</v>
      </c>
      <c r="L59" s="16">
        <f>VLOOKUP(A:A,[1]TDSheet!$A:$N,14,0)</f>
        <v>0</v>
      </c>
      <c r="M59" s="16">
        <f>VLOOKUP(A:A,[1]TDSheet!$A:$X,24,0)</f>
        <v>0</v>
      </c>
      <c r="N59" s="16"/>
      <c r="O59" s="16"/>
      <c r="P59" s="16"/>
      <c r="Q59" s="16"/>
      <c r="R59" s="16"/>
      <c r="S59" s="16"/>
      <c r="T59" s="16"/>
      <c r="U59" s="16"/>
      <c r="V59" s="16"/>
      <c r="W59" s="16">
        <f t="shared" si="10"/>
        <v>21.027999999999999</v>
      </c>
      <c r="X59" s="18"/>
      <c r="Y59" s="19">
        <f t="shared" si="11"/>
        <v>10.711432375879781</v>
      </c>
      <c r="Z59" s="16">
        <f t="shared" si="12"/>
        <v>10.711432375879781</v>
      </c>
      <c r="AA59" s="16"/>
      <c r="AB59" s="16"/>
      <c r="AC59" s="16"/>
      <c r="AD59" s="16">
        <f>VLOOKUP(A:A,[1]TDSheet!$A:$AD,30,0)</f>
        <v>0</v>
      </c>
      <c r="AE59" s="16">
        <f>VLOOKUP(A:A,[1]TDSheet!$A:$AE,31,0)</f>
        <v>18.9252</v>
      </c>
      <c r="AF59" s="16">
        <f>VLOOKUP(A:A,[1]TDSheet!$A:$AF,32,0)</f>
        <v>16.521999999999998</v>
      </c>
      <c r="AG59" s="16">
        <f>VLOOKUP(A:A,[1]TDSheet!$A:$AG,33,0)</f>
        <v>20.430799999999998</v>
      </c>
      <c r="AH59" s="16">
        <f>VLOOKUP(A:A,[3]TDSheet!$A:$D,4,0)</f>
        <v>28.538</v>
      </c>
      <c r="AI59" s="16">
        <f>VLOOKUP(A:A,[1]TDSheet!$A:$AI,35,0)</f>
        <v>0</v>
      </c>
      <c r="AJ59" s="16">
        <f t="shared" si="13"/>
        <v>0</v>
      </c>
      <c r="AK59" s="16"/>
      <c r="AL59" s="16"/>
      <c r="AM59" s="16"/>
    </row>
    <row r="60" spans="1:39" s="1" customFormat="1" ht="11.1" customHeight="1" outlineLevel="1" x14ac:dyDescent="0.2">
      <c r="A60" s="7" t="s">
        <v>63</v>
      </c>
      <c r="B60" s="7" t="s">
        <v>8</v>
      </c>
      <c r="C60" s="8">
        <v>144.83600000000001</v>
      </c>
      <c r="D60" s="8"/>
      <c r="E60" s="8">
        <v>6.8760000000000003</v>
      </c>
      <c r="F60" s="8">
        <v>137.96</v>
      </c>
      <c r="G60" s="1" t="str">
        <f>VLOOKUP(A:A,[1]TDSheet!$A:$G,7,0)</f>
        <v>нов</v>
      </c>
      <c r="H60" s="1">
        <f>VLOOKUP(A:A,[1]TDSheet!$A:$H,8,0)</f>
        <v>1</v>
      </c>
      <c r="I60" s="1" t="e">
        <f>VLOOKUP(A:A,[1]TDSheet!$A:$I,9,0)</f>
        <v>#N/A</v>
      </c>
      <c r="J60" s="16">
        <f>VLOOKUP(A:A,[2]TDSheet!$A:$F,6,0)</f>
        <v>6.9</v>
      </c>
      <c r="K60" s="16">
        <f t="shared" si="9"/>
        <v>-2.4000000000000021E-2</v>
      </c>
      <c r="L60" s="16">
        <f>VLOOKUP(A:A,[1]TDSheet!$A:$N,14,0)</f>
        <v>0</v>
      </c>
      <c r="M60" s="16">
        <f>VLOOKUP(A:A,[1]TDSheet!$A:$X,24,0)</f>
        <v>0</v>
      </c>
      <c r="N60" s="16"/>
      <c r="O60" s="16"/>
      <c r="P60" s="16"/>
      <c r="Q60" s="16"/>
      <c r="R60" s="16"/>
      <c r="S60" s="16"/>
      <c r="T60" s="16"/>
      <c r="U60" s="16"/>
      <c r="V60" s="16"/>
      <c r="W60" s="16">
        <f t="shared" si="10"/>
        <v>1.3752</v>
      </c>
      <c r="X60" s="18"/>
      <c r="Y60" s="19">
        <f t="shared" si="11"/>
        <v>100.31995346131473</v>
      </c>
      <c r="Z60" s="16">
        <f t="shared" si="12"/>
        <v>100.31995346131473</v>
      </c>
      <c r="AA60" s="16"/>
      <c r="AB60" s="16"/>
      <c r="AC60" s="16"/>
      <c r="AD60" s="16">
        <f>VLOOKUP(A:A,[1]TDSheet!$A:$AD,30,0)</f>
        <v>0</v>
      </c>
      <c r="AE60" s="16">
        <f>VLOOKUP(A:A,[1]TDSheet!$A:$AE,31,0)</f>
        <v>0</v>
      </c>
      <c r="AF60" s="16">
        <f>VLOOKUP(A:A,[1]TDSheet!$A:$AF,32,0)</f>
        <v>0</v>
      </c>
      <c r="AG60" s="16">
        <f>VLOOKUP(A:A,[1]TDSheet!$A:$AG,33,0)</f>
        <v>0</v>
      </c>
      <c r="AH60" s="16">
        <f>VLOOKUP(A:A,[3]TDSheet!$A:$D,4,0)</f>
        <v>6.8760000000000003</v>
      </c>
      <c r="AI60" s="16" t="e">
        <f>VLOOKUP(A:A,[1]TDSheet!$A:$AI,35,0)</f>
        <v>#N/A</v>
      </c>
      <c r="AJ60" s="16">
        <f t="shared" si="13"/>
        <v>0</v>
      </c>
      <c r="AK60" s="16"/>
      <c r="AL60" s="16"/>
      <c r="AM60" s="16"/>
    </row>
    <row r="61" spans="1:39" s="1" customFormat="1" ht="11.1" customHeight="1" outlineLevel="1" x14ac:dyDescent="0.2">
      <c r="A61" s="7" t="s">
        <v>64</v>
      </c>
      <c r="B61" s="7" t="s">
        <v>8</v>
      </c>
      <c r="C61" s="8">
        <v>1440.6420000000001</v>
      </c>
      <c r="D61" s="8">
        <v>4157.3370000000004</v>
      </c>
      <c r="E61" s="8">
        <v>3294.9380000000001</v>
      </c>
      <c r="F61" s="8">
        <v>2247.826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40</v>
      </c>
      <c r="J61" s="16">
        <f>VLOOKUP(A:A,[2]TDSheet!$A:$F,6,0)</f>
        <v>3227.9659999999999</v>
      </c>
      <c r="K61" s="16">
        <f t="shared" si="9"/>
        <v>66.972000000000207</v>
      </c>
      <c r="L61" s="16">
        <f>VLOOKUP(A:A,[1]TDSheet!$A:$N,14,0)</f>
        <v>700</v>
      </c>
      <c r="M61" s="16">
        <f>VLOOKUP(A:A,[1]TDSheet!$A:$X,24,0)</f>
        <v>400</v>
      </c>
      <c r="N61" s="16"/>
      <c r="O61" s="16"/>
      <c r="P61" s="16"/>
      <c r="Q61" s="16"/>
      <c r="R61" s="16"/>
      <c r="S61" s="16"/>
      <c r="T61" s="16"/>
      <c r="U61" s="16"/>
      <c r="V61" s="16"/>
      <c r="W61" s="16">
        <f t="shared" si="10"/>
        <v>658.98760000000004</v>
      </c>
      <c r="X61" s="18">
        <v>500</v>
      </c>
      <c r="Y61" s="19">
        <f t="shared" si="11"/>
        <v>5.8389960600169104</v>
      </c>
      <c r="Z61" s="16">
        <f t="shared" si="12"/>
        <v>3.4110292818863357</v>
      </c>
      <c r="AA61" s="16"/>
      <c r="AB61" s="16"/>
      <c r="AC61" s="16"/>
      <c r="AD61" s="16">
        <f>VLOOKUP(A:A,[1]TDSheet!$A:$AD,30,0)</f>
        <v>0</v>
      </c>
      <c r="AE61" s="16">
        <f>VLOOKUP(A:A,[1]TDSheet!$A:$AE,31,0)</f>
        <v>603.50819999999999</v>
      </c>
      <c r="AF61" s="16">
        <f>VLOOKUP(A:A,[1]TDSheet!$A:$AF,32,0)</f>
        <v>612.90060000000005</v>
      </c>
      <c r="AG61" s="16">
        <f>VLOOKUP(A:A,[1]TDSheet!$A:$AG,33,0)</f>
        <v>667.19679999999994</v>
      </c>
      <c r="AH61" s="16">
        <f>VLOOKUP(A:A,[3]TDSheet!$A:$D,4,0)</f>
        <v>407.1</v>
      </c>
      <c r="AI61" s="20" t="s">
        <v>163</v>
      </c>
      <c r="AJ61" s="16">
        <f t="shared" si="13"/>
        <v>500</v>
      </c>
      <c r="AK61" s="16"/>
      <c r="AL61" s="16"/>
      <c r="AM61" s="16"/>
    </row>
    <row r="62" spans="1:39" s="1" customFormat="1" ht="11.1" customHeight="1" outlineLevel="1" x14ac:dyDescent="0.2">
      <c r="A62" s="7" t="s">
        <v>65</v>
      </c>
      <c r="B62" s="7" t="s">
        <v>13</v>
      </c>
      <c r="C62" s="8">
        <v>1877</v>
      </c>
      <c r="D62" s="8">
        <v>8765</v>
      </c>
      <c r="E62" s="8">
        <v>6811</v>
      </c>
      <c r="F62" s="8">
        <v>3762</v>
      </c>
      <c r="G62" s="1">
        <f>VLOOKUP(A:A,[1]TDSheet!$A:$G,7,0)</f>
        <v>0</v>
      </c>
      <c r="H62" s="1">
        <f>VLOOKUP(A:A,[1]TDSheet!$A:$H,8,0)</f>
        <v>0.45</v>
      </c>
      <c r="I62" s="1">
        <f>VLOOKUP(A:A,[1]TDSheet!$A:$I,9,0)</f>
        <v>50</v>
      </c>
      <c r="J62" s="16">
        <f>VLOOKUP(A:A,[2]TDSheet!$A:$F,6,0)</f>
        <v>6789</v>
      </c>
      <c r="K62" s="16">
        <f t="shared" si="9"/>
        <v>22</v>
      </c>
      <c r="L62" s="16">
        <f>VLOOKUP(A:A,[1]TDSheet!$A:$N,14,0)</f>
        <v>1050</v>
      </c>
      <c r="M62" s="16">
        <f>VLOOKUP(A:A,[1]TDSheet!$A:$X,24,0)</f>
        <v>0</v>
      </c>
      <c r="N62" s="16"/>
      <c r="O62" s="16"/>
      <c r="P62" s="16"/>
      <c r="Q62" s="16"/>
      <c r="R62" s="16"/>
      <c r="S62" s="16"/>
      <c r="T62" s="16"/>
      <c r="U62" s="16"/>
      <c r="V62" s="16"/>
      <c r="W62" s="16">
        <f t="shared" si="10"/>
        <v>882.2</v>
      </c>
      <c r="X62" s="18">
        <v>800</v>
      </c>
      <c r="Y62" s="19">
        <f t="shared" si="11"/>
        <v>6.3613693040126948</v>
      </c>
      <c r="Z62" s="16">
        <f t="shared" si="12"/>
        <v>4.2643391521197005</v>
      </c>
      <c r="AA62" s="16"/>
      <c r="AB62" s="16"/>
      <c r="AC62" s="16"/>
      <c r="AD62" s="16">
        <f>VLOOKUP(A:A,[1]TDSheet!$A:$AD,30,0)</f>
        <v>2400</v>
      </c>
      <c r="AE62" s="16">
        <f>VLOOKUP(A:A,[1]TDSheet!$A:$AE,31,0)</f>
        <v>922</v>
      </c>
      <c r="AF62" s="16">
        <f>VLOOKUP(A:A,[1]TDSheet!$A:$AF,32,0)</f>
        <v>951.2</v>
      </c>
      <c r="AG62" s="16">
        <f>VLOOKUP(A:A,[1]TDSheet!$A:$AG,33,0)</f>
        <v>1030.5999999999999</v>
      </c>
      <c r="AH62" s="16">
        <f>VLOOKUP(A:A,[3]TDSheet!$A:$D,4,0)</f>
        <v>982</v>
      </c>
      <c r="AI62" s="16">
        <f>VLOOKUP(A:A,[1]TDSheet!$A:$AI,35,0)</f>
        <v>0</v>
      </c>
      <c r="AJ62" s="16">
        <f t="shared" si="13"/>
        <v>360</v>
      </c>
      <c r="AK62" s="16"/>
      <c r="AL62" s="16"/>
      <c r="AM62" s="16"/>
    </row>
    <row r="63" spans="1:39" s="1" customFormat="1" ht="11.1" customHeight="1" outlineLevel="1" x14ac:dyDescent="0.2">
      <c r="A63" s="7" t="s">
        <v>118</v>
      </c>
      <c r="B63" s="7" t="s">
        <v>8</v>
      </c>
      <c r="C63" s="8">
        <v>204.69499999999999</v>
      </c>
      <c r="D63" s="8">
        <v>2.6480000000000001</v>
      </c>
      <c r="E63" s="8">
        <v>0</v>
      </c>
      <c r="F63" s="8">
        <v>204.69499999999999</v>
      </c>
      <c r="G63" s="1" t="str">
        <f>VLOOKUP(A:A,[1]TDSheet!$A:$G,7,0)</f>
        <v>нов</v>
      </c>
      <c r="H63" s="1">
        <f>VLOOKUP(A:A,[1]TDSheet!$A:$H,8,0)</f>
        <v>1</v>
      </c>
      <c r="I63" s="1" t="e">
        <f>VLOOKUP(A:A,[1]TDSheet!$A:$I,9,0)</f>
        <v>#N/A</v>
      </c>
      <c r="J63" s="16">
        <f>VLOOKUP(A:A,[2]TDSheet!$A:$F,6,0)</f>
        <v>6.3</v>
      </c>
      <c r="K63" s="16">
        <f t="shared" si="9"/>
        <v>-6.3</v>
      </c>
      <c r="L63" s="16">
        <f>VLOOKUP(A:A,[1]TDSheet!$A:$N,14,0)</f>
        <v>0</v>
      </c>
      <c r="M63" s="16">
        <f>VLOOKUP(A:A,[1]TDSheet!$A:$X,24,0)</f>
        <v>0</v>
      </c>
      <c r="N63" s="16"/>
      <c r="O63" s="16"/>
      <c r="P63" s="16"/>
      <c r="Q63" s="16"/>
      <c r="R63" s="16"/>
      <c r="S63" s="16"/>
      <c r="T63" s="16"/>
      <c r="U63" s="16"/>
      <c r="V63" s="16"/>
      <c r="W63" s="16">
        <f t="shared" si="10"/>
        <v>0</v>
      </c>
      <c r="X63" s="18"/>
      <c r="Y63" s="19" t="e">
        <f t="shared" si="11"/>
        <v>#DIV/0!</v>
      </c>
      <c r="Z63" s="16" t="e">
        <f t="shared" si="12"/>
        <v>#DIV/0!</v>
      </c>
      <c r="AA63" s="16"/>
      <c r="AB63" s="16"/>
      <c r="AC63" s="16"/>
      <c r="AD63" s="16">
        <f>VLOOKUP(A:A,[1]TDSheet!$A:$AD,30,0)</f>
        <v>0</v>
      </c>
      <c r="AE63" s="16">
        <f>VLOOKUP(A:A,[1]TDSheet!$A:$AE,31,0)</f>
        <v>0</v>
      </c>
      <c r="AF63" s="16">
        <f>VLOOKUP(A:A,[1]TDSheet!$A:$AF,32,0)</f>
        <v>0</v>
      </c>
      <c r="AG63" s="16">
        <f>VLOOKUP(A:A,[1]TDSheet!$A:$AG,33,0)</f>
        <v>0</v>
      </c>
      <c r="AH63" s="16">
        <v>0</v>
      </c>
      <c r="AI63" s="16" t="e">
        <f>VLOOKUP(A:A,[1]TDSheet!$A:$AI,35,0)</f>
        <v>#N/A</v>
      </c>
      <c r="AJ63" s="16">
        <f t="shared" si="13"/>
        <v>0</v>
      </c>
      <c r="AK63" s="16"/>
      <c r="AL63" s="16"/>
      <c r="AM63" s="16"/>
    </row>
    <row r="64" spans="1:39" s="1" customFormat="1" ht="11.1" customHeight="1" outlineLevel="1" x14ac:dyDescent="0.2">
      <c r="A64" s="7" t="s">
        <v>66</v>
      </c>
      <c r="B64" s="7" t="s">
        <v>8</v>
      </c>
      <c r="C64" s="8">
        <v>144.446</v>
      </c>
      <c r="D64" s="8"/>
      <c r="E64" s="8">
        <v>2.2919999999999998</v>
      </c>
      <c r="F64" s="8">
        <v>142.154</v>
      </c>
      <c r="G64" s="1" t="str">
        <f>VLOOKUP(A:A,[1]TDSheet!$A:$G,7,0)</f>
        <v>нов</v>
      </c>
      <c r="H64" s="1">
        <f>VLOOKUP(A:A,[1]TDSheet!$A:$H,8,0)</f>
        <v>1</v>
      </c>
      <c r="I64" s="1" t="e">
        <f>VLOOKUP(A:A,[1]TDSheet!$A:$I,9,0)</f>
        <v>#N/A</v>
      </c>
      <c r="J64" s="16">
        <f>VLOOKUP(A:A,[2]TDSheet!$A:$F,6,0)</f>
        <v>2.101</v>
      </c>
      <c r="K64" s="16">
        <f t="shared" si="9"/>
        <v>0.19099999999999984</v>
      </c>
      <c r="L64" s="16">
        <f>VLOOKUP(A:A,[1]TDSheet!$A:$N,14,0)</f>
        <v>0</v>
      </c>
      <c r="M64" s="16">
        <f>VLOOKUP(A:A,[1]TDSheet!$A:$X,24,0)</f>
        <v>0</v>
      </c>
      <c r="N64" s="16"/>
      <c r="O64" s="16"/>
      <c r="P64" s="16"/>
      <c r="Q64" s="16"/>
      <c r="R64" s="16"/>
      <c r="S64" s="16"/>
      <c r="T64" s="16"/>
      <c r="U64" s="16"/>
      <c r="V64" s="16"/>
      <c r="W64" s="16">
        <f t="shared" si="10"/>
        <v>0.45839999999999997</v>
      </c>
      <c r="X64" s="18"/>
      <c r="Y64" s="19">
        <f t="shared" si="11"/>
        <v>310.10907504363001</v>
      </c>
      <c r="Z64" s="16">
        <f t="shared" si="12"/>
        <v>310.10907504363001</v>
      </c>
      <c r="AA64" s="16"/>
      <c r="AB64" s="16"/>
      <c r="AC64" s="16"/>
      <c r="AD64" s="16">
        <f>VLOOKUP(A:A,[1]TDSheet!$A:$AD,30,0)</f>
        <v>0</v>
      </c>
      <c r="AE64" s="16">
        <f>VLOOKUP(A:A,[1]TDSheet!$A:$AE,31,0)</f>
        <v>0</v>
      </c>
      <c r="AF64" s="16">
        <f>VLOOKUP(A:A,[1]TDSheet!$A:$AF,32,0)</f>
        <v>0</v>
      </c>
      <c r="AG64" s="16">
        <f>VLOOKUP(A:A,[1]TDSheet!$A:$AG,33,0)</f>
        <v>0.15279999999999999</v>
      </c>
      <c r="AH64" s="16">
        <f>VLOOKUP(A:A,[3]TDSheet!$A:$D,4,0)</f>
        <v>2.2919999999999998</v>
      </c>
      <c r="AI64" s="16" t="e">
        <f>VLOOKUP(A:A,[1]TDSheet!$A:$AI,35,0)</f>
        <v>#N/A</v>
      </c>
      <c r="AJ64" s="16">
        <f t="shared" si="13"/>
        <v>0</v>
      </c>
      <c r="AK64" s="16"/>
      <c r="AL64" s="16"/>
      <c r="AM64" s="16"/>
    </row>
    <row r="65" spans="1:39" s="1" customFormat="1" ht="11.1" customHeight="1" outlineLevel="1" x14ac:dyDescent="0.2">
      <c r="A65" s="7" t="s">
        <v>67</v>
      </c>
      <c r="B65" s="7" t="s">
        <v>13</v>
      </c>
      <c r="C65" s="8">
        <v>1513</v>
      </c>
      <c r="D65" s="8">
        <v>6204</v>
      </c>
      <c r="E65" s="8">
        <v>5609</v>
      </c>
      <c r="F65" s="8">
        <v>2038</v>
      </c>
      <c r="G65" s="1" t="str">
        <f>VLOOKUP(A:A,[1]TDSheet!$A:$G,7,0)</f>
        <v>акяб</v>
      </c>
      <c r="H65" s="1">
        <f>VLOOKUP(A:A,[1]TDSheet!$A:$H,8,0)</f>
        <v>0.45</v>
      </c>
      <c r="I65" s="1">
        <f>VLOOKUP(A:A,[1]TDSheet!$A:$I,9,0)</f>
        <v>50</v>
      </c>
      <c r="J65" s="16">
        <f>VLOOKUP(A:A,[2]TDSheet!$A:$F,6,0)</f>
        <v>5636</v>
      </c>
      <c r="K65" s="16">
        <f t="shared" si="9"/>
        <v>-27</v>
      </c>
      <c r="L65" s="16">
        <f>VLOOKUP(A:A,[1]TDSheet!$A:$N,14,0)</f>
        <v>760</v>
      </c>
      <c r="M65" s="16">
        <f>VLOOKUP(A:A,[1]TDSheet!$A:$X,24,0)</f>
        <v>1000</v>
      </c>
      <c r="N65" s="16"/>
      <c r="O65" s="16"/>
      <c r="P65" s="16"/>
      <c r="Q65" s="16"/>
      <c r="R65" s="16"/>
      <c r="S65" s="16"/>
      <c r="T65" s="16"/>
      <c r="U65" s="16"/>
      <c r="V65" s="16"/>
      <c r="W65" s="16">
        <f t="shared" si="10"/>
        <v>721.8</v>
      </c>
      <c r="X65" s="18">
        <v>1400</v>
      </c>
      <c r="Y65" s="19">
        <f t="shared" si="11"/>
        <v>7.2014408423385987</v>
      </c>
      <c r="Z65" s="16">
        <f t="shared" si="12"/>
        <v>2.8234968135217513</v>
      </c>
      <c r="AA65" s="16"/>
      <c r="AB65" s="16"/>
      <c r="AC65" s="16"/>
      <c r="AD65" s="16">
        <f>VLOOKUP(A:A,[1]TDSheet!$A:$AD,30,0)</f>
        <v>2000</v>
      </c>
      <c r="AE65" s="16">
        <f>VLOOKUP(A:A,[1]TDSheet!$A:$AE,31,0)</f>
        <v>664.8</v>
      </c>
      <c r="AF65" s="16">
        <f>VLOOKUP(A:A,[1]TDSheet!$A:$AF,32,0)</f>
        <v>709.4</v>
      </c>
      <c r="AG65" s="16">
        <f>VLOOKUP(A:A,[1]TDSheet!$A:$AG,33,0)</f>
        <v>729.2</v>
      </c>
      <c r="AH65" s="16">
        <f>VLOOKUP(A:A,[3]TDSheet!$A:$D,4,0)</f>
        <v>1237</v>
      </c>
      <c r="AI65" s="20" t="s">
        <v>161</v>
      </c>
      <c r="AJ65" s="16">
        <f t="shared" si="13"/>
        <v>630</v>
      </c>
      <c r="AK65" s="16"/>
      <c r="AL65" s="16"/>
      <c r="AM65" s="16"/>
    </row>
    <row r="66" spans="1:39" s="1" customFormat="1" ht="11.1" customHeight="1" outlineLevel="1" x14ac:dyDescent="0.2">
      <c r="A66" s="7" t="s">
        <v>68</v>
      </c>
      <c r="B66" s="7" t="s">
        <v>13</v>
      </c>
      <c r="C66" s="8">
        <v>782</v>
      </c>
      <c r="D66" s="8">
        <v>1708</v>
      </c>
      <c r="E66" s="8">
        <v>1456</v>
      </c>
      <c r="F66" s="8">
        <v>1003</v>
      </c>
      <c r="G66" s="1">
        <f>VLOOKUP(A:A,[1]TDSheet!$A:$G,7,0)</f>
        <v>0</v>
      </c>
      <c r="H66" s="1">
        <f>VLOOKUP(A:A,[1]TDSheet!$A:$H,8,0)</f>
        <v>0.45</v>
      </c>
      <c r="I66" s="1">
        <f>VLOOKUP(A:A,[1]TDSheet!$A:$I,9,0)</f>
        <v>50</v>
      </c>
      <c r="J66" s="16">
        <f>VLOOKUP(A:A,[2]TDSheet!$A:$F,6,0)</f>
        <v>1452</v>
      </c>
      <c r="K66" s="16">
        <f t="shared" si="9"/>
        <v>4</v>
      </c>
      <c r="L66" s="16">
        <f>VLOOKUP(A:A,[1]TDSheet!$A:$N,14,0)</f>
        <v>330</v>
      </c>
      <c r="M66" s="16">
        <f>VLOOKUP(A:A,[1]TDSheet!$A:$X,24,0)</f>
        <v>0</v>
      </c>
      <c r="N66" s="16"/>
      <c r="O66" s="16"/>
      <c r="P66" s="16"/>
      <c r="Q66" s="16"/>
      <c r="R66" s="16"/>
      <c r="S66" s="16"/>
      <c r="T66" s="16"/>
      <c r="U66" s="16"/>
      <c r="V66" s="16"/>
      <c r="W66" s="16">
        <f t="shared" si="10"/>
        <v>291.2</v>
      </c>
      <c r="X66" s="18">
        <v>400</v>
      </c>
      <c r="Y66" s="19">
        <f t="shared" si="11"/>
        <v>5.9512362637362637</v>
      </c>
      <c r="Z66" s="16">
        <f t="shared" si="12"/>
        <v>3.4443681318681318</v>
      </c>
      <c r="AA66" s="16"/>
      <c r="AB66" s="16"/>
      <c r="AC66" s="16"/>
      <c r="AD66" s="16">
        <f>VLOOKUP(A:A,[1]TDSheet!$A:$AD,30,0)</f>
        <v>0</v>
      </c>
      <c r="AE66" s="16">
        <f>VLOOKUP(A:A,[1]TDSheet!$A:$AE,31,0)</f>
        <v>302.39999999999998</v>
      </c>
      <c r="AF66" s="16">
        <f>VLOOKUP(A:A,[1]TDSheet!$A:$AF,32,0)</f>
        <v>321.8</v>
      </c>
      <c r="AG66" s="16">
        <f>VLOOKUP(A:A,[1]TDSheet!$A:$AG,33,0)</f>
        <v>310.60000000000002</v>
      </c>
      <c r="AH66" s="16">
        <f>VLOOKUP(A:A,[3]TDSheet!$A:$D,4,0)</f>
        <v>405</v>
      </c>
      <c r="AI66" s="16">
        <v>0</v>
      </c>
      <c r="AJ66" s="16">
        <f t="shared" si="13"/>
        <v>180</v>
      </c>
      <c r="AK66" s="16"/>
      <c r="AL66" s="16"/>
      <c r="AM66" s="16"/>
    </row>
    <row r="67" spans="1:39" s="1" customFormat="1" ht="11.1" customHeight="1" outlineLevel="1" x14ac:dyDescent="0.2">
      <c r="A67" s="7" t="s">
        <v>69</v>
      </c>
      <c r="B67" s="7" t="s">
        <v>13</v>
      </c>
      <c r="C67" s="8">
        <v>201</v>
      </c>
      <c r="D67" s="8">
        <v>828</v>
      </c>
      <c r="E67" s="8">
        <v>588</v>
      </c>
      <c r="F67" s="8">
        <v>423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40</v>
      </c>
      <c r="J67" s="16">
        <f>VLOOKUP(A:A,[2]TDSheet!$A:$F,6,0)</f>
        <v>617</v>
      </c>
      <c r="K67" s="16">
        <f t="shared" si="9"/>
        <v>-29</v>
      </c>
      <c r="L67" s="16">
        <f>VLOOKUP(A:A,[1]TDSheet!$A:$N,14,0)</f>
        <v>130</v>
      </c>
      <c r="M67" s="16">
        <f>VLOOKUP(A:A,[1]TDSheet!$A:$X,24,0)</f>
        <v>0</v>
      </c>
      <c r="N67" s="16"/>
      <c r="O67" s="16"/>
      <c r="P67" s="16"/>
      <c r="Q67" s="16"/>
      <c r="R67" s="16"/>
      <c r="S67" s="16"/>
      <c r="T67" s="16"/>
      <c r="U67" s="16"/>
      <c r="V67" s="16"/>
      <c r="W67" s="16">
        <f t="shared" si="10"/>
        <v>117.6</v>
      </c>
      <c r="X67" s="18">
        <v>180</v>
      </c>
      <c r="Y67" s="19">
        <f t="shared" si="11"/>
        <v>6.2329931972789119</v>
      </c>
      <c r="Z67" s="16">
        <f t="shared" si="12"/>
        <v>3.5969387755102042</v>
      </c>
      <c r="AA67" s="16"/>
      <c r="AB67" s="16"/>
      <c r="AC67" s="16"/>
      <c r="AD67" s="16">
        <f>VLOOKUP(A:A,[1]TDSheet!$A:$AD,30,0)</f>
        <v>0</v>
      </c>
      <c r="AE67" s="16">
        <f>VLOOKUP(A:A,[1]TDSheet!$A:$AE,31,0)</f>
        <v>121.8</v>
      </c>
      <c r="AF67" s="16">
        <f>VLOOKUP(A:A,[1]TDSheet!$A:$AF,32,0)</f>
        <v>116.8</v>
      </c>
      <c r="AG67" s="16">
        <f>VLOOKUP(A:A,[1]TDSheet!$A:$AG,33,0)</f>
        <v>128.19999999999999</v>
      </c>
      <c r="AH67" s="16">
        <f>VLOOKUP(A:A,[3]TDSheet!$A:$D,4,0)</f>
        <v>195</v>
      </c>
      <c r="AI67" s="16" t="e">
        <f>VLOOKUP(A:A,[1]TDSheet!$A:$AI,35,0)</f>
        <v>#N/A</v>
      </c>
      <c r="AJ67" s="16">
        <f t="shared" si="13"/>
        <v>72</v>
      </c>
      <c r="AK67" s="16"/>
      <c r="AL67" s="16"/>
      <c r="AM67" s="16"/>
    </row>
    <row r="68" spans="1:39" s="1" customFormat="1" ht="11.1" customHeight="1" outlineLevel="1" x14ac:dyDescent="0.2">
      <c r="A68" s="7" t="s">
        <v>70</v>
      </c>
      <c r="B68" s="7" t="s">
        <v>13</v>
      </c>
      <c r="C68" s="8">
        <v>179</v>
      </c>
      <c r="D68" s="8">
        <v>821</v>
      </c>
      <c r="E68" s="23">
        <v>457</v>
      </c>
      <c r="F68" s="24">
        <v>520</v>
      </c>
      <c r="G68" s="15">
        <f>VLOOKUP(A:A,[1]TDSheet!$A:$G,7,0)</f>
        <v>0</v>
      </c>
      <c r="H68" s="1">
        <f>VLOOKUP(A:A,[1]TDSheet!$A:$H,8,0)</f>
        <v>0.4</v>
      </c>
      <c r="I68" s="1">
        <f>VLOOKUP(A:A,[1]TDSheet!$A:$I,9,0)</f>
        <v>40</v>
      </c>
      <c r="J68" s="16">
        <f>VLOOKUP(A:A,[2]TDSheet!$A:$F,6,0)</f>
        <v>480</v>
      </c>
      <c r="K68" s="16">
        <f t="shared" si="9"/>
        <v>-23</v>
      </c>
      <c r="L68" s="16">
        <f>VLOOKUP(A:A,[1]TDSheet!$A:$N,14,0)</f>
        <v>120</v>
      </c>
      <c r="M68" s="16">
        <f>VLOOKUP(A:A,[1]TDSheet!$A:$X,24,0)</f>
        <v>0</v>
      </c>
      <c r="N68" s="16"/>
      <c r="O68" s="16"/>
      <c r="P68" s="16"/>
      <c r="Q68" s="16"/>
      <c r="R68" s="16"/>
      <c r="S68" s="16"/>
      <c r="T68" s="16"/>
      <c r="U68" s="16"/>
      <c r="V68" s="16"/>
      <c r="W68" s="16">
        <f t="shared" si="10"/>
        <v>91.4</v>
      </c>
      <c r="X68" s="18"/>
      <c r="Y68" s="19">
        <f t="shared" si="11"/>
        <v>7.0021881838074398</v>
      </c>
      <c r="Z68" s="16">
        <f t="shared" si="12"/>
        <v>5.6892778993435442</v>
      </c>
      <c r="AA68" s="16"/>
      <c r="AB68" s="16"/>
      <c r="AC68" s="16"/>
      <c r="AD68" s="16">
        <f>VLOOKUP(A:A,[1]TDSheet!$A:$AD,30,0)</f>
        <v>0</v>
      </c>
      <c r="AE68" s="16">
        <f>VLOOKUP(A:A,[1]TDSheet!$A:$AE,31,0)</f>
        <v>99.6</v>
      </c>
      <c r="AF68" s="16">
        <f>VLOOKUP(A:A,[1]TDSheet!$A:$AF,32,0)</f>
        <v>112.8</v>
      </c>
      <c r="AG68" s="16">
        <f>VLOOKUP(A:A,[1]TDSheet!$A:$AG,33,0)</f>
        <v>125.4</v>
      </c>
      <c r="AH68" s="16">
        <f>VLOOKUP(A:A,[3]TDSheet!$A:$D,4,0)</f>
        <v>133</v>
      </c>
      <c r="AI68" s="16" t="e">
        <f>VLOOKUP(A:A,[1]TDSheet!$A:$AI,35,0)</f>
        <v>#N/A</v>
      </c>
      <c r="AJ68" s="16">
        <f t="shared" si="13"/>
        <v>0</v>
      </c>
      <c r="AK68" s="16"/>
      <c r="AL68" s="16"/>
      <c r="AM68" s="16"/>
    </row>
    <row r="69" spans="1:39" s="1" customFormat="1" ht="11.1" customHeight="1" outlineLevel="1" x14ac:dyDescent="0.2">
      <c r="A69" s="7" t="s">
        <v>71</v>
      </c>
      <c r="B69" s="7" t="s">
        <v>8</v>
      </c>
      <c r="C69" s="8">
        <v>2065.482</v>
      </c>
      <c r="D69" s="8">
        <v>4783.8320000000003</v>
      </c>
      <c r="E69" s="23">
        <v>1567</v>
      </c>
      <c r="F69" s="24">
        <v>1607</v>
      </c>
      <c r="G69" s="1" t="str">
        <f>VLOOKUP(A:A,[1]TDSheet!$A:$G,7,0)</f>
        <v>ак апр</v>
      </c>
      <c r="H69" s="1">
        <f>VLOOKUP(A:A,[1]TDSheet!$A:$H,8,0)</f>
        <v>1</v>
      </c>
      <c r="I69" s="1">
        <f>VLOOKUP(A:A,[1]TDSheet!$A:$I,9,0)</f>
        <v>50</v>
      </c>
      <c r="J69" s="16">
        <f>VLOOKUP(A:A,[2]TDSheet!$A:$F,6,0)</f>
        <v>1107.021</v>
      </c>
      <c r="K69" s="16">
        <f t="shared" si="9"/>
        <v>459.97900000000004</v>
      </c>
      <c r="L69" s="16">
        <f>VLOOKUP(A:A,[1]TDSheet!$A:$N,14,0)</f>
        <v>400</v>
      </c>
      <c r="M69" s="16">
        <f>VLOOKUP(A:A,[1]TDSheet!$A:$X,24,0)</f>
        <v>300</v>
      </c>
      <c r="N69" s="16"/>
      <c r="O69" s="16"/>
      <c r="P69" s="16"/>
      <c r="Q69" s="16"/>
      <c r="R69" s="16"/>
      <c r="S69" s="16"/>
      <c r="T69" s="16"/>
      <c r="U69" s="16"/>
      <c r="V69" s="16"/>
      <c r="W69" s="16">
        <f t="shared" si="10"/>
        <v>313.39999999999998</v>
      </c>
      <c r="X69" s="18"/>
      <c r="Y69" s="19">
        <f t="shared" si="11"/>
        <v>7.3611997447351634</v>
      </c>
      <c r="Z69" s="16">
        <f t="shared" si="12"/>
        <v>5.1276324186343336</v>
      </c>
      <c r="AA69" s="16"/>
      <c r="AB69" s="16"/>
      <c r="AC69" s="16"/>
      <c r="AD69" s="16">
        <f>VLOOKUP(A:A,[1]TDSheet!$A:$AD,30,0)</f>
        <v>0</v>
      </c>
      <c r="AE69" s="16">
        <f>VLOOKUP(A:A,[1]TDSheet!$A:$AE,31,0)</f>
        <v>357.8</v>
      </c>
      <c r="AF69" s="16">
        <f>VLOOKUP(A:A,[1]TDSheet!$A:$AF,32,0)</f>
        <v>385.8</v>
      </c>
      <c r="AG69" s="16">
        <f>VLOOKUP(A:A,[1]TDSheet!$A:$AG,33,0)</f>
        <v>386.6</v>
      </c>
      <c r="AH69" s="16">
        <f>VLOOKUP(A:A,[3]TDSheet!$A:$D,4,0)</f>
        <v>135.09</v>
      </c>
      <c r="AI69" s="20" t="str">
        <f>VLOOKUP(A:A,[1]TDSheet!$A:$AI,35,0)</f>
        <v>акиюльяб</v>
      </c>
      <c r="AJ69" s="16">
        <f t="shared" si="13"/>
        <v>0</v>
      </c>
      <c r="AK69" s="16"/>
      <c r="AL69" s="16"/>
      <c r="AM69" s="16"/>
    </row>
    <row r="70" spans="1:39" s="1" customFormat="1" ht="11.1" customHeight="1" outlineLevel="1" x14ac:dyDescent="0.2">
      <c r="A70" s="7" t="s">
        <v>72</v>
      </c>
      <c r="B70" s="7" t="s">
        <v>13</v>
      </c>
      <c r="C70" s="8"/>
      <c r="D70" s="8">
        <v>203</v>
      </c>
      <c r="E70" s="8">
        <v>89</v>
      </c>
      <c r="F70" s="8">
        <v>111</v>
      </c>
      <c r="G70" s="14" t="s">
        <v>150</v>
      </c>
      <c r="H70" s="1">
        <f>VLOOKUP(A:A,[1]TDSheet!$A:$H,8,0)</f>
        <v>0.1</v>
      </c>
      <c r="I70" s="1" t="e">
        <f>VLOOKUP(A:A,[1]TDSheet!$A:$I,9,0)</f>
        <v>#N/A</v>
      </c>
      <c r="J70" s="16">
        <f>VLOOKUP(A:A,[2]TDSheet!$A:$F,6,0)</f>
        <v>107</v>
      </c>
      <c r="K70" s="16">
        <f t="shared" si="9"/>
        <v>-18</v>
      </c>
      <c r="L70" s="16">
        <f>VLOOKUP(A:A,[1]TDSheet!$A:$N,14,0)</f>
        <v>0</v>
      </c>
      <c r="M70" s="16">
        <f>VLOOKUP(A:A,[1]TDSheet!$A:$X,24,0)</f>
        <v>0</v>
      </c>
      <c r="N70" s="16"/>
      <c r="O70" s="16"/>
      <c r="P70" s="16"/>
      <c r="Q70" s="16"/>
      <c r="R70" s="16"/>
      <c r="S70" s="16"/>
      <c r="T70" s="16"/>
      <c r="U70" s="16"/>
      <c r="V70" s="16"/>
      <c r="W70" s="16">
        <f t="shared" si="10"/>
        <v>17.8</v>
      </c>
      <c r="X70" s="18"/>
      <c r="Y70" s="19">
        <f t="shared" si="11"/>
        <v>6.2359550561797752</v>
      </c>
      <c r="Z70" s="16">
        <f t="shared" si="12"/>
        <v>6.2359550561797752</v>
      </c>
      <c r="AA70" s="16"/>
      <c r="AB70" s="16"/>
      <c r="AC70" s="16"/>
      <c r="AD70" s="16">
        <f>VLOOKUP(A:A,[1]TDSheet!$A:$AD,30,0)</f>
        <v>0</v>
      </c>
      <c r="AE70" s="16">
        <f>VLOOKUP(A:A,[1]TDSheet!$A:$AE,31,0)</f>
        <v>0</v>
      </c>
      <c r="AF70" s="16">
        <f>VLOOKUP(A:A,[1]TDSheet!$A:$AF,32,0)</f>
        <v>0</v>
      </c>
      <c r="AG70" s="16">
        <f>VLOOKUP(A:A,[1]TDSheet!$A:$AG,33,0)</f>
        <v>0</v>
      </c>
      <c r="AH70" s="16">
        <f>VLOOKUP(A:A,[3]TDSheet!$A:$D,4,0)</f>
        <v>82</v>
      </c>
      <c r="AI70" s="16" t="e">
        <f>VLOOKUP(A:A,[1]TDSheet!$A:$AI,35,0)</f>
        <v>#N/A</v>
      </c>
      <c r="AJ70" s="16">
        <f t="shared" si="13"/>
        <v>0</v>
      </c>
      <c r="AK70" s="16"/>
      <c r="AL70" s="16"/>
      <c r="AM70" s="16"/>
    </row>
    <row r="71" spans="1:39" s="1" customFormat="1" ht="11.1" customHeight="1" outlineLevel="1" x14ac:dyDescent="0.2">
      <c r="A71" s="7" t="s">
        <v>73</v>
      </c>
      <c r="B71" s="7" t="s">
        <v>8</v>
      </c>
      <c r="C71" s="8">
        <v>93.414000000000001</v>
      </c>
      <c r="D71" s="8">
        <v>458.81200000000001</v>
      </c>
      <c r="E71" s="8">
        <v>282.88200000000001</v>
      </c>
      <c r="F71" s="8">
        <v>262.18900000000002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6">
        <f>VLOOKUP(A:A,[2]TDSheet!$A:$F,6,0)</f>
        <v>269.51600000000002</v>
      </c>
      <c r="K71" s="16">
        <f t="shared" si="9"/>
        <v>13.365999999999985</v>
      </c>
      <c r="L71" s="16">
        <f>VLOOKUP(A:A,[1]TDSheet!$A:$N,14,0)</f>
        <v>60</v>
      </c>
      <c r="M71" s="16">
        <f>VLOOKUP(A:A,[1]TDSheet!$A:$X,24,0)</f>
        <v>0</v>
      </c>
      <c r="N71" s="16"/>
      <c r="O71" s="16"/>
      <c r="P71" s="16"/>
      <c r="Q71" s="16"/>
      <c r="R71" s="16"/>
      <c r="S71" s="16"/>
      <c r="T71" s="16"/>
      <c r="U71" s="16"/>
      <c r="V71" s="16"/>
      <c r="W71" s="16">
        <f t="shared" si="10"/>
        <v>56.5764</v>
      </c>
      <c r="X71" s="18">
        <v>40</v>
      </c>
      <c r="Y71" s="19">
        <f t="shared" si="11"/>
        <v>6.4017682284486117</v>
      </c>
      <c r="Z71" s="16">
        <f t="shared" si="12"/>
        <v>4.6342467884135434</v>
      </c>
      <c r="AA71" s="16"/>
      <c r="AB71" s="16"/>
      <c r="AC71" s="16"/>
      <c r="AD71" s="16">
        <f>VLOOKUP(A:A,[1]TDSheet!$A:$AD,30,0)</f>
        <v>0</v>
      </c>
      <c r="AE71" s="16">
        <f>VLOOKUP(A:A,[1]TDSheet!$A:$AE,31,0)</f>
        <v>64.114200000000011</v>
      </c>
      <c r="AF71" s="16">
        <f>VLOOKUP(A:A,[1]TDSheet!$A:$AF,32,0)</f>
        <v>63.758200000000002</v>
      </c>
      <c r="AG71" s="16">
        <f>VLOOKUP(A:A,[1]TDSheet!$A:$AG,33,0)</f>
        <v>61.637800000000006</v>
      </c>
      <c r="AH71" s="16">
        <f>VLOOKUP(A:A,[3]TDSheet!$A:$D,4,0)</f>
        <v>64.262</v>
      </c>
      <c r="AI71" s="16" t="e">
        <f>VLOOKUP(A:A,[1]TDSheet!$A:$AI,35,0)</f>
        <v>#N/A</v>
      </c>
      <c r="AJ71" s="16">
        <f t="shared" si="13"/>
        <v>40</v>
      </c>
      <c r="AK71" s="16"/>
      <c r="AL71" s="16"/>
      <c r="AM71" s="16"/>
    </row>
    <row r="72" spans="1:39" s="1" customFormat="1" ht="11.1" customHeight="1" outlineLevel="1" x14ac:dyDescent="0.2">
      <c r="A72" s="7" t="s">
        <v>74</v>
      </c>
      <c r="B72" s="7" t="s">
        <v>13</v>
      </c>
      <c r="C72" s="8">
        <v>1480</v>
      </c>
      <c r="D72" s="8">
        <v>6055</v>
      </c>
      <c r="E72" s="8">
        <v>5241</v>
      </c>
      <c r="F72" s="8">
        <v>2242</v>
      </c>
      <c r="G72" s="1">
        <f>VLOOKUP(A:A,[1]TDSheet!$A:$G,7,0)</f>
        <v>0</v>
      </c>
      <c r="H72" s="1">
        <f>VLOOKUP(A:A,[1]TDSheet!$A:$H,8,0)</f>
        <v>0.4</v>
      </c>
      <c r="I72" s="1">
        <f>VLOOKUP(A:A,[1]TDSheet!$A:$I,9,0)</f>
        <v>40</v>
      </c>
      <c r="J72" s="16">
        <f>VLOOKUP(A:A,[2]TDSheet!$A:$F,6,0)</f>
        <v>5227</v>
      </c>
      <c r="K72" s="16">
        <f t="shared" ref="K72:K130" si="14">E72-J72</f>
        <v>14</v>
      </c>
      <c r="L72" s="16">
        <f>VLOOKUP(A:A,[1]TDSheet!$A:$N,14,0)</f>
        <v>700</v>
      </c>
      <c r="M72" s="16">
        <f>VLOOKUP(A:A,[1]TDSheet!$A:$X,24,0)</f>
        <v>200</v>
      </c>
      <c r="N72" s="16"/>
      <c r="O72" s="16"/>
      <c r="P72" s="16"/>
      <c r="Q72" s="16"/>
      <c r="R72" s="16"/>
      <c r="S72" s="16"/>
      <c r="T72" s="16"/>
      <c r="U72" s="16"/>
      <c r="V72" s="16"/>
      <c r="W72" s="16">
        <f t="shared" ref="W72:W130" si="15">(E72-AD72)/5</f>
        <v>677.4</v>
      </c>
      <c r="X72" s="18">
        <v>1100</v>
      </c>
      <c r="Y72" s="19">
        <f t="shared" ref="Y72:Y130" si="16">(F72+L72+M72+X72)/W72</f>
        <v>6.2621789193976971</v>
      </c>
      <c r="Z72" s="16">
        <f t="shared" ref="Z72:Z130" si="17">F72/W72</f>
        <v>3.3097136108650727</v>
      </c>
      <c r="AA72" s="16"/>
      <c r="AB72" s="16"/>
      <c r="AC72" s="16"/>
      <c r="AD72" s="16">
        <f>VLOOKUP(A:A,[1]TDSheet!$A:$AD,30,0)</f>
        <v>1854</v>
      </c>
      <c r="AE72" s="16">
        <f>VLOOKUP(A:A,[1]TDSheet!$A:$AE,31,0)</f>
        <v>689.4</v>
      </c>
      <c r="AF72" s="16">
        <f>VLOOKUP(A:A,[1]TDSheet!$A:$AF,32,0)</f>
        <v>702.2</v>
      </c>
      <c r="AG72" s="16">
        <f>VLOOKUP(A:A,[1]TDSheet!$A:$AG,33,0)</f>
        <v>714.6</v>
      </c>
      <c r="AH72" s="16">
        <f>VLOOKUP(A:A,[3]TDSheet!$A:$D,4,0)</f>
        <v>781</v>
      </c>
      <c r="AI72" s="16">
        <f>VLOOKUP(A:A,[1]TDSheet!$A:$AI,35,0)</f>
        <v>0</v>
      </c>
      <c r="AJ72" s="16">
        <f t="shared" ref="AJ72:AJ130" si="18">X72*H72</f>
        <v>440</v>
      </c>
      <c r="AK72" s="16"/>
      <c r="AL72" s="16"/>
      <c r="AM72" s="16"/>
    </row>
    <row r="73" spans="1:39" s="1" customFormat="1" ht="11.1" customHeight="1" outlineLevel="1" x14ac:dyDescent="0.2">
      <c r="A73" s="7" t="s">
        <v>75</v>
      </c>
      <c r="B73" s="7" t="s">
        <v>13</v>
      </c>
      <c r="C73" s="8">
        <v>1555</v>
      </c>
      <c r="D73" s="8">
        <v>3461</v>
      </c>
      <c r="E73" s="8">
        <v>3188</v>
      </c>
      <c r="F73" s="8">
        <v>1804</v>
      </c>
      <c r="G73" s="1">
        <f>VLOOKUP(A:A,[1]TDSheet!$A:$G,7,0)</f>
        <v>0</v>
      </c>
      <c r="H73" s="1">
        <f>VLOOKUP(A:A,[1]TDSheet!$A:$H,8,0)</f>
        <v>0.4</v>
      </c>
      <c r="I73" s="1">
        <f>VLOOKUP(A:A,[1]TDSheet!$A:$I,9,0)</f>
        <v>40</v>
      </c>
      <c r="J73" s="16">
        <f>VLOOKUP(A:A,[2]TDSheet!$A:$F,6,0)</f>
        <v>3149</v>
      </c>
      <c r="K73" s="16">
        <f t="shared" si="14"/>
        <v>39</v>
      </c>
      <c r="L73" s="16">
        <f>VLOOKUP(A:A,[1]TDSheet!$A:$N,14,0)</f>
        <v>600</v>
      </c>
      <c r="M73" s="16">
        <f>VLOOKUP(A:A,[1]TDSheet!$A:$X,24,0)</f>
        <v>700</v>
      </c>
      <c r="N73" s="16"/>
      <c r="O73" s="16"/>
      <c r="P73" s="16"/>
      <c r="Q73" s="16"/>
      <c r="R73" s="16"/>
      <c r="S73" s="16"/>
      <c r="T73" s="16"/>
      <c r="U73" s="16"/>
      <c r="V73" s="16"/>
      <c r="W73" s="16">
        <f t="shared" si="15"/>
        <v>637.6</v>
      </c>
      <c r="X73" s="18">
        <v>900</v>
      </c>
      <c r="Y73" s="19">
        <f t="shared" si="16"/>
        <v>6.2797992471769133</v>
      </c>
      <c r="Z73" s="16">
        <f t="shared" si="17"/>
        <v>2.8293601003764115</v>
      </c>
      <c r="AA73" s="16"/>
      <c r="AB73" s="16"/>
      <c r="AC73" s="16"/>
      <c r="AD73" s="16">
        <f>VLOOKUP(A:A,[1]TDSheet!$A:$AD,30,0)</f>
        <v>0</v>
      </c>
      <c r="AE73" s="16">
        <f>VLOOKUP(A:A,[1]TDSheet!$A:$AE,31,0)</f>
        <v>588.6</v>
      </c>
      <c r="AF73" s="16">
        <f>VLOOKUP(A:A,[1]TDSheet!$A:$AF,32,0)</f>
        <v>640.20000000000005</v>
      </c>
      <c r="AG73" s="16">
        <f>VLOOKUP(A:A,[1]TDSheet!$A:$AG,33,0)</f>
        <v>624.6</v>
      </c>
      <c r="AH73" s="16">
        <f>VLOOKUP(A:A,[3]TDSheet!$A:$D,4,0)</f>
        <v>685</v>
      </c>
      <c r="AI73" s="16">
        <f>VLOOKUP(A:A,[1]TDSheet!$A:$AI,35,0)</f>
        <v>0</v>
      </c>
      <c r="AJ73" s="16">
        <f t="shared" si="18"/>
        <v>360</v>
      </c>
      <c r="AK73" s="16"/>
      <c r="AL73" s="16"/>
      <c r="AM73" s="16"/>
    </row>
    <row r="74" spans="1:39" s="1" customFormat="1" ht="21.95" customHeight="1" outlineLevel="1" x14ac:dyDescent="0.2">
      <c r="A74" s="7" t="s">
        <v>76</v>
      </c>
      <c r="B74" s="7" t="s">
        <v>8</v>
      </c>
      <c r="C74" s="8">
        <v>335.41699999999997</v>
      </c>
      <c r="D74" s="8">
        <v>1567.7180000000001</v>
      </c>
      <c r="E74" s="8">
        <v>507.86700000000002</v>
      </c>
      <c r="F74" s="8">
        <v>359.47399999999999</v>
      </c>
      <c r="G74" s="1" t="str">
        <f>VLOOKUP(A:A,[1]TDSheet!$A:$G,7,0)</f>
        <v>ябл</v>
      </c>
      <c r="H74" s="1">
        <f>VLOOKUP(A:A,[1]TDSheet!$A:$H,8,0)</f>
        <v>1</v>
      </c>
      <c r="I74" s="1">
        <f>VLOOKUP(A:A,[1]TDSheet!$A:$I,9,0)</f>
        <v>40</v>
      </c>
      <c r="J74" s="16">
        <f>VLOOKUP(A:A,[2]TDSheet!$A:$F,6,0)</f>
        <v>536.84100000000001</v>
      </c>
      <c r="K74" s="16">
        <f t="shared" si="14"/>
        <v>-28.97399999999999</v>
      </c>
      <c r="L74" s="16">
        <f>VLOOKUP(A:A,[1]TDSheet!$A:$N,14,0)</f>
        <v>110</v>
      </c>
      <c r="M74" s="16">
        <f>VLOOKUP(A:A,[1]TDSheet!$A:$X,24,0)</f>
        <v>50</v>
      </c>
      <c r="N74" s="16"/>
      <c r="O74" s="16"/>
      <c r="P74" s="16"/>
      <c r="Q74" s="16"/>
      <c r="R74" s="16"/>
      <c r="S74" s="16"/>
      <c r="T74" s="16"/>
      <c r="U74" s="16"/>
      <c r="V74" s="16"/>
      <c r="W74" s="16">
        <f t="shared" si="15"/>
        <v>101.57340000000001</v>
      </c>
      <c r="X74" s="18">
        <v>140</v>
      </c>
      <c r="Y74" s="19">
        <f t="shared" si="16"/>
        <v>6.4925856572685356</v>
      </c>
      <c r="Z74" s="16">
        <f t="shared" si="17"/>
        <v>3.5390564852609048</v>
      </c>
      <c r="AA74" s="16"/>
      <c r="AB74" s="16"/>
      <c r="AC74" s="16"/>
      <c r="AD74" s="16">
        <f>VLOOKUP(A:A,[1]TDSheet!$A:$AD,30,0)</f>
        <v>0</v>
      </c>
      <c r="AE74" s="16">
        <f>VLOOKUP(A:A,[1]TDSheet!$A:$AE,31,0)</f>
        <v>105.10760000000001</v>
      </c>
      <c r="AF74" s="16">
        <f>VLOOKUP(A:A,[1]TDSheet!$A:$AF,32,0)</f>
        <v>114.36120000000001</v>
      </c>
      <c r="AG74" s="16">
        <f>VLOOKUP(A:A,[1]TDSheet!$A:$AG,33,0)</f>
        <v>107.4836</v>
      </c>
      <c r="AH74" s="16">
        <f>VLOOKUP(A:A,[3]TDSheet!$A:$D,4,0)</f>
        <v>112.88500000000001</v>
      </c>
      <c r="AI74" s="16" t="e">
        <f>VLOOKUP(A:A,[1]TDSheet!$A:$AI,35,0)</f>
        <v>#N/A</v>
      </c>
      <c r="AJ74" s="16">
        <f t="shared" si="18"/>
        <v>140</v>
      </c>
      <c r="AK74" s="16"/>
      <c r="AL74" s="16"/>
      <c r="AM74" s="16"/>
    </row>
    <row r="75" spans="1:39" s="1" customFormat="1" ht="11.1" customHeight="1" outlineLevel="1" x14ac:dyDescent="0.2">
      <c r="A75" s="7" t="s">
        <v>77</v>
      </c>
      <c r="B75" s="7" t="s">
        <v>8</v>
      </c>
      <c r="C75" s="8">
        <v>205.261</v>
      </c>
      <c r="D75" s="8">
        <v>930.67</v>
      </c>
      <c r="E75" s="8">
        <v>377.53199999999998</v>
      </c>
      <c r="F75" s="8">
        <v>209.74600000000001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40</v>
      </c>
      <c r="J75" s="16">
        <f>VLOOKUP(A:A,[2]TDSheet!$A:$F,6,0)</f>
        <v>389.76400000000001</v>
      </c>
      <c r="K75" s="16">
        <f t="shared" si="14"/>
        <v>-12.232000000000028</v>
      </c>
      <c r="L75" s="16">
        <f>VLOOKUP(A:A,[1]TDSheet!$A:$N,14,0)</f>
        <v>70</v>
      </c>
      <c r="M75" s="16">
        <f>VLOOKUP(A:A,[1]TDSheet!$A:$X,24,0)</f>
        <v>30</v>
      </c>
      <c r="N75" s="16"/>
      <c r="O75" s="16"/>
      <c r="P75" s="16"/>
      <c r="Q75" s="16"/>
      <c r="R75" s="16"/>
      <c r="S75" s="16"/>
      <c r="T75" s="16"/>
      <c r="U75" s="16"/>
      <c r="V75" s="16"/>
      <c r="W75" s="16">
        <f t="shared" si="15"/>
        <v>75.506399999999999</v>
      </c>
      <c r="X75" s="18">
        <v>170</v>
      </c>
      <c r="Y75" s="19">
        <f t="shared" si="16"/>
        <v>6.353713062733755</v>
      </c>
      <c r="Z75" s="16">
        <f t="shared" si="17"/>
        <v>2.7778572412404778</v>
      </c>
      <c r="AA75" s="16"/>
      <c r="AB75" s="16"/>
      <c r="AC75" s="16"/>
      <c r="AD75" s="16">
        <f>VLOOKUP(A:A,[1]TDSheet!$A:$AD,30,0)</f>
        <v>0</v>
      </c>
      <c r="AE75" s="16">
        <f>VLOOKUP(A:A,[1]TDSheet!$A:$AE,31,0)</f>
        <v>78.162999999999997</v>
      </c>
      <c r="AF75" s="16">
        <f>VLOOKUP(A:A,[1]TDSheet!$A:$AF,32,0)</f>
        <v>75.010199999999998</v>
      </c>
      <c r="AG75" s="16">
        <f>VLOOKUP(A:A,[1]TDSheet!$A:$AG,33,0)</f>
        <v>73.630799999999994</v>
      </c>
      <c r="AH75" s="16">
        <f>VLOOKUP(A:A,[3]TDSheet!$A:$D,4,0)</f>
        <v>116.566</v>
      </c>
      <c r="AI75" s="16" t="e">
        <f>VLOOKUP(A:A,[1]TDSheet!$A:$AI,35,0)</f>
        <v>#N/A</v>
      </c>
      <c r="AJ75" s="16">
        <f t="shared" si="18"/>
        <v>170</v>
      </c>
      <c r="AK75" s="16"/>
      <c r="AL75" s="16"/>
      <c r="AM75" s="16"/>
    </row>
    <row r="76" spans="1:39" s="1" customFormat="1" ht="11.1" customHeight="1" outlineLevel="1" x14ac:dyDescent="0.2">
      <c r="A76" s="7" t="s">
        <v>78</v>
      </c>
      <c r="B76" s="7" t="s">
        <v>8</v>
      </c>
      <c r="C76" s="8">
        <v>525.48699999999997</v>
      </c>
      <c r="D76" s="8">
        <v>605.67899999999997</v>
      </c>
      <c r="E76" s="8">
        <v>712.03399999999999</v>
      </c>
      <c r="F76" s="8">
        <v>411.79</v>
      </c>
      <c r="G76" s="1" t="str">
        <f>VLOOKUP(A:A,[1]TDSheet!$A:$G,7,0)</f>
        <v>ябл</v>
      </c>
      <c r="H76" s="1">
        <f>VLOOKUP(A:A,[1]TDSheet!$A:$H,8,0)</f>
        <v>1</v>
      </c>
      <c r="I76" s="1">
        <f>VLOOKUP(A:A,[1]TDSheet!$A:$I,9,0)</f>
        <v>40</v>
      </c>
      <c r="J76" s="16">
        <f>VLOOKUP(A:A,[2]TDSheet!$A:$F,6,0)</f>
        <v>702.29899999999998</v>
      </c>
      <c r="K76" s="16">
        <f t="shared" si="14"/>
        <v>9.7350000000000136</v>
      </c>
      <c r="L76" s="16">
        <f>VLOOKUP(A:A,[1]TDSheet!$A:$N,14,0)</f>
        <v>140</v>
      </c>
      <c r="M76" s="16">
        <f>VLOOKUP(A:A,[1]TDSheet!$A:$X,24,0)</f>
        <v>100</v>
      </c>
      <c r="N76" s="16"/>
      <c r="O76" s="16"/>
      <c r="P76" s="16"/>
      <c r="Q76" s="16"/>
      <c r="R76" s="16"/>
      <c r="S76" s="16"/>
      <c r="T76" s="16"/>
      <c r="U76" s="16"/>
      <c r="V76" s="16"/>
      <c r="W76" s="16">
        <f t="shared" si="15"/>
        <v>142.4068</v>
      </c>
      <c r="X76" s="18">
        <v>250</v>
      </c>
      <c r="Y76" s="19">
        <f t="shared" si="16"/>
        <v>6.332492549513085</v>
      </c>
      <c r="Z76" s="16">
        <f t="shared" si="17"/>
        <v>2.8916456236640387</v>
      </c>
      <c r="AA76" s="16"/>
      <c r="AB76" s="16"/>
      <c r="AC76" s="16"/>
      <c r="AD76" s="16">
        <f>VLOOKUP(A:A,[1]TDSheet!$A:$AD,30,0)</f>
        <v>0</v>
      </c>
      <c r="AE76" s="16">
        <f>VLOOKUP(A:A,[1]TDSheet!$A:$AE,31,0)</f>
        <v>160.32159999999999</v>
      </c>
      <c r="AF76" s="16">
        <f>VLOOKUP(A:A,[1]TDSheet!$A:$AF,32,0)</f>
        <v>170.71520000000001</v>
      </c>
      <c r="AG76" s="16">
        <f>VLOOKUP(A:A,[1]TDSheet!$A:$AG,33,0)</f>
        <v>141.55959999999999</v>
      </c>
      <c r="AH76" s="16">
        <f>VLOOKUP(A:A,[3]TDSheet!$A:$D,4,0)</f>
        <v>174.596</v>
      </c>
      <c r="AI76" s="16" t="e">
        <f>VLOOKUP(A:A,[1]TDSheet!$A:$AI,35,0)</f>
        <v>#N/A</v>
      </c>
      <c r="AJ76" s="16">
        <f t="shared" si="18"/>
        <v>250</v>
      </c>
      <c r="AK76" s="16"/>
      <c r="AL76" s="16"/>
      <c r="AM76" s="16"/>
    </row>
    <row r="77" spans="1:39" s="1" customFormat="1" ht="11.1" customHeight="1" outlineLevel="1" x14ac:dyDescent="0.2">
      <c r="A77" s="7" t="s">
        <v>79</v>
      </c>
      <c r="B77" s="7" t="s">
        <v>8</v>
      </c>
      <c r="C77" s="8">
        <v>248.50700000000001</v>
      </c>
      <c r="D77" s="8">
        <v>1291.5309999999999</v>
      </c>
      <c r="E77" s="8">
        <v>500.38299999999998</v>
      </c>
      <c r="F77" s="8">
        <v>283.245</v>
      </c>
      <c r="G77" s="1">
        <f>VLOOKUP(A:A,[1]TDSheet!$A:$G,7,0)</f>
        <v>0</v>
      </c>
      <c r="H77" s="1">
        <f>VLOOKUP(A:A,[1]TDSheet!$A:$H,8,0)</f>
        <v>1</v>
      </c>
      <c r="I77" s="1">
        <f>VLOOKUP(A:A,[1]TDSheet!$A:$I,9,0)</f>
        <v>40</v>
      </c>
      <c r="J77" s="16">
        <f>VLOOKUP(A:A,[2]TDSheet!$A:$F,6,0)</f>
        <v>495.46699999999998</v>
      </c>
      <c r="K77" s="16">
        <f t="shared" si="14"/>
        <v>4.9159999999999968</v>
      </c>
      <c r="L77" s="16">
        <f>VLOOKUP(A:A,[1]TDSheet!$A:$N,14,0)</f>
        <v>100</v>
      </c>
      <c r="M77" s="16">
        <f>VLOOKUP(A:A,[1]TDSheet!$A:$X,24,0)</f>
        <v>90</v>
      </c>
      <c r="N77" s="16"/>
      <c r="O77" s="16"/>
      <c r="P77" s="16"/>
      <c r="Q77" s="16"/>
      <c r="R77" s="16"/>
      <c r="S77" s="16"/>
      <c r="T77" s="16"/>
      <c r="U77" s="16"/>
      <c r="V77" s="16"/>
      <c r="W77" s="16">
        <f t="shared" si="15"/>
        <v>100.0766</v>
      </c>
      <c r="X77" s="18">
        <v>160</v>
      </c>
      <c r="Y77" s="19">
        <f t="shared" si="16"/>
        <v>6.3276030560590586</v>
      </c>
      <c r="Z77" s="16">
        <f t="shared" si="17"/>
        <v>2.8302820039849474</v>
      </c>
      <c r="AA77" s="16"/>
      <c r="AB77" s="16"/>
      <c r="AC77" s="16"/>
      <c r="AD77" s="16">
        <f>VLOOKUP(A:A,[1]TDSheet!$A:$AD,30,0)</f>
        <v>0</v>
      </c>
      <c r="AE77" s="16">
        <f>VLOOKUP(A:A,[1]TDSheet!$A:$AE,31,0)</f>
        <v>103.3184</v>
      </c>
      <c r="AF77" s="16">
        <f>VLOOKUP(A:A,[1]TDSheet!$A:$AF,32,0)</f>
        <v>97.382599999999996</v>
      </c>
      <c r="AG77" s="16">
        <f>VLOOKUP(A:A,[1]TDSheet!$A:$AG,33,0)</f>
        <v>97.771600000000007</v>
      </c>
      <c r="AH77" s="16">
        <f>VLOOKUP(A:A,[3]TDSheet!$A:$D,4,0)</f>
        <v>124.59099999999999</v>
      </c>
      <c r="AI77" s="16" t="e">
        <f>VLOOKUP(A:A,[1]TDSheet!$A:$AI,35,0)</f>
        <v>#N/A</v>
      </c>
      <c r="AJ77" s="16">
        <f t="shared" si="18"/>
        <v>160</v>
      </c>
      <c r="AK77" s="16"/>
      <c r="AL77" s="16"/>
      <c r="AM77" s="16"/>
    </row>
    <row r="78" spans="1:39" s="1" customFormat="1" ht="11.1" customHeight="1" outlineLevel="1" x14ac:dyDescent="0.2">
      <c r="A78" s="7" t="s">
        <v>80</v>
      </c>
      <c r="B78" s="7" t="s">
        <v>13</v>
      </c>
      <c r="C78" s="8">
        <v>115</v>
      </c>
      <c r="D78" s="8">
        <v>91</v>
      </c>
      <c r="E78" s="8">
        <v>89</v>
      </c>
      <c r="F78" s="8">
        <v>116</v>
      </c>
      <c r="G78" s="1" t="str">
        <f>VLOOKUP(A:A,[1]TDSheet!$A:$G,7,0)</f>
        <v>дк</v>
      </c>
      <c r="H78" s="1">
        <f>VLOOKUP(A:A,[1]TDSheet!$A:$H,8,0)</f>
        <v>0.6</v>
      </c>
      <c r="I78" s="1">
        <f>VLOOKUP(A:A,[1]TDSheet!$A:$I,9,0)</f>
        <v>60</v>
      </c>
      <c r="J78" s="16">
        <f>VLOOKUP(A:A,[2]TDSheet!$A:$F,6,0)</f>
        <v>108</v>
      </c>
      <c r="K78" s="16">
        <f t="shared" si="14"/>
        <v>-19</v>
      </c>
      <c r="L78" s="16">
        <f>VLOOKUP(A:A,[1]TDSheet!$A:$N,14,0)</f>
        <v>30</v>
      </c>
      <c r="M78" s="16">
        <f>VLOOKUP(A:A,[1]TDSheet!$A:$X,24,0)</f>
        <v>0</v>
      </c>
      <c r="N78" s="16"/>
      <c r="O78" s="16"/>
      <c r="P78" s="16"/>
      <c r="Q78" s="16"/>
      <c r="R78" s="16"/>
      <c r="S78" s="16"/>
      <c r="T78" s="16"/>
      <c r="U78" s="16"/>
      <c r="V78" s="16"/>
      <c r="W78" s="16">
        <f t="shared" si="15"/>
        <v>17.8</v>
      </c>
      <c r="X78" s="18"/>
      <c r="Y78" s="19">
        <f t="shared" si="16"/>
        <v>8.2022471910112351</v>
      </c>
      <c r="Z78" s="16">
        <f t="shared" si="17"/>
        <v>6.5168539325842696</v>
      </c>
      <c r="AA78" s="16"/>
      <c r="AB78" s="16"/>
      <c r="AC78" s="16"/>
      <c r="AD78" s="16">
        <f>VLOOKUP(A:A,[1]TDSheet!$A:$AD,30,0)</f>
        <v>0</v>
      </c>
      <c r="AE78" s="16">
        <f>VLOOKUP(A:A,[1]TDSheet!$A:$AE,31,0)</f>
        <v>21.6</v>
      </c>
      <c r="AF78" s="16">
        <f>VLOOKUP(A:A,[1]TDSheet!$A:$AF,32,0)</f>
        <v>19.8</v>
      </c>
      <c r="AG78" s="16">
        <f>VLOOKUP(A:A,[1]TDSheet!$A:$AG,33,0)</f>
        <v>26</v>
      </c>
      <c r="AH78" s="16">
        <f>VLOOKUP(A:A,[3]TDSheet!$A:$D,4,0)</f>
        <v>27</v>
      </c>
      <c r="AI78" s="16" t="str">
        <f>VLOOKUP(A:A,[1]TDSheet!$A:$AI,35,0)</f>
        <v>???</v>
      </c>
      <c r="AJ78" s="16">
        <f t="shared" si="18"/>
        <v>0</v>
      </c>
      <c r="AK78" s="16"/>
      <c r="AL78" s="16"/>
      <c r="AM78" s="16"/>
    </row>
    <row r="79" spans="1:39" s="1" customFormat="1" ht="11.1" customHeight="1" outlineLevel="1" x14ac:dyDescent="0.2">
      <c r="A79" s="7" t="s">
        <v>81</v>
      </c>
      <c r="B79" s="7" t="s">
        <v>13</v>
      </c>
      <c r="C79" s="8">
        <v>206</v>
      </c>
      <c r="D79" s="8">
        <v>288</v>
      </c>
      <c r="E79" s="8">
        <v>262</v>
      </c>
      <c r="F79" s="8">
        <v>232</v>
      </c>
      <c r="G79" s="1" t="str">
        <f>VLOOKUP(A:A,[1]TDSheet!$A:$G,7,0)</f>
        <v>ябл</v>
      </c>
      <c r="H79" s="1">
        <f>VLOOKUP(A:A,[1]TDSheet!$A:$H,8,0)</f>
        <v>0.6</v>
      </c>
      <c r="I79" s="1">
        <f>VLOOKUP(A:A,[1]TDSheet!$A:$I,9,0)</f>
        <v>60</v>
      </c>
      <c r="J79" s="16">
        <f>VLOOKUP(A:A,[2]TDSheet!$A:$F,6,0)</f>
        <v>268</v>
      </c>
      <c r="K79" s="16">
        <f t="shared" si="14"/>
        <v>-6</v>
      </c>
      <c r="L79" s="16">
        <f>VLOOKUP(A:A,[1]TDSheet!$A:$N,14,0)</f>
        <v>60</v>
      </c>
      <c r="M79" s="16">
        <f>VLOOKUP(A:A,[1]TDSheet!$A:$X,24,0)</f>
        <v>20</v>
      </c>
      <c r="N79" s="16"/>
      <c r="O79" s="16"/>
      <c r="P79" s="16"/>
      <c r="Q79" s="16"/>
      <c r="R79" s="16"/>
      <c r="S79" s="16"/>
      <c r="T79" s="16"/>
      <c r="U79" s="16"/>
      <c r="V79" s="16"/>
      <c r="W79" s="16">
        <f t="shared" si="15"/>
        <v>52.4</v>
      </c>
      <c r="X79" s="18"/>
      <c r="Y79" s="19">
        <f t="shared" si="16"/>
        <v>5.9541984732824433</v>
      </c>
      <c r="Z79" s="16">
        <f t="shared" si="17"/>
        <v>4.4274809160305342</v>
      </c>
      <c r="AA79" s="16"/>
      <c r="AB79" s="16"/>
      <c r="AC79" s="16"/>
      <c r="AD79" s="16">
        <f>VLOOKUP(A:A,[1]TDSheet!$A:$AD,30,0)</f>
        <v>0</v>
      </c>
      <c r="AE79" s="16">
        <f>VLOOKUP(A:A,[1]TDSheet!$A:$AE,31,0)</f>
        <v>44</v>
      </c>
      <c r="AF79" s="16">
        <f>VLOOKUP(A:A,[1]TDSheet!$A:$AF,32,0)</f>
        <v>62.6</v>
      </c>
      <c r="AG79" s="16">
        <f>VLOOKUP(A:A,[1]TDSheet!$A:$AG,33,0)</f>
        <v>58.8</v>
      </c>
      <c r="AH79" s="16">
        <f>VLOOKUP(A:A,[3]TDSheet!$A:$D,4,0)</f>
        <v>25</v>
      </c>
      <c r="AI79" s="20" t="s">
        <v>163</v>
      </c>
      <c r="AJ79" s="16">
        <f t="shared" si="18"/>
        <v>0</v>
      </c>
      <c r="AK79" s="16"/>
      <c r="AL79" s="16"/>
      <c r="AM79" s="16"/>
    </row>
    <row r="80" spans="1:39" s="1" customFormat="1" ht="11.1" customHeight="1" outlineLevel="1" x14ac:dyDescent="0.2">
      <c r="A80" s="7" t="s">
        <v>82</v>
      </c>
      <c r="B80" s="7" t="s">
        <v>13</v>
      </c>
      <c r="C80" s="8">
        <v>255</v>
      </c>
      <c r="D80" s="8">
        <v>604</v>
      </c>
      <c r="E80" s="8">
        <v>431</v>
      </c>
      <c r="F80" s="8">
        <v>420</v>
      </c>
      <c r="G80" s="1" t="str">
        <f>VLOOKUP(A:A,[1]TDSheet!$A:$G,7,0)</f>
        <v>ябл</v>
      </c>
      <c r="H80" s="1">
        <f>VLOOKUP(A:A,[1]TDSheet!$A:$H,8,0)</f>
        <v>0.6</v>
      </c>
      <c r="I80" s="1">
        <f>VLOOKUP(A:A,[1]TDSheet!$A:$I,9,0)</f>
        <v>60</v>
      </c>
      <c r="J80" s="16">
        <f>VLOOKUP(A:A,[2]TDSheet!$A:$F,6,0)</f>
        <v>439</v>
      </c>
      <c r="K80" s="16">
        <f t="shared" si="14"/>
        <v>-8</v>
      </c>
      <c r="L80" s="16">
        <f>VLOOKUP(A:A,[1]TDSheet!$A:$N,14,0)</f>
        <v>100</v>
      </c>
      <c r="M80" s="16">
        <f>VLOOKUP(A:A,[1]TDSheet!$A:$X,24,0)</f>
        <v>0</v>
      </c>
      <c r="N80" s="16"/>
      <c r="O80" s="16"/>
      <c r="P80" s="16"/>
      <c r="Q80" s="16"/>
      <c r="R80" s="16"/>
      <c r="S80" s="16"/>
      <c r="T80" s="16"/>
      <c r="U80" s="16"/>
      <c r="V80" s="16"/>
      <c r="W80" s="16">
        <f t="shared" si="15"/>
        <v>86.2</v>
      </c>
      <c r="X80" s="18"/>
      <c r="Y80" s="19">
        <f t="shared" si="16"/>
        <v>6.0324825986078885</v>
      </c>
      <c r="Z80" s="16">
        <f t="shared" si="17"/>
        <v>4.8723897911832941</v>
      </c>
      <c r="AA80" s="16"/>
      <c r="AB80" s="16"/>
      <c r="AC80" s="16"/>
      <c r="AD80" s="16">
        <f>VLOOKUP(A:A,[1]TDSheet!$A:$AD,30,0)</f>
        <v>0</v>
      </c>
      <c r="AE80" s="16">
        <f>VLOOKUP(A:A,[1]TDSheet!$A:$AE,31,0)</f>
        <v>102</v>
      </c>
      <c r="AF80" s="16">
        <f>VLOOKUP(A:A,[1]TDSheet!$A:$AF,32,0)</f>
        <v>105.6</v>
      </c>
      <c r="AG80" s="16">
        <f>VLOOKUP(A:A,[1]TDSheet!$A:$AG,33,0)</f>
        <v>100.4</v>
      </c>
      <c r="AH80" s="16">
        <f>VLOOKUP(A:A,[3]TDSheet!$A:$D,4,0)</f>
        <v>65</v>
      </c>
      <c r="AI80" s="20" t="s">
        <v>163</v>
      </c>
      <c r="AJ80" s="16">
        <f t="shared" si="18"/>
        <v>0</v>
      </c>
      <c r="AK80" s="16"/>
      <c r="AL80" s="16"/>
      <c r="AM80" s="16"/>
    </row>
    <row r="81" spans="1:39" s="1" customFormat="1" ht="11.1" customHeight="1" outlineLevel="1" x14ac:dyDescent="0.2">
      <c r="A81" s="7" t="s">
        <v>83</v>
      </c>
      <c r="B81" s="7" t="s">
        <v>8</v>
      </c>
      <c r="C81" s="8">
        <v>86.043000000000006</v>
      </c>
      <c r="D81" s="8">
        <v>427.23500000000001</v>
      </c>
      <c r="E81" s="8">
        <v>207.11699999999999</v>
      </c>
      <c r="F81" s="8">
        <v>286.67899999999997</v>
      </c>
      <c r="G81" s="1">
        <f>VLOOKUP(A:A,[1]TDSheet!$A:$G,7,0)</f>
        <v>0</v>
      </c>
      <c r="H81" s="1">
        <f>VLOOKUP(A:A,[1]TDSheet!$A:$H,8,0)</f>
        <v>1</v>
      </c>
      <c r="I81" s="1">
        <f>VLOOKUP(A:A,[1]TDSheet!$A:$I,9,0)</f>
        <v>30</v>
      </c>
      <c r="J81" s="16">
        <f>VLOOKUP(A:A,[2]TDSheet!$A:$F,6,0)</f>
        <v>224.59399999999999</v>
      </c>
      <c r="K81" s="16">
        <f t="shared" si="14"/>
        <v>-17.477000000000004</v>
      </c>
      <c r="L81" s="16">
        <f>VLOOKUP(A:A,[1]TDSheet!$A:$N,14,0)</f>
        <v>60</v>
      </c>
      <c r="M81" s="16">
        <f>VLOOKUP(A:A,[1]TDSheet!$A:$X,24,0)</f>
        <v>0</v>
      </c>
      <c r="N81" s="16"/>
      <c r="O81" s="16"/>
      <c r="P81" s="16"/>
      <c r="Q81" s="16"/>
      <c r="R81" s="16"/>
      <c r="S81" s="16"/>
      <c r="T81" s="16"/>
      <c r="U81" s="16"/>
      <c r="V81" s="16"/>
      <c r="W81" s="16">
        <f t="shared" si="15"/>
        <v>41.423400000000001</v>
      </c>
      <c r="X81" s="18"/>
      <c r="Y81" s="19">
        <f t="shared" si="16"/>
        <v>8.369158494956956</v>
      </c>
      <c r="Z81" s="16">
        <f t="shared" si="17"/>
        <v>6.920701825538222</v>
      </c>
      <c r="AA81" s="16"/>
      <c r="AB81" s="16"/>
      <c r="AC81" s="16"/>
      <c r="AD81" s="16">
        <f>VLOOKUP(A:A,[1]TDSheet!$A:$AD,30,0)</f>
        <v>0</v>
      </c>
      <c r="AE81" s="16">
        <f>VLOOKUP(A:A,[1]TDSheet!$A:$AE,31,0)</f>
        <v>51.412400000000005</v>
      </c>
      <c r="AF81" s="16">
        <f>VLOOKUP(A:A,[1]TDSheet!$A:$AF,32,0)</f>
        <v>54.360199999999999</v>
      </c>
      <c r="AG81" s="16">
        <f>VLOOKUP(A:A,[1]TDSheet!$A:$AG,33,0)</f>
        <v>59.657799999999995</v>
      </c>
      <c r="AH81" s="16">
        <f>VLOOKUP(A:A,[3]TDSheet!$A:$D,4,0)</f>
        <v>52.627000000000002</v>
      </c>
      <c r="AI81" s="16">
        <f>VLOOKUP(A:A,[1]TDSheet!$A:$AI,35,0)</f>
        <v>0</v>
      </c>
      <c r="AJ81" s="16">
        <f t="shared" si="18"/>
        <v>0</v>
      </c>
      <c r="AK81" s="16"/>
      <c r="AL81" s="16"/>
      <c r="AM81" s="16"/>
    </row>
    <row r="82" spans="1:39" s="1" customFormat="1" ht="11.1" customHeight="1" outlineLevel="1" x14ac:dyDescent="0.2">
      <c r="A82" s="7" t="s">
        <v>84</v>
      </c>
      <c r="B82" s="7" t="s">
        <v>13</v>
      </c>
      <c r="C82" s="8">
        <v>288</v>
      </c>
      <c r="D82" s="8">
        <v>1079</v>
      </c>
      <c r="E82" s="8">
        <v>644</v>
      </c>
      <c r="F82" s="8">
        <v>700</v>
      </c>
      <c r="G82" s="1" t="str">
        <f>VLOOKUP(A:A,[1]TDSheet!$A:$G,7,0)</f>
        <v>ябл,дк</v>
      </c>
      <c r="H82" s="1">
        <f>VLOOKUP(A:A,[1]TDSheet!$A:$H,8,0)</f>
        <v>0.6</v>
      </c>
      <c r="I82" s="1">
        <f>VLOOKUP(A:A,[1]TDSheet!$A:$I,9,0)</f>
        <v>60</v>
      </c>
      <c r="J82" s="16">
        <f>VLOOKUP(A:A,[2]TDSheet!$A:$F,6,0)</f>
        <v>647</v>
      </c>
      <c r="K82" s="16">
        <f t="shared" si="14"/>
        <v>-3</v>
      </c>
      <c r="L82" s="16">
        <f>VLOOKUP(A:A,[1]TDSheet!$A:$N,14,0)</f>
        <v>160</v>
      </c>
      <c r="M82" s="16">
        <f>VLOOKUP(A:A,[1]TDSheet!$A:$X,24,0)</f>
        <v>0</v>
      </c>
      <c r="N82" s="16"/>
      <c r="O82" s="16"/>
      <c r="P82" s="16"/>
      <c r="Q82" s="16"/>
      <c r="R82" s="16"/>
      <c r="S82" s="16"/>
      <c r="T82" s="16"/>
      <c r="U82" s="16"/>
      <c r="V82" s="16"/>
      <c r="W82" s="16">
        <f t="shared" si="15"/>
        <v>128.80000000000001</v>
      </c>
      <c r="X82" s="18"/>
      <c r="Y82" s="19">
        <f t="shared" si="16"/>
        <v>6.6770186335403725</v>
      </c>
      <c r="Z82" s="16">
        <f t="shared" si="17"/>
        <v>5.4347826086956514</v>
      </c>
      <c r="AA82" s="16"/>
      <c r="AB82" s="16"/>
      <c r="AC82" s="16"/>
      <c r="AD82" s="16">
        <f>VLOOKUP(A:A,[1]TDSheet!$A:$AD,30,0)</f>
        <v>0</v>
      </c>
      <c r="AE82" s="16">
        <f>VLOOKUP(A:A,[1]TDSheet!$A:$AE,31,0)</f>
        <v>133.80000000000001</v>
      </c>
      <c r="AF82" s="16">
        <f>VLOOKUP(A:A,[1]TDSheet!$A:$AF,32,0)</f>
        <v>140.80000000000001</v>
      </c>
      <c r="AG82" s="16">
        <f>VLOOKUP(A:A,[1]TDSheet!$A:$AG,33,0)</f>
        <v>161.4</v>
      </c>
      <c r="AH82" s="16">
        <f>VLOOKUP(A:A,[3]TDSheet!$A:$D,4,0)</f>
        <v>116</v>
      </c>
      <c r="AI82" s="16">
        <v>0</v>
      </c>
      <c r="AJ82" s="16">
        <f t="shared" si="18"/>
        <v>0</v>
      </c>
      <c r="AK82" s="16"/>
      <c r="AL82" s="16"/>
      <c r="AM82" s="16"/>
    </row>
    <row r="83" spans="1:39" s="1" customFormat="1" ht="11.1" customHeight="1" outlineLevel="1" x14ac:dyDescent="0.2">
      <c r="A83" s="7" t="s">
        <v>85</v>
      </c>
      <c r="B83" s="7" t="s">
        <v>13</v>
      </c>
      <c r="C83" s="8">
        <v>397</v>
      </c>
      <c r="D83" s="8">
        <v>1075</v>
      </c>
      <c r="E83" s="8">
        <v>858</v>
      </c>
      <c r="F83" s="8">
        <v>583</v>
      </c>
      <c r="G83" s="1" t="str">
        <f>VLOOKUP(A:A,[1]TDSheet!$A:$G,7,0)</f>
        <v>ябл,дк</v>
      </c>
      <c r="H83" s="1">
        <f>VLOOKUP(A:A,[1]TDSheet!$A:$H,8,0)</f>
        <v>0.6</v>
      </c>
      <c r="I83" s="1">
        <f>VLOOKUP(A:A,[1]TDSheet!$A:$I,9,0)</f>
        <v>60</v>
      </c>
      <c r="J83" s="16">
        <f>VLOOKUP(A:A,[2]TDSheet!$A:$F,6,0)</f>
        <v>887</v>
      </c>
      <c r="K83" s="16">
        <f t="shared" si="14"/>
        <v>-29</v>
      </c>
      <c r="L83" s="16">
        <f>VLOOKUP(A:A,[1]TDSheet!$A:$N,14,0)</f>
        <v>190</v>
      </c>
      <c r="M83" s="16">
        <f>VLOOKUP(A:A,[1]TDSheet!$A:$X,24,0)</f>
        <v>0</v>
      </c>
      <c r="N83" s="16"/>
      <c r="O83" s="16"/>
      <c r="P83" s="16"/>
      <c r="Q83" s="16"/>
      <c r="R83" s="16"/>
      <c r="S83" s="16"/>
      <c r="T83" s="16"/>
      <c r="U83" s="16"/>
      <c r="V83" s="16"/>
      <c r="W83" s="16">
        <f t="shared" si="15"/>
        <v>171.6</v>
      </c>
      <c r="X83" s="18">
        <v>300</v>
      </c>
      <c r="Y83" s="19">
        <f t="shared" si="16"/>
        <v>6.2529137529137531</v>
      </c>
      <c r="Z83" s="16">
        <f t="shared" si="17"/>
        <v>3.3974358974358974</v>
      </c>
      <c r="AA83" s="16"/>
      <c r="AB83" s="16"/>
      <c r="AC83" s="16"/>
      <c r="AD83" s="16">
        <f>VLOOKUP(A:A,[1]TDSheet!$A:$AD,30,0)</f>
        <v>0</v>
      </c>
      <c r="AE83" s="16">
        <f>VLOOKUP(A:A,[1]TDSheet!$A:$AE,31,0)</f>
        <v>180.2</v>
      </c>
      <c r="AF83" s="16">
        <f>VLOOKUP(A:A,[1]TDSheet!$A:$AF,32,0)</f>
        <v>175.8</v>
      </c>
      <c r="AG83" s="16">
        <f>VLOOKUP(A:A,[1]TDSheet!$A:$AG,33,0)</f>
        <v>180.6</v>
      </c>
      <c r="AH83" s="16">
        <f>VLOOKUP(A:A,[3]TDSheet!$A:$D,4,0)</f>
        <v>240</v>
      </c>
      <c r="AI83" s="16">
        <f>VLOOKUP(A:A,[1]TDSheet!$A:$AI,35,0)</f>
        <v>0</v>
      </c>
      <c r="AJ83" s="16">
        <f t="shared" si="18"/>
        <v>180</v>
      </c>
      <c r="AK83" s="16"/>
      <c r="AL83" s="16"/>
      <c r="AM83" s="16"/>
    </row>
    <row r="84" spans="1:39" s="1" customFormat="1" ht="11.1" customHeight="1" outlineLevel="1" x14ac:dyDescent="0.2">
      <c r="A84" s="7" t="s">
        <v>86</v>
      </c>
      <c r="B84" s="7" t="s">
        <v>13</v>
      </c>
      <c r="C84" s="8">
        <v>1174</v>
      </c>
      <c r="D84" s="8">
        <v>2043</v>
      </c>
      <c r="E84" s="8">
        <v>1801</v>
      </c>
      <c r="F84" s="8">
        <v>1366</v>
      </c>
      <c r="G84" s="1">
        <f>VLOOKUP(A:A,[1]TDSheet!$A:$G,7,0)</f>
        <v>0</v>
      </c>
      <c r="H84" s="1">
        <f>VLOOKUP(A:A,[1]TDSheet!$A:$H,8,0)</f>
        <v>0.28000000000000003</v>
      </c>
      <c r="I84" s="1">
        <f>VLOOKUP(A:A,[1]TDSheet!$A:$I,9,0)</f>
        <v>35</v>
      </c>
      <c r="J84" s="16">
        <f>VLOOKUP(A:A,[2]TDSheet!$A:$F,6,0)</f>
        <v>1821</v>
      </c>
      <c r="K84" s="16">
        <f t="shared" si="14"/>
        <v>-20</v>
      </c>
      <c r="L84" s="16">
        <f>VLOOKUP(A:A,[1]TDSheet!$A:$N,14,0)</f>
        <v>400</v>
      </c>
      <c r="M84" s="16">
        <f>VLOOKUP(A:A,[1]TDSheet!$A:$X,24,0)</f>
        <v>40</v>
      </c>
      <c r="N84" s="16"/>
      <c r="O84" s="16"/>
      <c r="P84" s="16"/>
      <c r="Q84" s="16"/>
      <c r="R84" s="16"/>
      <c r="S84" s="16"/>
      <c r="T84" s="16"/>
      <c r="U84" s="16"/>
      <c r="V84" s="16"/>
      <c r="W84" s="16">
        <f t="shared" si="15"/>
        <v>360.2</v>
      </c>
      <c r="X84" s="18">
        <v>300</v>
      </c>
      <c r="Y84" s="19">
        <f t="shared" si="16"/>
        <v>5.8467518045530262</v>
      </c>
      <c r="Z84" s="16">
        <f t="shared" si="17"/>
        <v>3.7923375902276515</v>
      </c>
      <c r="AA84" s="16"/>
      <c r="AB84" s="16"/>
      <c r="AC84" s="16"/>
      <c r="AD84" s="16">
        <f>VLOOKUP(A:A,[1]TDSheet!$A:$AD,30,0)</f>
        <v>0</v>
      </c>
      <c r="AE84" s="16">
        <f>VLOOKUP(A:A,[1]TDSheet!$A:$AE,31,0)</f>
        <v>411.2</v>
      </c>
      <c r="AF84" s="16">
        <f>VLOOKUP(A:A,[1]TDSheet!$A:$AF,32,0)</f>
        <v>388.8</v>
      </c>
      <c r="AG84" s="16">
        <f>VLOOKUP(A:A,[1]TDSheet!$A:$AG,33,0)</f>
        <v>394.6</v>
      </c>
      <c r="AH84" s="16">
        <f>VLOOKUP(A:A,[3]TDSheet!$A:$D,4,0)</f>
        <v>318</v>
      </c>
      <c r="AI84" s="20" t="s">
        <v>163</v>
      </c>
      <c r="AJ84" s="16">
        <f t="shared" si="18"/>
        <v>84.000000000000014</v>
      </c>
      <c r="AK84" s="16"/>
      <c r="AL84" s="16"/>
      <c r="AM84" s="16"/>
    </row>
    <row r="85" spans="1:39" s="1" customFormat="1" ht="11.1" customHeight="1" outlineLevel="1" x14ac:dyDescent="0.2">
      <c r="A85" s="7" t="s">
        <v>87</v>
      </c>
      <c r="B85" s="7" t="s">
        <v>13</v>
      </c>
      <c r="C85" s="8">
        <v>73</v>
      </c>
      <c r="D85" s="8">
        <v>485</v>
      </c>
      <c r="E85" s="8">
        <v>432</v>
      </c>
      <c r="F85" s="8">
        <v>110</v>
      </c>
      <c r="G85" s="1">
        <f>VLOOKUP(A:A,[1]TDSheet!$A:$G,7,0)</f>
        <v>0</v>
      </c>
      <c r="H85" s="1">
        <f>VLOOKUP(A:A,[1]TDSheet!$A:$H,8,0)</f>
        <v>0.4</v>
      </c>
      <c r="I85" s="1" t="e">
        <f>VLOOKUP(A:A,[1]TDSheet!$A:$I,9,0)</f>
        <v>#N/A</v>
      </c>
      <c r="J85" s="16">
        <f>VLOOKUP(A:A,[2]TDSheet!$A:$F,6,0)</f>
        <v>832</v>
      </c>
      <c r="K85" s="16">
        <f t="shared" si="14"/>
        <v>-400</v>
      </c>
      <c r="L85" s="16">
        <f>VLOOKUP(A:A,[1]TDSheet!$A:$N,14,0)</f>
        <v>220</v>
      </c>
      <c r="M85" s="16">
        <f>VLOOKUP(A:A,[1]TDSheet!$A:$X,24,0)</f>
        <v>200</v>
      </c>
      <c r="N85" s="16"/>
      <c r="O85" s="16"/>
      <c r="P85" s="16"/>
      <c r="Q85" s="16"/>
      <c r="R85" s="16"/>
      <c r="S85" s="16"/>
      <c r="T85" s="16"/>
      <c r="U85" s="16"/>
      <c r="V85" s="16"/>
      <c r="W85" s="16">
        <f t="shared" si="15"/>
        <v>86.4</v>
      </c>
      <c r="X85" s="18">
        <v>250</v>
      </c>
      <c r="Y85" s="19">
        <f t="shared" si="16"/>
        <v>9.0277777777777768</v>
      </c>
      <c r="Z85" s="16">
        <f t="shared" si="17"/>
        <v>1.2731481481481481</v>
      </c>
      <c r="AA85" s="16"/>
      <c r="AB85" s="16"/>
      <c r="AC85" s="16"/>
      <c r="AD85" s="16">
        <f>VLOOKUP(A:A,[1]TDSheet!$A:$AD,30,0)</f>
        <v>0</v>
      </c>
      <c r="AE85" s="16">
        <f>VLOOKUP(A:A,[1]TDSheet!$A:$AE,31,0)</f>
        <v>123</v>
      </c>
      <c r="AF85" s="16">
        <f>VLOOKUP(A:A,[1]TDSheet!$A:$AF,32,0)</f>
        <v>144.4</v>
      </c>
      <c r="AG85" s="16">
        <f>VLOOKUP(A:A,[1]TDSheet!$A:$AG,33,0)</f>
        <v>84.4</v>
      </c>
      <c r="AH85" s="16">
        <f>VLOOKUP(A:A,[3]TDSheet!$A:$D,4,0)</f>
        <v>168</v>
      </c>
      <c r="AI85" s="16" t="str">
        <f>VLOOKUP(A:A,[1]TDSheet!$A:$AI,35,0)</f>
        <v>Паша</v>
      </c>
      <c r="AJ85" s="16">
        <f t="shared" si="18"/>
        <v>100</v>
      </c>
      <c r="AK85" s="16"/>
      <c r="AL85" s="16"/>
      <c r="AM85" s="16"/>
    </row>
    <row r="86" spans="1:39" s="1" customFormat="1" ht="11.1" customHeight="1" outlineLevel="1" x14ac:dyDescent="0.2">
      <c r="A86" s="7" t="s">
        <v>88</v>
      </c>
      <c r="B86" s="7" t="s">
        <v>13</v>
      </c>
      <c r="C86" s="8">
        <v>422</v>
      </c>
      <c r="D86" s="8">
        <v>1314</v>
      </c>
      <c r="E86" s="8">
        <v>1061</v>
      </c>
      <c r="F86" s="8">
        <v>649</v>
      </c>
      <c r="G86" s="1">
        <f>VLOOKUP(A:A,[1]TDSheet!$A:$G,7,0)</f>
        <v>0</v>
      </c>
      <c r="H86" s="1">
        <f>VLOOKUP(A:A,[1]TDSheet!$A:$H,8,0)</f>
        <v>0.33</v>
      </c>
      <c r="I86" s="1">
        <f>VLOOKUP(A:A,[1]TDSheet!$A:$I,9,0)</f>
        <v>60</v>
      </c>
      <c r="J86" s="16">
        <f>VLOOKUP(A:A,[2]TDSheet!$A:$F,6,0)</f>
        <v>1090</v>
      </c>
      <c r="K86" s="16">
        <f t="shared" si="14"/>
        <v>-29</v>
      </c>
      <c r="L86" s="16">
        <f>VLOOKUP(A:A,[1]TDSheet!$A:$N,14,0)</f>
        <v>250</v>
      </c>
      <c r="M86" s="16">
        <f>VLOOKUP(A:A,[1]TDSheet!$A:$X,24,0)</f>
        <v>0</v>
      </c>
      <c r="N86" s="16"/>
      <c r="O86" s="16"/>
      <c r="P86" s="16"/>
      <c r="Q86" s="16"/>
      <c r="R86" s="16"/>
      <c r="S86" s="16"/>
      <c r="T86" s="16"/>
      <c r="U86" s="16"/>
      <c r="V86" s="16"/>
      <c r="W86" s="16">
        <f t="shared" si="15"/>
        <v>212.2</v>
      </c>
      <c r="X86" s="18">
        <v>350</v>
      </c>
      <c r="Y86" s="19">
        <f t="shared" si="16"/>
        <v>5.8859566446748355</v>
      </c>
      <c r="Z86" s="16">
        <f t="shared" si="17"/>
        <v>3.058435438265787</v>
      </c>
      <c r="AA86" s="16"/>
      <c r="AB86" s="16"/>
      <c r="AC86" s="16"/>
      <c r="AD86" s="16">
        <f>VLOOKUP(A:A,[1]TDSheet!$A:$AD,30,0)</f>
        <v>0</v>
      </c>
      <c r="AE86" s="16">
        <f>VLOOKUP(A:A,[1]TDSheet!$A:$AE,31,0)</f>
        <v>186</v>
      </c>
      <c r="AF86" s="16">
        <f>VLOOKUP(A:A,[1]TDSheet!$A:$AF,32,0)</f>
        <v>213.4</v>
      </c>
      <c r="AG86" s="16">
        <f>VLOOKUP(A:A,[1]TDSheet!$A:$AG,33,0)</f>
        <v>218.8</v>
      </c>
      <c r="AH86" s="16">
        <f>VLOOKUP(A:A,[3]TDSheet!$A:$D,4,0)</f>
        <v>319</v>
      </c>
      <c r="AI86" s="16" t="str">
        <f>VLOOKUP(A:A,[1]TDSheet!$A:$AI,35,0)</f>
        <v>Паша</v>
      </c>
      <c r="AJ86" s="16">
        <f t="shared" si="18"/>
        <v>115.5</v>
      </c>
      <c r="AK86" s="16"/>
      <c r="AL86" s="16"/>
      <c r="AM86" s="16"/>
    </row>
    <row r="87" spans="1:39" s="1" customFormat="1" ht="21.95" customHeight="1" outlineLevel="1" x14ac:dyDescent="0.2">
      <c r="A87" s="7" t="s">
        <v>89</v>
      </c>
      <c r="B87" s="7" t="s">
        <v>13</v>
      </c>
      <c r="C87" s="8">
        <v>189</v>
      </c>
      <c r="D87" s="8">
        <v>659</v>
      </c>
      <c r="E87" s="8">
        <v>488</v>
      </c>
      <c r="F87" s="8">
        <v>350</v>
      </c>
      <c r="G87" s="1">
        <f>VLOOKUP(A:A,[1]TDSheet!$A:$G,7,0)</f>
        <v>0</v>
      </c>
      <c r="H87" s="1">
        <f>VLOOKUP(A:A,[1]TDSheet!$A:$H,8,0)</f>
        <v>0.35</v>
      </c>
      <c r="I87" s="1" t="e">
        <f>VLOOKUP(A:A,[1]TDSheet!$A:$I,9,0)</f>
        <v>#N/A</v>
      </c>
      <c r="J87" s="16">
        <f>VLOOKUP(A:A,[2]TDSheet!$A:$F,6,0)</f>
        <v>535</v>
      </c>
      <c r="K87" s="16">
        <f t="shared" si="14"/>
        <v>-47</v>
      </c>
      <c r="L87" s="16">
        <f>VLOOKUP(A:A,[1]TDSheet!$A:$N,14,0)</f>
        <v>110</v>
      </c>
      <c r="M87" s="16">
        <f>VLOOKUP(A:A,[1]TDSheet!$A:$X,24,0)</f>
        <v>0</v>
      </c>
      <c r="N87" s="16"/>
      <c r="O87" s="16"/>
      <c r="P87" s="16"/>
      <c r="Q87" s="16"/>
      <c r="R87" s="16"/>
      <c r="S87" s="16"/>
      <c r="T87" s="16"/>
      <c r="U87" s="16"/>
      <c r="V87" s="16"/>
      <c r="W87" s="16">
        <f t="shared" si="15"/>
        <v>97.6</v>
      </c>
      <c r="X87" s="18">
        <v>200</v>
      </c>
      <c r="Y87" s="19">
        <f t="shared" si="16"/>
        <v>6.7622950819672134</v>
      </c>
      <c r="Z87" s="16">
        <f t="shared" si="17"/>
        <v>3.5860655737704921</v>
      </c>
      <c r="AA87" s="16"/>
      <c r="AB87" s="16"/>
      <c r="AC87" s="16"/>
      <c r="AD87" s="16">
        <f>VLOOKUP(A:A,[1]TDSheet!$A:$AD,30,0)</f>
        <v>0</v>
      </c>
      <c r="AE87" s="16">
        <f>VLOOKUP(A:A,[1]TDSheet!$A:$AE,31,0)</f>
        <v>95</v>
      </c>
      <c r="AF87" s="16">
        <f>VLOOKUP(A:A,[1]TDSheet!$A:$AF,32,0)</f>
        <v>102.2</v>
      </c>
      <c r="AG87" s="16">
        <f>VLOOKUP(A:A,[1]TDSheet!$A:$AG,33,0)</f>
        <v>107.2</v>
      </c>
      <c r="AH87" s="16">
        <f>VLOOKUP(A:A,[3]TDSheet!$A:$D,4,0)</f>
        <v>192</v>
      </c>
      <c r="AI87" s="16" t="str">
        <f>VLOOKUP(A:A,[1]TDSheet!$A:$AI,35,0)</f>
        <v>Паша</v>
      </c>
      <c r="AJ87" s="16">
        <f t="shared" si="18"/>
        <v>70</v>
      </c>
      <c r="AK87" s="16"/>
      <c r="AL87" s="16"/>
      <c r="AM87" s="16"/>
    </row>
    <row r="88" spans="1:39" s="1" customFormat="1" ht="11.1" customHeight="1" outlineLevel="1" x14ac:dyDescent="0.2">
      <c r="A88" s="7" t="s">
        <v>90</v>
      </c>
      <c r="B88" s="7" t="s">
        <v>13</v>
      </c>
      <c r="C88" s="8">
        <v>500</v>
      </c>
      <c r="D88" s="8">
        <v>628</v>
      </c>
      <c r="E88" s="8">
        <v>555</v>
      </c>
      <c r="F88" s="8">
        <v>534</v>
      </c>
      <c r="G88" s="1" t="str">
        <f>VLOOKUP(A:A,[1]TDSheet!$A:$G,7,0)</f>
        <v>ябл</v>
      </c>
      <c r="H88" s="1">
        <f>VLOOKUP(A:A,[1]TDSheet!$A:$H,8,0)</f>
        <v>0.33</v>
      </c>
      <c r="I88" s="1" t="e">
        <f>VLOOKUP(A:A,[1]TDSheet!$A:$I,9,0)</f>
        <v>#N/A</v>
      </c>
      <c r="J88" s="16">
        <f>VLOOKUP(A:A,[2]TDSheet!$A:$F,6,0)</f>
        <v>582</v>
      </c>
      <c r="K88" s="16">
        <f t="shared" si="14"/>
        <v>-27</v>
      </c>
      <c r="L88" s="16">
        <f>VLOOKUP(A:A,[1]TDSheet!$A:$N,14,0)</f>
        <v>120</v>
      </c>
      <c r="M88" s="16">
        <f>VLOOKUP(A:A,[1]TDSheet!$A:$X,24,0)</f>
        <v>0</v>
      </c>
      <c r="N88" s="16"/>
      <c r="O88" s="16"/>
      <c r="P88" s="16"/>
      <c r="Q88" s="16"/>
      <c r="R88" s="16"/>
      <c r="S88" s="16"/>
      <c r="T88" s="16"/>
      <c r="U88" s="16"/>
      <c r="V88" s="16"/>
      <c r="W88" s="16">
        <f t="shared" si="15"/>
        <v>111</v>
      </c>
      <c r="X88" s="18">
        <v>60</v>
      </c>
      <c r="Y88" s="19">
        <f t="shared" si="16"/>
        <v>6.4324324324324325</v>
      </c>
      <c r="Z88" s="16">
        <f t="shared" si="17"/>
        <v>4.8108108108108105</v>
      </c>
      <c r="AA88" s="16"/>
      <c r="AB88" s="16"/>
      <c r="AC88" s="16"/>
      <c r="AD88" s="16">
        <f>VLOOKUP(A:A,[1]TDSheet!$A:$AD,30,0)</f>
        <v>0</v>
      </c>
      <c r="AE88" s="16">
        <f>VLOOKUP(A:A,[1]TDSheet!$A:$AE,31,0)</f>
        <v>118.6</v>
      </c>
      <c r="AF88" s="16">
        <f>VLOOKUP(A:A,[1]TDSheet!$A:$AF,32,0)</f>
        <v>145.19999999999999</v>
      </c>
      <c r="AG88" s="16">
        <f>VLOOKUP(A:A,[1]TDSheet!$A:$AG,33,0)</f>
        <v>123.6</v>
      </c>
      <c r="AH88" s="16">
        <f>VLOOKUP(A:A,[3]TDSheet!$A:$D,4,0)</f>
        <v>43</v>
      </c>
      <c r="AI88" s="21" t="s">
        <v>163</v>
      </c>
      <c r="AJ88" s="16">
        <f t="shared" si="18"/>
        <v>19.8</v>
      </c>
      <c r="AK88" s="16"/>
      <c r="AL88" s="16"/>
      <c r="AM88" s="16"/>
    </row>
    <row r="89" spans="1:39" s="1" customFormat="1" ht="11.1" customHeight="1" outlineLevel="1" x14ac:dyDescent="0.2">
      <c r="A89" s="7" t="s">
        <v>91</v>
      </c>
      <c r="B89" s="7" t="s">
        <v>13</v>
      </c>
      <c r="C89" s="8">
        <v>2641</v>
      </c>
      <c r="D89" s="8">
        <v>32143</v>
      </c>
      <c r="E89" s="8">
        <v>6851</v>
      </c>
      <c r="F89" s="8">
        <v>3558</v>
      </c>
      <c r="G89" s="1">
        <f>VLOOKUP(A:A,[1]TDSheet!$A:$G,7,0)</f>
        <v>0</v>
      </c>
      <c r="H89" s="1">
        <f>VLOOKUP(A:A,[1]TDSheet!$A:$H,8,0)</f>
        <v>0.35</v>
      </c>
      <c r="I89" s="1">
        <f>VLOOKUP(A:A,[1]TDSheet!$A:$I,9,0)</f>
        <v>40</v>
      </c>
      <c r="J89" s="16">
        <f>VLOOKUP(A:A,[2]TDSheet!$A:$F,6,0)</f>
        <v>6861</v>
      </c>
      <c r="K89" s="16">
        <f t="shared" si="14"/>
        <v>-10</v>
      </c>
      <c r="L89" s="16">
        <f>VLOOKUP(A:A,[1]TDSheet!$A:$N,14,0)</f>
        <v>1200</v>
      </c>
      <c r="M89" s="16">
        <f>VLOOKUP(A:A,[1]TDSheet!$A:$X,24,0)</f>
        <v>0</v>
      </c>
      <c r="N89" s="16"/>
      <c r="O89" s="16"/>
      <c r="P89" s="16"/>
      <c r="Q89" s="16"/>
      <c r="R89" s="16"/>
      <c r="S89" s="16"/>
      <c r="T89" s="16"/>
      <c r="U89" s="16"/>
      <c r="V89" s="16"/>
      <c r="W89" s="16">
        <f t="shared" si="15"/>
        <v>1013.8</v>
      </c>
      <c r="X89" s="18">
        <v>1100</v>
      </c>
      <c r="Y89" s="19">
        <f t="shared" si="16"/>
        <v>5.7782600118366547</v>
      </c>
      <c r="Z89" s="16">
        <f t="shared" si="17"/>
        <v>3.5095679621227069</v>
      </c>
      <c r="AA89" s="16"/>
      <c r="AB89" s="16"/>
      <c r="AC89" s="16"/>
      <c r="AD89" s="16">
        <f>VLOOKUP(A:A,[1]TDSheet!$A:$AD,30,0)</f>
        <v>1782</v>
      </c>
      <c r="AE89" s="16">
        <f>VLOOKUP(A:A,[1]TDSheet!$A:$AE,31,0)</f>
        <v>952.4</v>
      </c>
      <c r="AF89" s="16">
        <f>VLOOKUP(A:A,[1]TDSheet!$A:$AF,32,0)</f>
        <v>1096.4000000000001</v>
      </c>
      <c r="AG89" s="16">
        <f>VLOOKUP(A:A,[1]TDSheet!$A:$AG,33,0)</f>
        <v>1117.2</v>
      </c>
      <c r="AH89" s="16">
        <f>VLOOKUP(A:A,[3]TDSheet!$A:$D,4,0)</f>
        <v>1012</v>
      </c>
      <c r="AI89" s="20" t="s">
        <v>163</v>
      </c>
      <c r="AJ89" s="16">
        <f t="shared" si="18"/>
        <v>385</v>
      </c>
      <c r="AK89" s="16"/>
      <c r="AL89" s="16"/>
      <c r="AM89" s="16"/>
    </row>
    <row r="90" spans="1:39" s="1" customFormat="1" ht="11.1" customHeight="1" outlineLevel="1" x14ac:dyDescent="0.2">
      <c r="A90" s="7" t="s">
        <v>119</v>
      </c>
      <c r="B90" s="7" t="s">
        <v>8</v>
      </c>
      <c r="C90" s="8">
        <v>133.49</v>
      </c>
      <c r="D90" s="8"/>
      <c r="E90" s="8">
        <v>1</v>
      </c>
      <c r="F90" s="8">
        <v>132.49</v>
      </c>
      <c r="G90" s="1" t="str">
        <f>VLOOKUP(A:A,[1]TDSheet!$A:$G,7,0)</f>
        <v>нов</v>
      </c>
      <c r="H90" s="1">
        <f>VLOOKUP(A:A,[1]TDSheet!$A:$H,8,0)</f>
        <v>1</v>
      </c>
      <c r="I90" s="1" t="e">
        <f>VLOOKUP(A:A,[1]TDSheet!$A:$I,9,0)</f>
        <v>#N/A</v>
      </c>
      <c r="J90" s="16">
        <f>VLOOKUP(A:A,[2]TDSheet!$A:$F,6,0)</f>
        <v>3.6</v>
      </c>
      <c r="K90" s="16">
        <f t="shared" si="14"/>
        <v>-2.6</v>
      </c>
      <c r="L90" s="16">
        <f>VLOOKUP(A:A,[1]TDSheet!$A:$N,14,0)</f>
        <v>0</v>
      </c>
      <c r="M90" s="16">
        <f>VLOOKUP(A:A,[1]TDSheet!$A:$X,24,0)</f>
        <v>0</v>
      </c>
      <c r="N90" s="16"/>
      <c r="O90" s="16"/>
      <c r="P90" s="16"/>
      <c r="Q90" s="16"/>
      <c r="R90" s="16"/>
      <c r="S90" s="16"/>
      <c r="T90" s="16"/>
      <c r="U90" s="16"/>
      <c r="V90" s="16"/>
      <c r="W90" s="16">
        <f t="shared" si="15"/>
        <v>0.2</v>
      </c>
      <c r="X90" s="18"/>
      <c r="Y90" s="19">
        <f t="shared" si="16"/>
        <v>662.45</v>
      </c>
      <c r="Z90" s="16">
        <f t="shared" si="17"/>
        <v>662.45</v>
      </c>
      <c r="AA90" s="16"/>
      <c r="AB90" s="16"/>
      <c r="AC90" s="16"/>
      <c r="AD90" s="16">
        <f>VLOOKUP(A:A,[1]TDSheet!$A:$AD,30,0)</f>
        <v>0</v>
      </c>
      <c r="AE90" s="16">
        <f>VLOOKUP(A:A,[1]TDSheet!$A:$AE,31,0)</f>
        <v>0</v>
      </c>
      <c r="AF90" s="16">
        <f>VLOOKUP(A:A,[1]TDSheet!$A:$AF,32,0)</f>
        <v>0</v>
      </c>
      <c r="AG90" s="16">
        <f>VLOOKUP(A:A,[1]TDSheet!$A:$AG,33,0)</f>
        <v>0</v>
      </c>
      <c r="AH90" s="16">
        <f>VLOOKUP(A:A,[3]TDSheet!$A:$D,4,0)</f>
        <v>1</v>
      </c>
      <c r="AI90" s="16" t="e">
        <f>VLOOKUP(A:A,[1]TDSheet!$A:$AI,35,0)</f>
        <v>#N/A</v>
      </c>
      <c r="AJ90" s="16">
        <f t="shared" si="18"/>
        <v>0</v>
      </c>
      <c r="AK90" s="16"/>
      <c r="AL90" s="16"/>
      <c r="AM90" s="16"/>
    </row>
    <row r="91" spans="1:39" s="1" customFormat="1" ht="11.1" customHeight="1" outlineLevel="1" x14ac:dyDescent="0.2">
      <c r="A91" s="7" t="s">
        <v>92</v>
      </c>
      <c r="B91" s="7" t="s">
        <v>13</v>
      </c>
      <c r="C91" s="8">
        <v>2619</v>
      </c>
      <c r="D91" s="8">
        <v>41920</v>
      </c>
      <c r="E91" s="8">
        <v>9929</v>
      </c>
      <c r="F91" s="8">
        <v>4363</v>
      </c>
      <c r="G91" s="1">
        <f>VLOOKUP(A:A,[1]TDSheet!$A:$G,7,0)</f>
        <v>0</v>
      </c>
      <c r="H91" s="1">
        <f>VLOOKUP(A:A,[1]TDSheet!$A:$H,8,0)</f>
        <v>0.35</v>
      </c>
      <c r="I91" s="1">
        <f>VLOOKUP(A:A,[1]TDSheet!$A:$I,9,0)</f>
        <v>45</v>
      </c>
      <c r="J91" s="16">
        <f>VLOOKUP(A:A,[2]TDSheet!$A:$F,6,0)</f>
        <v>10019</v>
      </c>
      <c r="K91" s="16">
        <f t="shared" si="14"/>
        <v>-90</v>
      </c>
      <c r="L91" s="16">
        <f>VLOOKUP(A:A,[1]TDSheet!$A:$N,14,0)</f>
        <v>1500</v>
      </c>
      <c r="M91" s="16">
        <f>VLOOKUP(A:A,[1]TDSheet!$A:$X,24,0)</f>
        <v>1500</v>
      </c>
      <c r="N91" s="16"/>
      <c r="O91" s="16"/>
      <c r="P91" s="16"/>
      <c r="Q91" s="16"/>
      <c r="R91" s="16"/>
      <c r="S91" s="16"/>
      <c r="T91" s="16"/>
      <c r="U91" s="16"/>
      <c r="V91" s="16"/>
      <c r="W91" s="16">
        <f t="shared" si="15"/>
        <v>1381</v>
      </c>
      <c r="X91" s="18">
        <v>2000</v>
      </c>
      <c r="Y91" s="19">
        <f t="shared" si="16"/>
        <v>6.7798696596669084</v>
      </c>
      <c r="Z91" s="16">
        <f t="shared" si="17"/>
        <v>3.1593048515568429</v>
      </c>
      <c r="AA91" s="16"/>
      <c r="AB91" s="16"/>
      <c r="AC91" s="16"/>
      <c r="AD91" s="16">
        <f>VLOOKUP(A:A,[1]TDSheet!$A:$AD,30,0)</f>
        <v>3024</v>
      </c>
      <c r="AE91" s="16">
        <f>VLOOKUP(A:A,[1]TDSheet!$A:$AE,31,0)</f>
        <v>1332</v>
      </c>
      <c r="AF91" s="16">
        <f>VLOOKUP(A:A,[1]TDSheet!$A:$AF,32,0)</f>
        <v>1330</v>
      </c>
      <c r="AG91" s="16">
        <f>VLOOKUP(A:A,[1]TDSheet!$A:$AG,33,0)</f>
        <v>1423</v>
      </c>
      <c r="AH91" s="16">
        <f>VLOOKUP(A:A,[3]TDSheet!$A:$D,4,0)</f>
        <v>1674</v>
      </c>
      <c r="AI91" s="22" t="s">
        <v>161</v>
      </c>
      <c r="AJ91" s="16">
        <f t="shared" si="18"/>
        <v>700</v>
      </c>
      <c r="AK91" s="16"/>
      <c r="AL91" s="16"/>
      <c r="AM91" s="16"/>
    </row>
    <row r="92" spans="1:39" s="1" customFormat="1" ht="11.1" customHeight="1" outlineLevel="1" x14ac:dyDescent="0.2">
      <c r="A92" s="7" t="s">
        <v>93</v>
      </c>
      <c r="B92" s="7" t="s">
        <v>13</v>
      </c>
      <c r="C92" s="8">
        <v>127</v>
      </c>
      <c r="D92" s="8">
        <v>141</v>
      </c>
      <c r="E92" s="8">
        <v>72</v>
      </c>
      <c r="F92" s="8">
        <v>180</v>
      </c>
      <c r="G92" s="1" t="str">
        <f>VLOOKUP(A:A,[1]TDSheet!$A:$G,7,0)</f>
        <v>лидер</v>
      </c>
      <c r="H92" s="1">
        <f>VLOOKUP(A:A,[1]TDSheet!$A:$H,8,0)</f>
        <v>0.11</v>
      </c>
      <c r="I92" s="1">
        <f>VLOOKUP(A:A,[1]TDSheet!$A:$I,9,0)</f>
        <v>120</v>
      </c>
      <c r="J92" s="16">
        <f>VLOOKUP(A:A,[2]TDSheet!$A:$F,6,0)</f>
        <v>83</v>
      </c>
      <c r="K92" s="16">
        <f t="shared" si="14"/>
        <v>-11</v>
      </c>
      <c r="L92" s="16">
        <f>VLOOKUP(A:A,[1]TDSheet!$A:$N,14,0)</f>
        <v>50</v>
      </c>
      <c r="M92" s="16">
        <f>VLOOKUP(A:A,[1]TDSheet!$A:$X,24,0)</f>
        <v>0</v>
      </c>
      <c r="N92" s="16"/>
      <c r="O92" s="16"/>
      <c r="P92" s="16"/>
      <c r="Q92" s="16"/>
      <c r="R92" s="16"/>
      <c r="S92" s="16"/>
      <c r="T92" s="16"/>
      <c r="U92" s="16"/>
      <c r="V92" s="16"/>
      <c r="W92" s="16">
        <f t="shared" si="15"/>
        <v>14.4</v>
      </c>
      <c r="X92" s="18"/>
      <c r="Y92" s="19">
        <f t="shared" si="16"/>
        <v>15.972222222222221</v>
      </c>
      <c r="Z92" s="16">
        <f t="shared" si="17"/>
        <v>12.5</v>
      </c>
      <c r="AA92" s="16"/>
      <c r="AB92" s="16"/>
      <c r="AC92" s="16"/>
      <c r="AD92" s="16">
        <f>VLOOKUP(A:A,[1]TDSheet!$A:$AD,30,0)</f>
        <v>0</v>
      </c>
      <c r="AE92" s="16">
        <f>VLOOKUP(A:A,[1]TDSheet!$A:$AE,31,0)</f>
        <v>19.600000000000001</v>
      </c>
      <c r="AF92" s="16">
        <f>VLOOKUP(A:A,[1]TDSheet!$A:$AF,32,0)</f>
        <v>18.8</v>
      </c>
      <c r="AG92" s="16">
        <f>VLOOKUP(A:A,[1]TDSheet!$A:$AG,33,0)</f>
        <v>26</v>
      </c>
      <c r="AH92" s="16">
        <f>VLOOKUP(A:A,[3]TDSheet!$A:$D,4,0)</f>
        <v>20</v>
      </c>
      <c r="AI92" s="16">
        <f>VLOOKUP(A:A,[1]TDSheet!$A:$AI,35,0)</f>
        <v>0</v>
      </c>
      <c r="AJ92" s="16">
        <f t="shared" si="18"/>
        <v>0</v>
      </c>
      <c r="AK92" s="16"/>
      <c r="AL92" s="16"/>
      <c r="AM92" s="16"/>
    </row>
    <row r="93" spans="1:39" s="1" customFormat="1" ht="11.1" customHeight="1" outlineLevel="1" x14ac:dyDescent="0.2">
      <c r="A93" s="7" t="s">
        <v>94</v>
      </c>
      <c r="B93" s="7" t="s">
        <v>13</v>
      </c>
      <c r="C93" s="8">
        <v>103</v>
      </c>
      <c r="D93" s="8">
        <v>165</v>
      </c>
      <c r="E93" s="8">
        <v>113</v>
      </c>
      <c r="F93" s="8">
        <v>150</v>
      </c>
      <c r="G93" s="1" t="str">
        <f>VLOOKUP(A:A,[1]TDSheet!$A:$G,7,0)</f>
        <v>лидер</v>
      </c>
      <c r="H93" s="1">
        <f>VLOOKUP(A:A,[1]TDSheet!$A:$H,8,0)</f>
        <v>0.11</v>
      </c>
      <c r="I93" s="1">
        <f>VLOOKUP(A:A,[1]TDSheet!$A:$I,9,0)</f>
        <v>120</v>
      </c>
      <c r="J93" s="16">
        <f>VLOOKUP(A:A,[2]TDSheet!$A:$F,6,0)</f>
        <v>126</v>
      </c>
      <c r="K93" s="16">
        <f t="shared" si="14"/>
        <v>-13</v>
      </c>
      <c r="L93" s="16">
        <f>VLOOKUP(A:A,[1]TDSheet!$A:$N,14,0)</f>
        <v>50</v>
      </c>
      <c r="M93" s="16">
        <f>VLOOKUP(A:A,[1]TDSheet!$A:$X,24,0)</f>
        <v>0</v>
      </c>
      <c r="N93" s="16"/>
      <c r="O93" s="16"/>
      <c r="P93" s="16"/>
      <c r="Q93" s="16"/>
      <c r="R93" s="16"/>
      <c r="S93" s="16"/>
      <c r="T93" s="16"/>
      <c r="U93" s="16"/>
      <c r="V93" s="16"/>
      <c r="W93" s="16">
        <f t="shared" si="15"/>
        <v>22.6</v>
      </c>
      <c r="X93" s="18"/>
      <c r="Y93" s="19">
        <f t="shared" si="16"/>
        <v>8.8495575221238933</v>
      </c>
      <c r="Z93" s="16">
        <f t="shared" si="17"/>
        <v>6.6371681415929196</v>
      </c>
      <c r="AA93" s="16"/>
      <c r="AB93" s="16"/>
      <c r="AC93" s="16"/>
      <c r="AD93" s="16">
        <f>VLOOKUP(A:A,[1]TDSheet!$A:$AD,30,0)</f>
        <v>0</v>
      </c>
      <c r="AE93" s="16">
        <f>VLOOKUP(A:A,[1]TDSheet!$A:$AE,31,0)</f>
        <v>27.8</v>
      </c>
      <c r="AF93" s="16">
        <f>VLOOKUP(A:A,[1]TDSheet!$A:$AF,32,0)</f>
        <v>21.8</v>
      </c>
      <c r="AG93" s="16">
        <f>VLOOKUP(A:A,[1]TDSheet!$A:$AG,33,0)</f>
        <v>29</v>
      </c>
      <c r="AH93" s="16">
        <f>VLOOKUP(A:A,[3]TDSheet!$A:$D,4,0)</f>
        <v>28</v>
      </c>
      <c r="AI93" s="16">
        <f>VLOOKUP(A:A,[1]TDSheet!$A:$AI,35,0)</f>
        <v>0</v>
      </c>
      <c r="AJ93" s="16">
        <f t="shared" si="18"/>
        <v>0</v>
      </c>
      <c r="AK93" s="16"/>
      <c r="AL93" s="16"/>
      <c r="AM93" s="16"/>
    </row>
    <row r="94" spans="1:39" s="1" customFormat="1" ht="21.95" customHeight="1" outlineLevel="1" x14ac:dyDescent="0.2">
      <c r="A94" s="7" t="s">
        <v>95</v>
      </c>
      <c r="B94" s="7" t="s">
        <v>13</v>
      </c>
      <c r="C94" s="8">
        <v>463</v>
      </c>
      <c r="D94" s="8">
        <v>380</v>
      </c>
      <c r="E94" s="8">
        <v>494</v>
      </c>
      <c r="F94" s="8">
        <v>323</v>
      </c>
      <c r="G94" s="1" t="str">
        <f>VLOOKUP(A:A,[1]TDSheet!$A:$G,7,0)</f>
        <v>лидер</v>
      </c>
      <c r="H94" s="1">
        <f>VLOOKUP(A:A,[1]TDSheet!$A:$H,8,0)</f>
        <v>0.06</v>
      </c>
      <c r="I94" s="1">
        <f>VLOOKUP(A:A,[1]TDSheet!$A:$I,9,0)</f>
        <v>60</v>
      </c>
      <c r="J94" s="16">
        <f>VLOOKUP(A:A,[2]TDSheet!$A:$F,6,0)</f>
        <v>526</v>
      </c>
      <c r="K94" s="16">
        <f t="shared" si="14"/>
        <v>-32</v>
      </c>
      <c r="L94" s="16">
        <f>VLOOKUP(A:A,[1]TDSheet!$A:$N,14,0)</f>
        <v>120</v>
      </c>
      <c r="M94" s="16">
        <f>VLOOKUP(A:A,[1]TDSheet!$A:$X,24,0)</f>
        <v>100</v>
      </c>
      <c r="N94" s="16"/>
      <c r="O94" s="16"/>
      <c r="P94" s="16"/>
      <c r="Q94" s="16"/>
      <c r="R94" s="16"/>
      <c r="S94" s="16"/>
      <c r="T94" s="16"/>
      <c r="U94" s="16"/>
      <c r="V94" s="16"/>
      <c r="W94" s="16">
        <f t="shared" si="15"/>
        <v>98.8</v>
      </c>
      <c r="X94" s="18">
        <v>100</v>
      </c>
      <c r="Y94" s="19">
        <f t="shared" si="16"/>
        <v>6.5080971659919031</v>
      </c>
      <c r="Z94" s="16">
        <f t="shared" si="17"/>
        <v>3.2692307692307692</v>
      </c>
      <c r="AA94" s="16"/>
      <c r="AB94" s="16"/>
      <c r="AC94" s="16"/>
      <c r="AD94" s="16">
        <f>VLOOKUP(A:A,[1]TDSheet!$A:$AD,30,0)</f>
        <v>0</v>
      </c>
      <c r="AE94" s="16">
        <f>VLOOKUP(A:A,[1]TDSheet!$A:$AE,31,0)</f>
        <v>117.6</v>
      </c>
      <c r="AF94" s="16">
        <f>VLOOKUP(A:A,[1]TDSheet!$A:$AF,32,0)</f>
        <v>107.2</v>
      </c>
      <c r="AG94" s="16">
        <f>VLOOKUP(A:A,[1]TDSheet!$A:$AG,33,0)</f>
        <v>105.8</v>
      </c>
      <c r="AH94" s="16">
        <f>VLOOKUP(A:A,[3]TDSheet!$A:$D,4,0)</f>
        <v>165</v>
      </c>
      <c r="AI94" s="16" t="e">
        <f>VLOOKUP(A:A,[1]TDSheet!$A:$AI,35,0)</f>
        <v>#N/A</v>
      </c>
      <c r="AJ94" s="16">
        <f t="shared" si="18"/>
        <v>6</v>
      </c>
      <c r="AK94" s="16"/>
      <c r="AL94" s="16"/>
      <c r="AM94" s="16"/>
    </row>
    <row r="95" spans="1:39" s="1" customFormat="1" ht="21.95" customHeight="1" outlineLevel="1" x14ac:dyDescent="0.2">
      <c r="A95" s="7" t="s">
        <v>96</v>
      </c>
      <c r="B95" s="7" t="s">
        <v>13</v>
      </c>
      <c r="C95" s="8">
        <v>53</v>
      </c>
      <c r="D95" s="8">
        <v>18</v>
      </c>
      <c r="E95" s="8">
        <v>24</v>
      </c>
      <c r="F95" s="8">
        <v>37</v>
      </c>
      <c r="G95" s="1">
        <f>VLOOKUP(A:A,[1]TDSheet!$A:$G,7,0)</f>
        <v>0</v>
      </c>
      <c r="H95" s="1">
        <f>VLOOKUP(A:A,[1]TDSheet!$A:$H,8,0)</f>
        <v>0.06</v>
      </c>
      <c r="I95" s="1">
        <f>VLOOKUP(A:A,[1]TDSheet!$A:$I,9,0)</f>
        <v>0</v>
      </c>
      <c r="J95" s="16">
        <f>VLOOKUP(A:A,[2]TDSheet!$A:$F,6,0)</f>
        <v>518</v>
      </c>
      <c r="K95" s="16">
        <f t="shared" si="14"/>
        <v>-494</v>
      </c>
      <c r="L95" s="16">
        <f>VLOOKUP(A:A,[1]TDSheet!$A:$N,14,0)</f>
        <v>50</v>
      </c>
      <c r="M95" s="16">
        <f>VLOOKUP(A:A,[1]TDSheet!$A:$X,24,0)</f>
        <v>100</v>
      </c>
      <c r="N95" s="16"/>
      <c r="O95" s="16"/>
      <c r="P95" s="16"/>
      <c r="Q95" s="16"/>
      <c r="R95" s="16"/>
      <c r="S95" s="16"/>
      <c r="T95" s="16"/>
      <c r="U95" s="16"/>
      <c r="V95" s="16"/>
      <c r="W95" s="16">
        <f t="shared" si="15"/>
        <v>4.8</v>
      </c>
      <c r="X95" s="18">
        <v>100</v>
      </c>
      <c r="Y95" s="19">
        <f t="shared" si="16"/>
        <v>59.791666666666671</v>
      </c>
      <c r="Z95" s="16">
        <f t="shared" si="17"/>
        <v>7.7083333333333339</v>
      </c>
      <c r="AA95" s="16"/>
      <c r="AB95" s="16"/>
      <c r="AC95" s="16"/>
      <c r="AD95" s="16">
        <f>VLOOKUP(A:A,[1]TDSheet!$A:$AD,30,0)</f>
        <v>0</v>
      </c>
      <c r="AE95" s="16">
        <f>VLOOKUP(A:A,[1]TDSheet!$A:$AE,31,0)</f>
        <v>65.2</v>
      </c>
      <c r="AF95" s="16">
        <f>VLOOKUP(A:A,[1]TDSheet!$A:$AF,32,0)</f>
        <v>40.4</v>
      </c>
      <c r="AG95" s="16">
        <f>VLOOKUP(A:A,[1]TDSheet!$A:$AG,33,0)</f>
        <v>2</v>
      </c>
      <c r="AH95" s="16">
        <f>VLOOKUP(A:A,[3]TDSheet!$A:$D,4,0)</f>
        <v>8</v>
      </c>
      <c r="AI95" s="16">
        <f>VLOOKUP(A:A,[1]TDSheet!$A:$AI,35,0)</f>
        <v>0</v>
      </c>
      <c r="AJ95" s="16">
        <f t="shared" si="18"/>
        <v>6</v>
      </c>
      <c r="AK95" s="16"/>
      <c r="AL95" s="16"/>
      <c r="AM95" s="16"/>
    </row>
    <row r="96" spans="1:39" s="1" customFormat="1" ht="11.1" customHeight="1" outlineLevel="1" x14ac:dyDescent="0.2">
      <c r="A96" s="7" t="s">
        <v>97</v>
      </c>
      <c r="B96" s="7" t="s">
        <v>13</v>
      </c>
      <c r="C96" s="8">
        <v>553</v>
      </c>
      <c r="D96" s="8">
        <v>678</v>
      </c>
      <c r="E96" s="8">
        <v>746</v>
      </c>
      <c r="F96" s="8">
        <v>454</v>
      </c>
      <c r="G96" s="1" t="str">
        <f>VLOOKUP(A:A,[1]TDSheet!$A:$G,7,0)</f>
        <v>лидер</v>
      </c>
      <c r="H96" s="1">
        <f>VLOOKUP(A:A,[1]TDSheet!$A:$H,8,0)</f>
        <v>0.06</v>
      </c>
      <c r="I96" s="1">
        <f>VLOOKUP(A:A,[1]TDSheet!$A:$I,9,0)</f>
        <v>60</v>
      </c>
      <c r="J96" s="16">
        <f>VLOOKUP(A:A,[2]TDSheet!$A:$F,6,0)</f>
        <v>793</v>
      </c>
      <c r="K96" s="16">
        <f t="shared" si="14"/>
        <v>-47</v>
      </c>
      <c r="L96" s="16">
        <f>VLOOKUP(A:A,[1]TDSheet!$A:$N,14,0)</f>
        <v>150</v>
      </c>
      <c r="M96" s="16">
        <f>VLOOKUP(A:A,[1]TDSheet!$A:$X,24,0)</f>
        <v>100</v>
      </c>
      <c r="N96" s="16"/>
      <c r="O96" s="16"/>
      <c r="P96" s="16"/>
      <c r="Q96" s="16"/>
      <c r="R96" s="16"/>
      <c r="S96" s="16"/>
      <c r="T96" s="16"/>
      <c r="U96" s="16"/>
      <c r="V96" s="16"/>
      <c r="W96" s="16">
        <f t="shared" si="15"/>
        <v>149.19999999999999</v>
      </c>
      <c r="X96" s="18">
        <v>250</v>
      </c>
      <c r="Y96" s="19">
        <f t="shared" si="16"/>
        <v>6.3941018766756041</v>
      </c>
      <c r="Z96" s="16">
        <f t="shared" si="17"/>
        <v>3.0428954423592494</v>
      </c>
      <c r="AA96" s="16"/>
      <c r="AB96" s="16"/>
      <c r="AC96" s="16"/>
      <c r="AD96" s="16">
        <f>VLOOKUP(A:A,[1]TDSheet!$A:$AD,30,0)</f>
        <v>0</v>
      </c>
      <c r="AE96" s="16">
        <f>VLOOKUP(A:A,[1]TDSheet!$A:$AE,31,0)</f>
        <v>147</v>
      </c>
      <c r="AF96" s="16">
        <f>VLOOKUP(A:A,[1]TDSheet!$A:$AF,32,0)</f>
        <v>172.2</v>
      </c>
      <c r="AG96" s="16">
        <f>VLOOKUP(A:A,[1]TDSheet!$A:$AG,33,0)</f>
        <v>151.80000000000001</v>
      </c>
      <c r="AH96" s="16">
        <f>VLOOKUP(A:A,[3]TDSheet!$A:$D,4,0)</f>
        <v>276</v>
      </c>
      <c r="AI96" s="16" t="e">
        <f>VLOOKUP(A:A,[1]TDSheet!$A:$AI,35,0)</f>
        <v>#N/A</v>
      </c>
      <c r="AJ96" s="16">
        <f t="shared" si="18"/>
        <v>15</v>
      </c>
      <c r="AK96" s="16"/>
      <c r="AL96" s="16"/>
      <c r="AM96" s="16"/>
    </row>
    <row r="97" spans="1:39" s="1" customFormat="1" ht="11.1" customHeight="1" outlineLevel="1" x14ac:dyDescent="0.2">
      <c r="A97" s="7" t="s">
        <v>98</v>
      </c>
      <c r="B97" s="7" t="s">
        <v>13</v>
      </c>
      <c r="C97" s="8">
        <v>243</v>
      </c>
      <c r="D97" s="8">
        <v>283</v>
      </c>
      <c r="E97" s="8">
        <v>246</v>
      </c>
      <c r="F97" s="8">
        <v>264</v>
      </c>
      <c r="G97" s="1">
        <f>VLOOKUP(A:A,[1]TDSheet!$A:$G,7,0)</f>
        <v>0</v>
      </c>
      <c r="H97" s="1">
        <f>VLOOKUP(A:A,[1]TDSheet!$A:$H,8,0)</f>
        <v>0.15</v>
      </c>
      <c r="I97" s="1" t="e">
        <f>VLOOKUP(A:A,[1]TDSheet!$A:$I,9,0)</f>
        <v>#N/A</v>
      </c>
      <c r="J97" s="16">
        <f>VLOOKUP(A:A,[2]TDSheet!$A:$F,6,0)</f>
        <v>264</v>
      </c>
      <c r="K97" s="16">
        <f t="shared" si="14"/>
        <v>-18</v>
      </c>
      <c r="L97" s="16">
        <f>VLOOKUP(A:A,[1]TDSheet!$A:$N,14,0)</f>
        <v>50</v>
      </c>
      <c r="M97" s="16">
        <f>VLOOKUP(A:A,[1]TDSheet!$A:$X,24,0)</f>
        <v>0</v>
      </c>
      <c r="N97" s="16"/>
      <c r="O97" s="16"/>
      <c r="P97" s="16"/>
      <c r="Q97" s="16"/>
      <c r="R97" s="16"/>
      <c r="S97" s="16"/>
      <c r="T97" s="16"/>
      <c r="U97" s="16"/>
      <c r="V97" s="16"/>
      <c r="W97" s="16">
        <f t="shared" si="15"/>
        <v>49.2</v>
      </c>
      <c r="X97" s="18">
        <v>50</v>
      </c>
      <c r="Y97" s="19">
        <f t="shared" si="16"/>
        <v>7.3983739837398366</v>
      </c>
      <c r="Z97" s="16">
        <f t="shared" si="17"/>
        <v>5.3658536585365848</v>
      </c>
      <c r="AA97" s="16"/>
      <c r="AB97" s="16"/>
      <c r="AC97" s="16"/>
      <c r="AD97" s="16">
        <f>VLOOKUP(A:A,[1]TDSheet!$A:$AD,30,0)</f>
        <v>0</v>
      </c>
      <c r="AE97" s="16">
        <f>VLOOKUP(A:A,[1]TDSheet!$A:$AE,31,0)</f>
        <v>48</v>
      </c>
      <c r="AF97" s="16">
        <f>VLOOKUP(A:A,[1]TDSheet!$A:$AF,32,0)</f>
        <v>52.2</v>
      </c>
      <c r="AG97" s="16">
        <f>VLOOKUP(A:A,[1]TDSheet!$A:$AG,33,0)</f>
        <v>51.8</v>
      </c>
      <c r="AH97" s="16">
        <f>VLOOKUP(A:A,[3]TDSheet!$A:$D,4,0)</f>
        <v>93</v>
      </c>
      <c r="AI97" s="16" t="e">
        <f>VLOOKUP(A:A,[1]TDSheet!$A:$AI,35,0)</f>
        <v>#N/A</v>
      </c>
      <c r="AJ97" s="16">
        <f t="shared" si="18"/>
        <v>7.5</v>
      </c>
      <c r="AK97" s="16"/>
      <c r="AL97" s="16"/>
      <c r="AM97" s="16"/>
    </row>
    <row r="98" spans="1:39" s="1" customFormat="1" ht="21.95" customHeight="1" outlineLevel="1" x14ac:dyDescent="0.2">
      <c r="A98" s="7" t="s">
        <v>120</v>
      </c>
      <c r="B98" s="7" t="s">
        <v>13</v>
      </c>
      <c r="C98" s="8">
        <v>201</v>
      </c>
      <c r="D98" s="8"/>
      <c r="E98" s="8">
        <v>33</v>
      </c>
      <c r="F98" s="8">
        <v>168</v>
      </c>
      <c r="G98" s="1" t="str">
        <f>VLOOKUP(A:A,[1]TDSheet!$A:$G,7,0)</f>
        <v>нов</v>
      </c>
      <c r="H98" s="1">
        <f>VLOOKUP(A:A,[1]TDSheet!$A:$H,8,0)</f>
        <v>0.28000000000000003</v>
      </c>
      <c r="I98" s="1" t="e">
        <f>VLOOKUP(A:A,[1]TDSheet!$A:$I,9,0)</f>
        <v>#N/A</v>
      </c>
      <c r="J98" s="16">
        <f>VLOOKUP(A:A,[2]TDSheet!$A:$F,6,0)</f>
        <v>35</v>
      </c>
      <c r="K98" s="16">
        <f t="shared" si="14"/>
        <v>-2</v>
      </c>
      <c r="L98" s="16">
        <f>VLOOKUP(A:A,[1]TDSheet!$A:$N,14,0)</f>
        <v>0</v>
      </c>
      <c r="M98" s="16">
        <f>VLOOKUP(A:A,[1]TDSheet!$A:$X,24,0)</f>
        <v>0</v>
      </c>
      <c r="N98" s="16"/>
      <c r="O98" s="16"/>
      <c r="P98" s="16"/>
      <c r="Q98" s="16"/>
      <c r="R98" s="16"/>
      <c r="S98" s="16"/>
      <c r="T98" s="16"/>
      <c r="U98" s="16"/>
      <c r="V98" s="16"/>
      <c r="W98" s="16">
        <f t="shared" si="15"/>
        <v>6.6</v>
      </c>
      <c r="X98" s="18"/>
      <c r="Y98" s="19">
        <f t="shared" si="16"/>
        <v>25.454545454545457</v>
      </c>
      <c r="Z98" s="16">
        <f t="shared" si="17"/>
        <v>25.454545454545457</v>
      </c>
      <c r="AA98" s="16"/>
      <c r="AB98" s="16"/>
      <c r="AC98" s="16"/>
      <c r="AD98" s="16">
        <f>VLOOKUP(A:A,[1]TDSheet!$A:$AD,30,0)</f>
        <v>0</v>
      </c>
      <c r="AE98" s="16">
        <f>VLOOKUP(A:A,[1]TDSheet!$A:$AE,31,0)</f>
        <v>0</v>
      </c>
      <c r="AF98" s="16">
        <f>VLOOKUP(A:A,[1]TDSheet!$A:$AF,32,0)</f>
        <v>0</v>
      </c>
      <c r="AG98" s="16">
        <f>VLOOKUP(A:A,[1]TDSheet!$A:$AG,33,0)</f>
        <v>1</v>
      </c>
      <c r="AH98" s="16">
        <f>VLOOKUP(A:A,[3]TDSheet!$A:$D,4,0)</f>
        <v>19</v>
      </c>
      <c r="AI98" s="16" t="e">
        <f>VLOOKUP(A:A,[1]TDSheet!$A:$AI,35,0)</f>
        <v>#N/A</v>
      </c>
      <c r="AJ98" s="16">
        <f t="shared" si="18"/>
        <v>0</v>
      </c>
      <c r="AK98" s="16"/>
      <c r="AL98" s="16"/>
      <c r="AM98" s="16"/>
    </row>
    <row r="99" spans="1:39" s="1" customFormat="1" ht="21.95" customHeight="1" outlineLevel="1" x14ac:dyDescent="0.2">
      <c r="A99" s="7" t="s">
        <v>99</v>
      </c>
      <c r="B99" s="7" t="s">
        <v>13</v>
      </c>
      <c r="C99" s="8">
        <v>35</v>
      </c>
      <c r="D99" s="8">
        <v>1545</v>
      </c>
      <c r="E99" s="8">
        <v>1</v>
      </c>
      <c r="F99" s="8"/>
      <c r="G99" s="1" t="str">
        <f>VLOOKUP(A:A,[1]TDSheet!$A:$G,7,0)</f>
        <v>лид, я</v>
      </c>
      <c r="H99" s="1">
        <f>VLOOKUP(A:A,[1]TDSheet!$A:$H,8,0)</f>
        <v>0.28000000000000003</v>
      </c>
      <c r="I99" s="1">
        <f>VLOOKUP(A:A,[1]TDSheet!$A:$I,9,0)</f>
        <v>40</v>
      </c>
      <c r="J99" s="16">
        <f>VLOOKUP(A:A,[2]TDSheet!$A:$F,6,0)</f>
        <v>318</v>
      </c>
      <c r="K99" s="16">
        <f t="shared" si="14"/>
        <v>-317</v>
      </c>
      <c r="L99" s="16">
        <f>VLOOKUP(A:A,[1]TDSheet!$A:$N,14,0)</f>
        <v>30</v>
      </c>
      <c r="M99" s="16">
        <f>VLOOKUP(A:A,[1]TDSheet!$A:$X,24,0)</f>
        <v>0</v>
      </c>
      <c r="N99" s="16"/>
      <c r="O99" s="16"/>
      <c r="P99" s="16"/>
      <c r="Q99" s="16"/>
      <c r="R99" s="16"/>
      <c r="S99" s="16"/>
      <c r="T99" s="16"/>
      <c r="U99" s="16"/>
      <c r="V99" s="16"/>
      <c r="W99" s="16">
        <f t="shared" si="15"/>
        <v>0.2</v>
      </c>
      <c r="X99" s="18">
        <v>20</v>
      </c>
      <c r="Y99" s="19">
        <f t="shared" si="16"/>
        <v>250</v>
      </c>
      <c r="Z99" s="16">
        <f t="shared" si="17"/>
        <v>0</v>
      </c>
      <c r="AA99" s="16"/>
      <c r="AB99" s="16"/>
      <c r="AC99" s="16"/>
      <c r="AD99" s="16">
        <f>VLOOKUP(A:A,[1]TDSheet!$A:$AD,30,0)</f>
        <v>0</v>
      </c>
      <c r="AE99" s="16">
        <f>VLOOKUP(A:A,[1]TDSheet!$A:$AE,31,0)</f>
        <v>57.8</v>
      </c>
      <c r="AF99" s="16">
        <f>VLOOKUP(A:A,[1]TDSheet!$A:$AF,32,0)</f>
        <v>56.4</v>
      </c>
      <c r="AG99" s="16">
        <f>VLOOKUP(A:A,[1]TDSheet!$A:$AG,33,0)</f>
        <v>30.2</v>
      </c>
      <c r="AH99" s="16">
        <f>VLOOKUP(A:A,[3]TDSheet!$A:$D,4,0)</f>
        <v>-13</v>
      </c>
      <c r="AI99" s="16">
        <v>0</v>
      </c>
      <c r="AJ99" s="16">
        <f t="shared" si="18"/>
        <v>5.6000000000000005</v>
      </c>
      <c r="AK99" s="16"/>
      <c r="AL99" s="16"/>
      <c r="AM99" s="16"/>
    </row>
    <row r="100" spans="1:39" s="1" customFormat="1" ht="11.1" customHeight="1" outlineLevel="1" x14ac:dyDescent="0.2">
      <c r="A100" s="7" t="s">
        <v>100</v>
      </c>
      <c r="B100" s="7" t="s">
        <v>8</v>
      </c>
      <c r="C100" s="8">
        <v>246.238</v>
      </c>
      <c r="D100" s="8">
        <v>667.62</v>
      </c>
      <c r="E100" s="8">
        <v>371.274</v>
      </c>
      <c r="F100" s="8">
        <v>507.02600000000001</v>
      </c>
      <c r="G100" s="1" t="str">
        <f>VLOOKUP(A:A,[1]TDSheet!$A:$G,7,0)</f>
        <v>н</v>
      </c>
      <c r="H100" s="1">
        <f>VLOOKUP(A:A,[1]TDSheet!$A:$H,8,0)</f>
        <v>1</v>
      </c>
      <c r="I100" s="1" t="e">
        <f>VLOOKUP(A:A,[1]TDSheet!$A:$I,9,0)</f>
        <v>#N/A</v>
      </c>
      <c r="J100" s="16">
        <f>VLOOKUP(A:A,[2]TDSheet!$A:$F,6,0)</f>
        <v>415.81</v>
      </c>
      <c r="K100" s="16">
        <f t="shared" si="14"/>
        <v>-44.536000000000001</v>
      </c>
      <c r="L100" s="16">
        <f>VLOOKUP(A:A,[1]TDSheet!$A:$N,14,0)</f>
        <v>110</v>
      </c>
      <c r="M100" s="16">
        <f>VLOOKUP(A:A,[1]TDSheet!$A:$X,24,0)</f>
        <v>50</v>
      </c>
      <c r="N100" s="16"/>
      <c r="O100" s="16"/>
      <c r="P100" s="16"/>
      <c r="Q100" s="16"/>
      <c r="R100" s="16"/>
      <c r="S100" s="16"/>
      <c r="T100" s="16"/>
      <c r="U100" s="16"/>
      <c r="V100" s="16"/>
      <c r="W100" s="16">
        <f t="shared" si="15"/>
        <v>74.254800000000003</v>
      </c>
      <c r="X100" s="18"/>
      <c r="Y100" s="19">
        <f t="shared" si="16"/>
        <v>8.9829344365616777</v>
      </c>
      <c r="Z100" s="16">
        <f t="shared" si="17"/>
        <v>6.8281915781875382</v>
      </c>
      <c r="AA100" s="16"/>
      <c r="AB100" s="16"/>
      <c r="AC100" s="16"/>
      <c r="AD100" s="16">
        <f>VLOOKUP(A:A,[1]TDSheet!$A:$AD,30,0)</f>
        <v>0</v>
      </c>
      <c r="AE100" s="16">
        <f>VLOOKUP(A:A,[1]TDSheet!$A:$AE,31,0)</f>
        <v>95.430999999999997</v>
      </c>
      <c r="AF100" s="16">
        <f>VLOOKUP(A:A,[1]TDSheet!$A:$AF,32,0)</f>
        <v>108.7568</v>
      </c>
      <c r="AG100" s="16">
        <f>VLOOKUP(A:A,[1]TDSheet!$A:$AG,33,0)</f>
        <v>109.4494</v>
      </c>
      <c r="AH100" s="16">
        <f>VLOOKUP(A:A,[3]TDSheet!$A:$D,4,0)</f>
        <v>65.334999999999994</v>
      </c>
      <c r="AI100" s="16" t="str">
        <f>VLOOKUP(A:A,[1]TDSheet!$A:$AI,35,0)</f>
        <v>увел</v>
      </c>
      <c r="AJ100" s="16">
        <f t="shared" si="18"/>
        <v>0</v>
      </c>
      <c r="AK100" s="16"/>
      <c r="AL100" s="16"/>
      <c r="AM100" s="16"/>
    </row>
    <row r="101" spans="1:39" s="1" customFormat="1" ht="11.1" customHeight="1" outlineLevel="1" x14ac:dyDescent="0.2">
      <c r="A101" s="7" t="s">
        <v>101</v>
      </c>
      <c r="B101" s="7" t="s">
        <v>13</v>
      </c>
      <c r="C101" s="8">
        <v>26</v>
      </c>
      <c r="D101" s="8">
        <v>12</v>
      </c>
      <c r="E101" s="8">
        <v>0</v>
      </c>
      <c r="F101" s="8">
        <v>5</v>
      </c>
      <c r="G101" s="1">
        <f>VLOOKUP(A:A,[1]TDSheet!$A:$G,7,0)</f>
        <v>0</v>
      </c>
      <c r="H101" s="1">
        <f>VLOOKUP(A:A,[1]TDSheet!$A:$H,8,0)</f>
        <v>0.33</v>
      </c>
      <c r="I101" s="1" t="e">
        <f>VLOOKUP(A:A,[1]TDSheet!$A:$I,9,0)</f>
        <v>#N/A</v>
      </c>
      <c r="J101" s="16">
        <f>VLOOKUP(A:A,[2]TDSheet!$A:$F,6,0)</f>
        <v>296</v>
      </c>
      <c r="K101" s="16">
        <f t="shared" si="14"/>
        <v>-296</v>
      </c>
      <c r="L101" s="16">
        <f>VLOOKUP(A:A,[1]TDSheet!$A:$N,14,0)</f>
        <v>30</v>
      </c>
      <c r="M101" s="16">
        <f>VLOOKUP(A:A,[1]TDSheet!$A:$X,24,0)</f>
        <v>0</v>
      </c>
      <c r="N101" s="16"/>
      <c r="O101" s="16"/>
      <c r="P101" s="16"/>
      <c r="Q101" s="16"/>
      <c r="R101" s="16"/>
      <c r="S101" s="16"/>
      <c r="T101" s="16"/>
      <c r="U101" s="16"/>
      <c r="V101" s="16"/>
      <c r="W101" s="16">
        <f t="shared" si="15"/>
        <v>0</v>
      </c>
      <c r="X101" s="18">
        <v>20</v>
      </c>
      <c r="Y101" s="19" t="e">
        <f t="shared" si="16"/>
        <v>#DIV/0!</v>
      </c>
      <c r="Z101" s="16" t="e">
        <f t="shared" si="17"/>
        <v>#DIV/0!</v>
      </c>
      <c r="AA101" s="16"/>
      <c r="AB101" s="16"/>
      <c r="AC101" s="16"/>
      <c r="AD101" s="16">
        <f>VLOOKUP(A:A,[1]TDSheet!$A:$AD,30,0)</f>
        <v>0</v>
      </c>
      <c r="AE101" s="16">
        <f>VLOOKUP(A:A,[1]TDSheet!$A:$AE,31,0)</f>
        <v>94.4</v>
      </c>
      <c r="AF101" s="16">
        <f>VLOOKUP(A:A,[1]TDSheet!$A:$AF,32,0)</f>
        <v>6.2</v>
      </c>
      <c r="AG101" s="16">
        <f>VLOOKUP(A:A,[1]TDSheet!$A:$AG,33,0)</f>
        <v>0.4</v>
      </c>
      <c r="AH101" s="16">
        <v>0</v>
      </c>
      <c r="AI101" s="16" t="e">
        <f>VLOOKUP(A:A,[1]TDSheet!$A:$AI,35,0)</f>
        <v>#N/A</v>
      </c>
      <c r="AJ101" s="16">
        <f t="shared" si="18"/>
        <v>6.6000000000000005</v>
      </c>
      <c r="AK101" s="16"/>
      <c r="AL101" s="16"/>
      <c r="AM101" s="16"/>
    </row>
    <row r="102" spans="1:39" s="1" customFormat="1" ht="21.95" customHeight="1" outlineLevel="1" x14ac:dyDescent="0.2">
      <c r="A102" s="7" t="s">
        <v>121</v>
      </c>
      <c r="B102" s="7" t="s">
        <v>8</v>
      </c>
      <c r="C102" s="8">
        <v>140.42500000000001</v>
      </c>
      <c r="D102" s="8"/>
      <c r="E102" s="8">
        <v>6.76</v>
      </c>
      <c r="F102" s="8">
        <v>133.66499999999999</v>
      </c>
      <c r="G102" s="1" t="str">
        <f>VLOOKUP(A:A,[1]TDSheet!$A:$G,7,0)</f>
        <v>нов</v>
      </c>
      <c r="H102" s="1">
        <f>VLOOKUP(A:A,[1]TDSheet!$A:$H,8,0)</f>
        <v>1</v>
      </c>
      <c r="I102" s="1" t="e">
        <f>VLOOKUP(A:A,[1]TDSheet!$A:$I,9,0)</f>
        <v>#N/A</v>
      </c>
      <c r="J102" s="16">
        <f>VLOOKUP(A:A,[2]TDSheet!$A:$F,6,0)</f>
        <v>7.8</v>
      </c>
      <c r="K102" s="16">
        <f t="shared" si="14"/>
        <v>-1.04</v>
      </c>
      <c r="L102" s="16">
        <f>VLOOKUP(A:A,[1]TDSheet!$A:$N,14,0)</f>
        <v>0</v>
      </c>
      <c r="M102" s="16">
        <f>VLOOKUP(A:A,[1]TDSheet!$A:$X,24,0)</f>
        <v>0</v>
      </c>
      <c r="N102" s="16"/>
      <c r="O102" s="16"/>
      <c r="P102" s="16"/>
      <c r="Q102" s="16"/>
      <c r="R102" s="16"/>
      <c r="S102" s="16"/>
      <c r="T102" s="16"/>
      <c r="U102" s="16"/>
      <c r="V102" s="16"/>
      <c r="W102" s="16">
        <f t="shared" si="15"/>
        <v>1.3519999999999999</v>
      </c>
      <c r="X102" s="18"/>
      <c r="Y102" s="19">
        <f t="shared" si="16"/>
        <v>98.864644970414204</v>
      </c>
      <c r="Z102" s="16">
        <f t="shared" si="17"/>
        <v>98.864644970414204</v>
      </c>
      <c r="AA102" s="16"/>
      <c r="AB102" s="16"/>
      <c r="AC102" s="16"/>
      <c r="AD102" s="16">
        <f>VLOOKUP(A:A,[1]TDSheet!$A:$AD,30,0)</f>
        <v>0</v>
      </c>
      <c r="AE102" s="16">
        <f>VLOOKUP(A:A,[1]TDSheet!$A:$AE,31,0)</f>
        <v>0</v>
      </c>
      <c r="AF102" s="16">
        <f>VLOOKUP(A:A,[1]TDSheet!$A:$AF,32,0)</f>
        <v>0</v>
      </c>
      <c r="AG102" s="16">
        <f>VLOOKUP(A:A,[1]TDSheet!$A:$AG,33,0)</f>
        <v>0.54080000000000006</v>
      </c>
      <c r="AH102" s="16">
        <f>VLOOKUP(A:A,[3]TDSheet!$A:$D,4,0)</f>
        <v>4.056</v>
      </c>
      <c r="AI102" s="16" t="e">
        <f>VLOOKUP(A:A,[1]TDSheet!$A:$AI,35,0)</f>
        <v>#N/A</v>
      </c>
      <c r="AJ102" s="16">
        <f t="shared" si="18"/>
        <v>0</v>
      </c>
      <c r="AK102" s="16"/>
      <c r="AL102" s="16"/>
      <c r="AM102" s="16"/>
    </row>
    <row r="103" spans="1:39" s="1" customFormat="1" ht="21.95" customHeight="1" outlineLevel="1" x14ac:dyDescent="0.2">
      <c r="A103" s="7" t="s">
        <v>102</v>
      </c>
      <c r="B103" s="7" t="s">
        <v>13</v>
      </c>
      <c r="C103" s="8">
        <v>163</v>
      </c>
      <c r="D103" s="8">
        <v>637</v>
      </c>
      <c r="E103" s="8">
        <v>556</v>
      </c>
      <c r="F103" s="8">
        <v>214</v>
      </c>
      <c r="G103" s="1">
        <f>VLOOKUP(A:A,[1]TDSheet!$A:$G,7,0)</f>
        <v>0</v>
      </c>
      <c r="H103" s="1">
        <f>VLOOKUP(A:A,[1]TDSheet!$A:$H,8,0)</f>
        <v>0.4</v>
      </c>
      <c r="I103" s="1" t="e">
        <f>VLOOKUP(A:A,[1]TDSheet!$A:$I,9,0)</f>
        <v>#N/A</v>
      </c>
      <c r="J103" s="16">
        <f>VLOOKUP(A:A,[2]TDSheet!$A:$F,6,0)</f>
        <v>763</v>
      </c>
      <c r="K103" s="16">
        <f t="shared" si="14"/>
        <v>-207</v>
      </c>
      <c r="L103" s="16">
        <f>VLOOKUP(A:A,[1]TDSheet!$A:$N,14,0)</f>
        <v>100</v>
      </c>
      <c r="M103" s="16">
        <f>VLOOKUP(A:A,[1]TDSheet!$A:$X,24,0)</f>
        <v>200</v>
      </c>
      <c r="N103" s="16"/>
      <c r="O103" s="16"/>
      <c r="P103" s="16"/>
      <c r="Q103" s="16"/>
      <c r="R103" s="16"/>
      <c r="S103" s="16"/>
      <c r="T103" s="16"/>
      <c r="U103" s="16"/>
      <c r="V103" s="16"/>
      <c r="W103" s="16">
        <f t="shared" si="15"/>
        <v>111.2</v>
      </c>
      <c r="X103" s="18">
        <v>200</v>
      </c>
      <c r="Y103" s="19">
        <f t="shared" si="16"/>
        <v>6.4208633093525176</v>
      </c>
      <c r="Z103" s="16">
        <f t="shared" si="17"/>
        <v>1.9244604316546763</v>
      </c>
      <c r="AA103" s="16"/>
      <c r="AB103" s="16"/>
      <c r="AC103" s="16"/>
      <c r="AD103" s="16">
        <f>VLOOKUP(A:A,[1]TDSheet!$A:$AD,30,0)</f>
        <v>0</v>
      </c>
      <c r="AE103" s="16">
        <f>VLOOKUP(A:A,[1]TDSheet!$A:$AE,31,0)</f>
        <v>99.8</v>
      </c>
      <c r="AF103" s="16">
        <f>VLOOKUP(A:A,[1]TDSheet!$A:$AF,32,0)</f>
        <v>84.4</v>
      </c>
      <c r="AG103" s="16">
        <f>VLOOKUP(A:A,[1]TDSheet!$A:$AG,33,0)</f>
        <v>98</v>
      </c>
      <c r="AH103" s="16">
        <f>VLOOKUP(A:A,[3]TDSheet!$A:$D,4,0)</f>
        <v>140</v>
      </c>
      <c r="AI103" s="16" t="str">
        <f>VLOOKUP(A:A,[1]TDSheet!$A:$AI,35,0)</f>
        <v>Паша</v>
      </c>
      <c r="AJ103" s="16">
        <f t="shared" si="18"/>
        <v>80</v>
      </c>
      <c r="AK103" s="16"/>
      <c r="AL103" s="16"/>
      <c r="AM103" s="16"/>
    </row>
    <row r="104" spans="1:39" s="1" customFormat="1" ht="21.95" customHeight="1" outlineLevel="1" x14ac:dyDescent="0.2">
      <c r="A104" s="7" t="s">
        <v>103</v>
      </c>
      <c r="B104" s="7" t="s">
        <v>8</v>
      </c>
      <c r="C104" s="8">
        <v>222.71299999999999</v>
      </c>
      <c r="D104" s="8">
        <v>339.81200000000001</v>
      </c>
      <c r="E104" s="8">
        <v>323.05099999999999</v>
      </c>
      <c r="F104" s="8">
        <v>224.97399999999999</v>
      </c>
      <c r="G104" s="1" t="str">
        <f>VLOOKUP(A:A,[1]TDSheet!$A:$G,7,0)</f>
        <v>н</v>
      </c>
      <c r="H104" s="1">
        <f>VLOOKUP(A:A,[1]TDSheet!$A:$H,8,0)</f>
        <v>1</v>
      </c>
      <c r="I104" s="1" t="e">
        <f>VLOOKUP(A:A,[1]TDSheet!$A:$I,9,0)</f>
        <v>#N/A</v>
      </c>
      <c r="J104" s="16">
        <f>VLOOKUP(A:A,[2]TDSheet!$A:$F,6,0)</f>
        <v>319.46899999999999</v>
      </c>
      <c r="K104" s="16">
        <f t="shared" si="14"/>
        <v>3.5819999999999936</v>
      </c>
      <c r="L104" s="16">
        <f>VLOOKUP(A:A,[1]TDSheet!$A:$N,14,0)</f>
        <v>80</v>
      </c>
      <c r="M104" s="16">
        <f>VLOOKUP(A:A,[1]TDSheet!$A:$X,24,0)</f>
        <v>0</v>
      </c>
      <c r="N104" s="16"/>
      <c r="O104" s="16"/>
      <c r="P104" s="16"/>
      <c r="Q104" s="16"/>
      <c r="R104" s="16"/>
      <c r="S104" s="16"/>
      <c r="T104" s="16"/>
      <c r="U104" s="16"/>
      <c r="V104" s="16"/>
      <c r="W104" s="16">
        <f t="shared" si="15"/>
        <v>64.610199999999992</v>
      </c>
      <c r="X104" s="18">
        <v>110</v>
      </c>
      <c r="Y104" s="19">
        <f t="shared" si="16"/>
        <v>6.4227320144497311</v>
      </c>
      <c r="Z104" s="16">
        <f t="shared" si="17"/>
        <v>3.4820198668321725</v>
      </c>
      <c r="AA104" s="16"/>
      <c r="AB104" s="16"/>
      <c r="AC104" s="16"/>
      <c r="AD104" s="16">
        <f>VLOOKUP(A:A,[1]TDSheet!$A:$AD,30,0)</f>
        <v>0</v>
      </c>
      <c r="AE104" s="16">
        <f>VLOOKUP(A:A,[1]TDSheet!$A:$AE,31,0)</f>
        <v>75.69</v>
      </c>
      <c r="AF104" s="16">
        <f>VLOOKUP(A:A,[1]TDSheet!$A:$AF,32,0)</f>
        <v>76.122199999999992</v>
      </c>
      <c r="AG104" s="16">
        <f>VLOOKUP(A:A,[1]TDSheet!$A:$AG,33,0)</f>
        <v>68.129600000000011</v>
      </c>
      <c r="AH104" s="16">
        <f>VLOOKUP(A:A,[3]TDSheet!$A:$D,4,0)</f>
        <v>102.739</v>
      </c>
      <c r="AI104" s="16" t="str">
        <f>VLOOKUP(A:A,[1]TDSheet!$A:$AI,35,0)</f>
        <v>увел</v>
      </c>
      <c r="AJ104" s="16">
        <f t="shared" si="18"/>
        <v>110</v>
      </c>
      <c r="AK104" s="16"/>
      <c r="AL104" s="16"/>
      <c r="AM104" s="16"/>
    </row>
    <row r="105" spans="1:39" s="1" customFormat="1" ht="21.95" customHeight="1" outlineLevel="1" x14ac:dyDescent="0.2">
      <c r="A105" s="7" t="s">
        <v>104</v>
      </c>
      <c r="B105" s="7" t="s">
        <v>13</v>
      </c>
      <c r="C105" s="8">
        <v>133</v>
      </c>
      <c r="D105" s="8">
        <v>333</v>
      </c>
      <c r="E105" s="8">
        <v>331</v>
      </c>
      <c r="F105" s="8">
        <v>115</v>
      </c>
      <c r="G105" s="1">
        <f>VLOOKUP(A:A,[1]TDSheet!$A:$G,7,0)</f>
        <v>0</v>
      </c>
      <c r="H105" s="1">
        <f>VLOOKUP(A:A,[1]TDSheet!$A:$H,8,0)</f>
        <v>0.4</v>
      </c>
      <c r="I105" s="1" t="e">
        <f>VLOOKUP(A:A,[1]TDSheet!$A:$I,9,0)</f>
        <v>#N/A</v>
      </c>
      <c r="J105" s="16">
        <f>VLOOKUP(A:A,[2]TDSheet!$A:$F,6,0)</f>
        <v>458</v>
      </c>
      <c r="K105" s="16">
        <f t="shared" si="14"/>
        <v>-127</v>
      </c>
      <c r="L105" s="16">
        <f>VLOOKUP(A:A,[1]TDSheet!$A:$N,14,0)</f>
        <v>60</v>
      </c>
      <c r="M105" s="16">
        <f>VLOOKUP(A:A,[1]TDSheet!$A:$X,24,0)</f>
        <v>150</v>
      </c>
      <c r="N105" s="16"/>
      <c r="O105" s="16"/>
      <c r="P105" s="16"/>
      <c r="Q105" s="16"/>
      <c r="R105" s="16"/>
      <c r="S105" s="16"/>
      <c r="T105" s="16"/>
      <c r="U105" s="16"/>
      <c r="V105" s="16"/>
      <c r="W105" s="16">
        <f t="shared" si="15"/>
        <v>66.2</v>
      </c>
      <c r="X105" s="18">
        <v>110</v>
      </c>
      <c r="Y105" s="19">
        <f t="shared" si="16"/>
        <v>6.5709969788519631</v>
      </c>
      <c r="Z105" s="16">
        <f t="shared" si="17"/>
        <v>1.7371601208459213</v>
      </c>
      <c r="AA105" s="16"/>
      <c r="AB105" s="16"/>
      <c r="AC105" s="16"/>
      <c r="AD105" s="16">
        <f>VLOOKUP(A:A,[1]TDSheet!$A:$AD,30,0)</f>
        <v>0</v>
      </c>
      <c r="AE105" s="16">
        <f>VLOOKUP(A:A,[1]TDSheet!$A:$AE,31,0)</f>
        <v>42</v>
      </c>
      <c r="AF105" s="16">
        <f>VLOOKUP(A:A,[1]TDSheet!$A:$AF,32,0)</f>
        <v>53.8</v>
      </c>
      <c r="AG105" s="16">
        <f>VLOOKUP(A:A,[1]TDSheet!$A:$AG,33,0)</f>
        <v>54.8</v>
      </c>
      <c r="AH105" s="16">
        <f>VLOOKUP(A:A,[3]TDSheet!$A:$D,4,0)</f>
        <v>73</v>
      </c>
      <c r="AI105" s="16" t="str">
        <f>VLOOKUP(A:A,[1]TDSheet!$A:$AI,35,0)</f>
        <v>увел</v>
      </c>
      <c r="AJ105" s="16">
        <f t="shared" si="18"/>
        <v>44</v>
      </c>
      <c r="AK105" s="16"/>
      <c r="AL105" s="16"/>
      <c r="AM105" s="16"/>
    </row>
    <row r="106" spans="1:39" s="1" customFormat="1" ht="11.1" customHeight="1" outlineLevel="1" x14ac:dyDescent="0.2">
      <c r="A106" s="7" t="s">
        <v>105</v>
      </c>
      <c r="B106" s="7" t="s">
        <v>8</v>
      </c>
      <c r="C106" s="8">
        <v>340.46600000000001</v>
      </c>
      <c r="D106" s="8">
        <v>195.63</v>
      </c>
      <c r="E106" s="8">
        <v>250.66</v>
      </c>
      <c r="F106" s="8">
        <v>270.79599999999999</v>
      </c>
      <c r="G106" s="1">
        <f>VLOOKUP(A:A,[1]TDSheet!$A:$G,7,0)</f>
        <v>0</v>
      </c>
      <c r="H106" s="1">
        <f>VLOOKUP(A:A,[1]TDSheet!$A:$H,8,0)</f>
        <v>1</v>
      </c>
      <c r="I106" s="1" t="e">
        <f>VLOOKUP(A:A,[1]TDSheet!$A:$I,9,0)</f>
        <v>#N/A</v>
      </c>
      <c r="J106" s="16">
        <f>VLOOKUP(A:A,[2]TDSheet!$A:$F,6,0)</f>
        <v>256.20600000000002</v>
      </c>
      <c r="K106" s="16">
        <f t="shared" si="14"/>
        <v>-5.5460000000000207</v>
      </c>
      <c r="L106" s="16">
        <f>VLOOKUP(A:A,[1]TDSheet!$A:$N,14,0)</f>
        <v>0</v>
      </c>
      <c r="M106" s="16">
        <f>VLOOKUP(A:A,[1]TDSheet!$A:$X,24,0)</f>
        <v>0</v>
      </c>
      <c r="N106" s="16"/>
      <c r="O106" s="16"/>
      <c r="P106" s="16"/>
      <c r="Q106" s="16"/>
      <c r="R106" s="16"/>
      <c r="S106" s="16"/>
      <c r="T106" s="16"/>
      <c r="U106" s="16"/>
      <c r="V106" s="16"/>
      <c r="W106" s="16">
        <f t="shared" si="15"/>
        <v>50.131999999999998</v>
      </c>
      <c r="X106" s="18">
        <v>60</v>
      </c>
      <c r="Y106" s="19">
        <f t="shared" si="16"/>
        <v>6.5984999601053218</v>
      </c>
      <c r="Z106" s="16">
        <f t="shared" si="17"/>
        <v>5.4016596186068782</v>
      </c>
      <c r="AA106" s="16"/>
      <c r="AB106" s="16"/>
      <c r="AC106" s="16"/>
      <c r="AD106" s="16">
        <f>VLOOKUP(A:A,[1]TDSheet!$A:$AD,30,0)</f>
        <v>0</v>
      </c>
      <c r="AE106" s="16">
        <f>VLOOKUP(A:A,[1]TDSheet!$A:$AE,31,0)</f>
        <v>61.77</v>
      </c>
      <c r="AF106" s="16">
        <f>VLOOKUP(A:A,[1]TDSheet!$A:$AF,32,0)</f>
        <v>80.193600000000004</v>
      </c>
      <c r="AG106" s="16">
        <f>VLOOKUP(A:A,[1]TDSheet!$A:$AG,33,0)</f>
        <v>58.242999999999995</v>
      </c>
      <c r="AH106" s="16">
        <f>VLOOKUP(A:A,[3]TDSheet!$A:$D,4,0)</f>
        <v>73.900000000000006</v>
      </c>
      <c r="AI106" s="16" t="str">
        <f>VLOOKUP(A:A,[1]TDSheet!$A:$AI,35,0)</f>
        <v>увел</v>
      </c>
      <c r="AJ106" s="16">
        <f t="shared" si="18"/>
        <v>60</v>
      </c>
      <c r="AK106" s="16"/>
      <c r="AL106" s="16"/>
      <c r="AM106" s="16"/>
    </row>
    <row r="107" spans="1:39" s="1" customFormat="1" ht="11.1" customHeight="1" outlineLevel="1" x14ac:dyDescent="0.2">
      <c r="A107" s="7" t="s">
        <v>106</v>
      </c>
      <c r="B107" s="7" t="s">
        <v>13</v>
      </c>
      <c r="C107" s="8">
        <v>54</v>
      </c>
      <c r="D107" s="8">
        <v>134</v>
      </c>
      <c r="E107" s="8">
        <v>79</v>
      </c>
      <c r="F107" s="8">
        <v>107</v>
      </c>
      <c r="G107" s="1" t="str">
        <f>VLOOKUP(A:A,[1]TDSheet!$A:$G,7,0)</f>
        <v>н</v>
      </c>
      <c r="H107" s="1">
        <f>VLOOKUP(A:A,[1]TDSheet!$A:$H,8,0)</f>
        <v>0.4</v>
      </c>
      <c r="I107" s="1" t="e">
        <f>VLOOKUP(A:A,[1]TDSheet!$A:$I,9,0)</f>
        <v>#N/A</v>
      </c>
      <c r="J107" s="16">
        <f>VLOOKUP(A:A,[2]TDSheet!$A:$F,6,0)</f>
        <v>103</v>
      </c>
      <c r="K107" s="16">
        <f t="shared" si="14"/>
        <v>-24</v>
      </c>
      <c r="L107" s="16">
        <f>VLOOKUP(A:A,[1]TDSheet!$A:$N,14,0)</f>
        <v>20</v>
      </c>
      <c r="M107" s="16">
        <f>VLOOKUP(A:A,[1]TDSheet!$A:$X,24,0)</f>
        <v>0</v>
      </c>
      <c r="N107" s="16"/>
      <c r="O107" s="16"/>
      <c r="P107" s="16"/>
      <c r="Q107" s="16"/>
      <c r="R107" s="16"/>
      <c r="S107" s="16"/>
      <c r="T107" s="16"/>
      <c r="U107" s="16"/>
      <c r="V107" s="16"/>
      <c r="W107" s="16">
        <f t="shared" si="15"/>
        <v>15.8</v>
      </c>
      <c r="X107" s="18"/>
      <c r="Y107" s="19">
        <f t="shared" si="16"/>
        <v>8.037974683544304</v>
      </c>
      <c r="Z107" s="16">
        <f t="shared" si="17"/>
        <v>6.7721518987341769</v>
      </c>
      <c r="AA107" s="16"/>
      <c r="AB107" s="16"/>
      <c r="AC107" s="16"/>
      <c r="AD107" s="16">
        <f>VLOOKUP(A:A,[1]TDSheet!$A:$AD,30,0)</f>
        <v>0</v>
      </c>
      <c r="AE107" s="16">
        <f>VLOOKUP(A:A,[1]TDSheet!$A:$AE,31,0)</f>
        <v>28</v>
      </c>
      <c r="AF107" s="16">
        <f>VLOOKUP(A:A,[1]TDSheet!$A:$AF,32,0)</f>
        <v>22.2</v>
      </c>
      <c r="AG107" s="16">
        <f>VLOOKUP(A:A,[1]TDSheet!$A:$AG,33,0)</f>
        <v>22.4</v>
      </c>
      <c r="AH107" s="16">
        <f>VLOOKUP(A:A,[3]TDSheet!$A:$D,4,0)</f>
        <v>27</v>
      </c>
      <c r="AI107" s="16" t="str">
        <f>VLOOKUP(A:A,[1]TDSheet!$A:$AI,35,0)</f>
        <v>Паша</v>
      </c>
      <c r="AJ107" s="16">
        <f t="shared" si="18"/>
        <v>0</v>
      </c>
      <c r="AK107" s="16"/>
      <c r="AL107" s="16"/>
      <c r="AM107" s="16"/>
    </row>
    <row r="108" spans="1:39" s="1" customFormat="1" ht="21.95" customHeight="1" outlineLevel="1" x14ac:dyDescent="0.2">
      <c r="A108" s="7" t="s">
        <v>107</v>
      </c>
      <c r="B108" s="7" t="s">
        <v>13</v>
      </c>
      <c r="C108" s="8">
        <v>67</v>
      </c>
      <c r="D108" s="8">
        <v>249</v>
      </c>
      <c r="E108" s="8">
        <v>191</v>
      </c>
      <c r="F108" s="8">
        <v>117</v>
      </c>
      <c r="G108" s="1">
        <f>VLOOKUP(A:A,[1]TDSheet!$A:$G,7,0)</f>
        <v>0</v>
      </c>
      <c r="H108" s="1">
        <f>VLOOKUP(A:A,[1]TDSheet!$A:$H,8,0)</f>
        <v>0.2</v>
      </c>
      <c r="I108" s="1" t="e">
        <f>VLOOKUP(A:A,[1]TDSheet!$A:$I,9,0)</f>
        <v>#N/A</v>
      </c>
      <c r="J108" s="16">
        <f>VLOOKUP(A:A,[2]TDSheet!$A:$F,6,0)</f>
        <v>241</v>
      </c>
      <c r="K108" s="16">
        <f t="shared" si="14"/>
        <v>-50</v>
      </c>
      <c r="L108" s="16">
        <f>VLOOKUP(A:A,[1]TDSheet!$A:$N,14,0)</f>
        <v>40</v>
      </c>
      <c r="M108" s="16">
        <f>VLOOKUP(A:A,[1]TDSheet!$A:$X,24,0)</f>
        <v>50</v>
      </c>
      <c r="N108" s="16"/>
      <c r="O108" s="16"/>
      <c r="P108" s="16"/>
      <c r="Q108" s="16"/>
      <c r="R108" s="16"/>
      <c r="S108" s="16"/>
      <c r="T108" s="16"/>
      <c r="U108" s="16"/>
      <c r="V108" s="16"/>
      <c r="W108" s="16">
        <f t="shared" si="15"/>
        <v>38.200000000000003</v>
      </c>
      <c r="X108" s="18">
        <v>40</v>
      </c>
      <c r="Y108" s="19">
        <f t="shared" si="16"/>
        <v>6.4659685863874339</v>
      </c>
      <c r="Z108" s="16">
        <f t="shared" si="17"/>
        <v>3.0628272251308899</v>
      </c>
      <c r="AA108" s="16"/>
      <c r="AB108" s="16"/>
      <c r="AC108" s="16"/>
      <c r="AD108" s="16">
        <f>VLOOKUP(A:A,[1]TDSheet!$A:$AD,30,0)</f>
        <v>0</v>
      </c>
      <c r="AE108" s="16">
        <f>VLOOKUP(A:A,[1]TDSheet!$A:$AE,31,0)</f>
        <v>36.4</v>
      </c>
      <c r="AF108" s="16">
        <f>VLOOKUP(A:A,[1]TDSheet!$A:$AF,32,0)</f>
        <v>32.6</v>
      </c>
      <c r="AG108" s="16">
        <f>VLOOKUP(A:A,[1]TDSheet!$A:$AG,33,0)</f>
        <v>38.200000000000003</v>
      </c>
      <c r="AH108" s="16">
        <f>VLOOKUP(A:A,[3]TDSheet!$A:$D,4,0)</f>
        <v>52</v>
      </c>
      <c r="AI108" s="16" t="e">
        <f>VLOOKUP(A:A,[1]TDSheet!$A:$AI,35,0)</f>
        <v>#N/A</v>
      </c>
      <c r="AJ108" s="16">
        <f t="shared" si="18"/>
        <v>8</v>
      </c>
      <c r="AK108" s="16"/>
      <c r="AL108" s="16"/>
      <c r="AM108" s="16"/>
    </row>
    <row r="109" spans="1:39" s="1" customFormat="1" ht="21.95" customHeight="1" outlineLevel="1" x14ac:dyDescent="0.2">
      <c r="A109" s="7" t="s">
        <v>108</v>
      </c>
      <c r="B109" s="7" t="s">
        <v>13</v>
      </c>
      <c r="C109" s="8">
        <v>115</v>
      </c>
      <c r="D109" s="8">
        <v>79</v>
      </c>
      <c r="E109" s="8">
        <v>122</v>
      </c>
      <c r="F109" s="8">
        <v>60</v>
      </c>
      <c r="G109" s="1">
        <f>VLOOKUP(A:A,[1]TDSheet!$A:$G,7,0)</f>
        <v>0</v>
      </c>
      <c r="H109" s="1">
        <f>VLOOKUP(A:A,[1]TDSheet!$A:$H,8,0)</f>
        <v>0.2</v>
      </c>
      <c r="I109" s="1" t="e">
        <f>VLOOKUP(A:A,[1]TDSheet!$A:$I,9,0)</f>
        <v>#N/A</v>
      </c>
      <c r="J109" s="16">
        <f>VLOOKUP(A:A,[2]TDSheet!$A:$F,6,0)</f>
        <v>221</v>
      </c>
      <c r="K109" s="16">
        <f t="shared" si="14"/>
        <v>-99</v>
      </c>
      <c r="L109" s="16">
        <f>VLOOKUP(A:A,[1]TDSheet!$A:$N,14,0)</f>
        <v>30</v>
      </c>
      <c r="M109" s="16">
        <f>VLOOKUP(A:A,[1]TDSheet!$A:$X,24,0)</f>
        <v>0</v>
      </c>
      <c r="N109" s="16"/>
      <c r="O109" s="16"/>
      <c r="P109" s="16"/>
      <c r="Q109" s="16"/>
      <c r="R109" s="16"/>
      <c r="S109" s="16"/>
      <c r="T109" s="16"/>
      <c r="U109" s="16"/>
      <c r="V109" s="16"/>
      <c r="W109" s="16">
        <f t="shared" si="15"/>
        <v>24.4</v>
      </c>
      <c r="X109" s="18">
        <v>70</v>
      </c>
      <c r="Y109" s="19">
        <f t="shared" si="16"/>
        <v>6.557377049180328</v>
      </c>
      <c r="Z109" s="16">
        <f t="shared" si="17"/>
        <v>2.459016393442623</v>
      </c>
      <c r="AA109" s="16"/>
      <c r="AB109" s="16"/>
      <c r="AC109" s="16"/>
      <c r="AD109" s="16">
        <f>VLOOKUP(A:A,[1]TDSheet!$A:$AD,30,0)</f>
        <v>0</v>
      </c>
      <c r="AE109" s="16">
        <f>VLOOKUP(A:A,[1]TDSheet!$A:$AE,31,0)</f>
        <v>41.6</v>
      </c>
      <c r="AF109" s="16">
        <f>VLOOKUP(A:A,[1]TDSheet!$A:$AF,32,0)</f>
        <v>30</v>
      </c>
      <c r="AG109" s="16">
        <f>VLOOKUP(A:A,[1]TDSheet!$A:$AG,33,0)</f>
        <v>30.8</v>
      </c>
      <c r="AH109" s="16">
        <f>VLOOKUP(A:A,[3]TDSheet!$A:$D,4,0)</f>
        <v>28</v>
      </c>
      <c r="AI109" s="16" t="str">
        <f>VLOOKUP(A:A,[1]TDSheet!$A:$AI,35,0)</f>
        <v>увел</v>
      </c>
      <c r="AJ109" s="16">
        <f t="shared" si="18"/>
        <v>14</v>
      </c>
      <c r="AK109" s="16"/>
      <c r="AL109" s="16"/>
      <c r="AM109" s="16"/>
    </row>
    <row r="110" spans="1:39" s="1" customFormat="1" ht="21.95" customHeight="1" outlineLevel="1" x14ac:dyDescent="0.2">
      <c r="A110" s="7" t="s">
        <v>109</v>
      </c>
      <c r="B110" s="7" t="s">
        <v>13</v>
      </c>
      <c r="C110" s="8">
        <v>203</v>
      </c>
      <c r="D110" s="8">
        <v>491</v>
      </c>
      <c r="E110" s="8">
        <v>441</v>
      </c>
      <c r="F110" s="8">
        <v>237</v>
      </c>
      <c r="G110" s="1">
        <f>VLOOKUP(A:A,[1]TDSheet!$A:$G,7,0)</f>
        <v>0</v>
      </c>
      <c r="H110" s="1">
        <f>VLOOKUP(A:A,[1]TDSheet!$A:$H,8,0)</f>
        <v>0.2</v>
      </c>
      <c r="I110" s="1" t="e">
        <f>VLOOKUP(A:A,[1]TDSheet!$A:$I,9,0)</f>
        <v>#N/A</v>
      </c>
      <c r="J110" s="16">
        <f>VLOOKUP(A:A,[2]TDSheet!$A:$F,6,0)</f>
        <v>547</v>
      </c>
      <c r="K110" s="16">
        <f t="shared" si="14"/>
        <v>-106</v>
      </c>
      <c r="L110" s="16">
        <f>VLOOKUP(A:A,[1]TDSheet!$A:$N,14,0)</f>
        <v>90</v>
      </c>
      <c r="M110" s="16">
        <f>VLOOKUP(A:A,[1]TDSheet!$A:$X,24,0)</f>
        <v>100</v>
      </c>
      <c r="N110" s="16"/>
      <c r="O110" s="16"/>
      <c r="P110" s="16"/>
      <c r="Q110" s="16"/>
      <c r="R110" s="16"/>
      <c r="S110" s="16"/>
      <c r="T110" s="16"/>
      <c r="U110" s="16"/>
      <c r="V110" s="16"/>
      <c r="W110" s="16">
        <f t="shared" si="15"/>
        <v>88.2</v>
      </c>
      <c r="X110" s="18">
        <v>140</v>
      </c>
      <c r="Y110" s="19">
        <f t="shared" si="16"/>
        <v>6.4285714285714279</v>
      </c>
      <c r="Z110" s="16">
        <f t="shared" si="17"/>
        <v>2.6870748299319729</v>
      </c>
      <c r="AA110" s="16"/>
      <c r="AB110" s="16"/>
      <c r="AC110" s="16"/>
      <c r="AD110" s="16">
        <f>VLOOKUP(A:A,[1]TDSheet!$A:$AD,30,0)</f>
        <v>0</v>
      </c>
      <c r="AE110" s="16">
        <f>VLOOKUP(A:A,[1]TDSheet!$A:$AE,31,0)</f>
        <v>99.6</v>
      </c>
      <c r="AF110" s="16">
        <f>VLOOKUP(A:A,[1]TDSheet!$A:$AF,32,0)</f>
        <v>86.2</v>
      </c>
      <c r="AG110" s="16">
        <f>VLOOKUP(A:A,[1]TDSheet!$A:$AG,33,0)</f>
        <v>84.4</v>
      </c>
      <c r="AH110" s="16">
        <f>VLOOKUP(A:A,[3]TDSheet!$A:$D,4,0)</f>
        <v>116</v>
      </c>
      <c r="AI110" s="16" t="str">
        <f>VLOOKUP(A:A,[1]TDSheet!$A:$AI,35,0)</f>
        <v>увел</v>
      </c>
      <c r="AJ110" s="16">
        <f t="shared" si="18"/>
        <v>28</v>
      </c>
      <c r="AK110" s="16"/>
      <c r="AL110" s="16"/>
      <c r="AM110" s="16"/>
    </row>
    <row r="111" spans="1:39" s="1" customFormat="1" ht="11.1" customHeight="1" outlineLevel="1" x14ac:dyDescent="0.2">
      <c r="A111" s="7" t="s">
        <v>110</v>
      </c>
      <c r="B111" s="7" t="s">
        <v>13</v>
      </c>
      <c r="C111" s="8">
        <v>73</v>
      </c>
      <c r="D111" s="8">
        <v>192</v>
      </c>
      <c r="E111" s="8">
        <v>174</v>
      </c>
      <c r="F111" s="8">
        <v>91</v>
      </c>
      <c r="G111" s="1">
        <f>VLOOKUP(A:A,[1]TDSheet!$A:$G,7,0)</f>
        <v>0</v>
      </c>
      <c r="H111" s="1">
        <f>VLOOKUP(A:A,[1]TDSheet!$A:$H,8,0)</f>
        <v>0.3</v>
      </c>
      <c r="I111" s="1" t="e">
        <f>VLOOKUP(A:A,[1]TDSheet!$A:$I,9,0)</f>
        <v>#N/A</v>
      </c>
      <c r="J111" s="16">
        <f>VLOOKUP(A:A,[2]TDSheet!$A:$F,6,0)</f>
        <v>240</v>
      </c>
      <c r="K111" s="16">
        <f t="shared" si="14"/>
        <v>-66</v>
      </c>
      <c r="L111" s="16">
        <f>VLOOKUP(A:A,[1]TDSheet!$A:$N,14,0)</f>
        <v>30</v>
      </c>
      <c r="M111" s="16">
        <f>VLOOKUP(A:A,[1]TDSheet!$A:$X,24,0)</f>
        <v>0</v>
      </c>
      <c r="N111" s="16"/>
      <c r="O111" s="16"/>
      <c r="P111" s="16"/>
      <c r="Q111" s="16"/>
      <c r="R111" s="16"/>
      <c r="S111" s="16"/>
      <c r="T111" s="16"/>
      <c r="U111" s="16"/>
      <c r="V111" s="16"/>
      <c r="W111" s="16">
        <f t="shared" si="15"/>
        <v>34.799999999999997</v>
      </c>
      <c r="X111" s="18">
        <v>100</v>
      </c>
      <c r="Y111" s="19">
        <f t="shared" si="16"/>
        <v>6.3505747126436791</v>
      </c>
      <c r="Z111" s="16">
        <f t="shared" si="17"/>
        <v>2.6149425287356323</v>
      </c>
      <c r="AA111" s="16"/>
      <c r="AB111" s="16"/>
      <c r="AC111" s="16"/>
      <c r="AD111" s="16">
        <f>VLOOKUP(A:A,[1]TDSheet!$A:$AD,30,0)</f>
        <v>0</v>
      </c>
      <c r="AE111" s="16">
        <f>VLOOKUP(A:A,[1]TDSheet!$A:$AE,31,0)</f>
        <v>25</v>
      </c>
      <c r="AF111" s="16">
        <f>VLOOKUP(A:A,[1]TDSheet!$A:$AF,32,0)</f>
        <v>23</v>
      </c>
      <c r="AG111" s="16">
        <f>VLOOKUP(A:A,[1]TDSheet!$A:$AG,33,0)</f>
        <v>28.4</v>
      </c>
      <c r="AH111" s="16">
        <f>VLOOKUP(A:A,[3]TDSheet!$A:$D,4,0)</f>
        <v>69</v>
      </c>
      <c r="AI111" s="16" t="str">
        <f>VLOOKUP(A:A,[1]TDSheet!$A:$AI,35,0)</f>
        <v>увел</v>
      </c>
      <c r="AJ111" s="16">
        <f t="shared" si="18"/>
        <v>30</v>
      </c>
      <c r="AK111" s="16"/>
      <c r="AL111" s="16"/>
      <c r="AM111" s="16"/>
    </row>
    <row r="112" spans="1:39" s="1" customFormat="1" ht="11.1" customHeight="1" outlineLevel="1" x14ac:dyDescent="0.2">
      <c r="A112" s="7" t="s">
        <v>111</v>
      </c>
      <c r="B112" s="7" t="s">
        <v>8</v>
      </c>
      <c r="C112" s="8">
        <v>682.505</v>
      </c>
      <c r="D112" s="8">
        <v>1256.4590000000001</v>
      </c>
      <c r="E112" s="8">
        <v>453.74099999999999</v>
      </c>
      <c r="F112" s="8">
        <v>613.75599999999997</v>
      </c>
      <c r="G112" s="1" t="str">
        <f>VLOOKUP(A:A,[1]TDSheet!$A:$G,7,0)</f>
        <v>рот</v>
      </c>
      <c r="H112" s="1">
        <f>VLOOKUP(A:A,[1]TDSheet!$A:$H,8,0)</f>
        <v>1</v>
      </c>
      <c r="I112" s="1" t="e">
        <f>VLOOKUP(A:A,[1]TDSheet!$A:$I,9,0)</f>
        <v>#N/A</v>
      </c>
      <c r="J112" s="16">
        <f>VLOOKUP(A:A,[2]TDSheet!$A:$F,6,0)</f>
        <v>457.36700000000002</v>
      </c>
      <c r="K112" s="16">
        <f t="shared" si="14"/>
        <v>-3.6260000000000332</v>
      </c>
      <c r="L112" s="16">
        <f>VLOOKUP(A:A,[1]TDSheet!$A:$N,14,0)</f>
        <v>100</v>
      </c>
      <c r="M112" s="16">
        <f>VLOOKUP(A:A,[1]TDSheet!$A:$X,24,0)</f>
        <v>0</v>
      </c>
      <c r="N112" s="16"/>
      <c r="O112" s="16"/>
      <c r="P112" s="16"/>
      <c r="Q112" s="16"/>
      <c r="R112" s="16"/>
      <c r="S112" s="16"/>
      <c r="T112" s="16"/>
      <c r="U112" s="16"/>
      <c r="V112" s="16"/>
      <c r="W112" s="16">
        <f t="shared" si="15"/>
        <v>90.748199999999997</v>
      </c>
      <c r="X112" s="18"/>
      <c r="Y112" s="19">
        <f t="shared" si="16"/>
        <v>7.8652358944860614</v>
      </c>
      <c r="Z112" s="16">
        <f t="shared" si="17"/>
        <v>6.7632856629663181</v>
      </c>
      <c r="AA112" s="16"/>
      <c r="AB112" s="16"/>
      <c r="AC112" s="16"/>
      <c r="AD112" s="16">
        <f>VLOOKUP(A:A,[1]TDSheet!$A:$AD,30,0)</f>
        <v>0</v>
      </c>
      <c r="AE112" s="16">
        <f>VLOOKUP(A:A,[1]TDSheet!$A:$AE,31,0)</f>
        <v>119.2</v>
      </c>
      <c r="AF112" s="16">
        <f>VLOOKUP(A:A,[1]TDSheet!$A:$AF,32,0)</f>
        <v>178.6</v>
      </c>
      <c r="AG112" s="16">
        <f>VLOOKUP(A:A,[1]TDSheet!$A:$AG,33,0)</f>
        <v>107.6</v>
      </c>
      <c r="AH112" s="16">
        <f>VLOOKUP(A:A,[3]TDSheet!$A:$D,4,0)</f>
        <v>116.224</v>
      </c>
      <c r="AI112" s="16" t="e">
        <f>VLOOKUP(A:A,[1]TDSheet!$A:$AI,35,0)</f>
        <v>#N/A</v>
      </c>
      <c r="AJ112" s="16">
        <f t="shared" si="18"/>
        <v>0</v>
      </c>
      <c r="AK112" s="16"/>
      <c r="AL112" s="16"/>
      <c r="AM112" s="16"/>
    </row>
    <row r="113" spans="1:39" s="1" customFormat="1" ht="11.1" customHeight="1" outlineLevel="1" x14ac:dyDescent="0.2">
      <c r="A113" s="7" t="s">
        <v>112</v>
      </c>
      <c r="B113" s="7" t="s">
        <v>8</v>
      </c>
      <c r="C113" s="8">
        <v>2523.8629999999998</v>
      </c>
      <c r="D113" s="8">
        <v>7842.2049999999999</v>
      </c>
      <c r="E113" s="8">
        <v>3798.779</v>
      </c>
      <c r="F113" s="8">
        <v>2921.748</v>
      </c>
      <c r="G113" s="1">
        <f>VLOOKUP(A:A,[1]TDSheet!$A:$G,7,0)</f>
        <v>0</v>
      </c>
      <c r="H113" s="1">
        <f>VLOOKUP(A:A,[1]TDSheet!$A:$H,8,0)</f>
        <v>1</v>
      </c>
      <c r="I113" s="1" t="e">
        <f>VLOOKUP(A:A,[1]TDSheet!$A:$I,9,0)</f>
        <v>#N/A</v>
      </c>
      <c r="J113" s="16">
        <f>VLOOKUP(A:A,[2]TDSheet!$A:$F,6,0)</f>
        <v>3654.13</v>
      </c>
      <c r="K113" s="16">
        <f t="shared" si="14"/>
        <v>144.64899999999989</v>
      </c>
      <c r="L113" s="16">
        <f>VLOOKUP(A:A,[1]TDSheet!$A:$N,14,0)</f>
        <v>900</v>
      </c>
      <c r="M113" s="16">
        <f>VLOOKUP(A:A,[1]TDSheet!$A:$X,24,0)</f>
        <v>100</v>
      </c>
      <c r="N113" s="16"/>
      <c r="O113" s="16"/>
      <c r="P113" s="16"/>
      <c r="Q113" s="16"/>
      <c r="R113" s="16"/>
      <c r="S113" s="16"/>
      <c r="T113" s="16"/>
      <c r="U113" s="16"/>
      <c r="V113" s="16"/>
      <c r="W113" s="16">
        <f t="shared" si="15"/>
        <v>759.75580000000002</v>
      </c>
      <c r="X113" s="18">
        <v>1100</v>
      </c>
      <c r="Y113" s="19">
        <f t="shared" si="16"/>
        <v>6.6096869546767518</v>
      </c>
      <c r="Z113" s="16">
        <f t="shared" si="17"/>
        <v>3.8456409283088067</v>
      </c>
      <c r="AA113" s="16"/>
      <c r="AB113" s="16"/>
      <c r="AC113" s="16"/>
      <c r="AD113" s="16">
        <f>VLOOKUP(A:A,[1]TDSheet!$A:$AD,30,0)</f>
        <v>0</v>
      </c>
      <c r="AE113" s="16">
        <f>VLOOKUP(A:A,[1]TDSheet!$A:$AE,31,0)</f>
        <v>824.7962</v>
      </c>
      <c r="AF113" s="16">
        <f>VLOOKUP(A:A,[1]TDSheet!$A:$AF,32,0)</f>
        <v>822.09240000000011</v>
      </c>
      <c r="AG113" s="16">
        <f>VLOOKUP(A:A,[1]TDSheet!$A:$AG,33,0)</f>
        <v>809.82120000000009</v>
      </c>
      <c r="AH113" s="16">
        <f>VLOOKUP(A:A,[3]TDSheet!$A:$D,4,0)</f>
        <v>793.98599999999999</v>
      </c>
      <c r="AI113" s="22" t="s">
        <v>161</v>
      </c>
      <c r="AJ113" s="16">
        <f t="shared" si="18"/>
        <v>1100</v>
      </c>
      <c r="AK113" s="16"/>
      <c r="AL113" s="16"/>
      <c r="AM113" s="16"/>
    </row>
    <row r="114" spans="1:39" s="1" customFormat="1" ht="11.1" customHeight="1" outlineLevel="1" x14ac:dyDescent="0.2">
      <c r="A114" s="7" t="s">
        <v>113</v>
      </c>
      <c r="B114" s="7" t="s">
        <v>8</v>
      </c>
      <c r="C114" s="8">
        <v>5146.4229999999998</v>
      </c>
      <c r="D114" s="8">
        <v>17608.97</v>
      </c>
      <c r="E114" s="8">
        <v>9412.1949999999997</v>
      </c>
      <c r="F114" s="8">
        <v>7830.2380000000003</v>
      </c>
      <c r="G114" s="1">
        <f>VLOOKUP(A:A,[1]TDSheet!$A:$G,7,0)</f>
        <v>0</v>
      </c>
      <c r="H114" s="1">
        <f>VLOOKUP(A:A,[1]TDSheet!$A:$H,8,0)</f>
        <v>1</v>
      </c>
      <c r="I114" s="1" t="e">
        <f>VLOOKUP(A:A,[1]TDSheet!$A:$I,9,0)</f>
        <v>#N/A</v>
      </c>
      <c r="J114" s="16">
        <f>VLOOKUP(A:A,[2]TDSheet!$A:$F,6,0)</f>
        <v>9111.3719999999994</v>
      </c>
      <c r="K114" s="16">
        <f t="shared" si="14"/>
        <v>300.82300000000032</v>
      </c>
      <c r="L114" s="16">
        <f>VLOOKUP(A:A,[1]TDSheet!$A:$N,14,0)</f>
        <v>1800</v>
      </c>
      <c r="M114" s="16">
        <f>VLOOKUP(A:A,[1]TDSheet!$A:$X,24,0)</f>
        <v>0</v>
      </c>
      <c r="N114" s="16"/>
      <c r="O114" s="16"/>
      <c r="P114" s="16"/>
      <c r="Q114" s="16"/>
      <c r="R114" s="16"/>
      <c r="S114" s="16"/>
      <c r="T114" s="16"/>
      <c r="U114" s="16"/>
      <c r="V114" s="16"/>
      <c r="W114" s="16">
        <f t="shared" si="15"/>
        <v>1882.4389999999999</v>
      </c>
      <c r="X114" s="18">
        <v>1800</v>
      </c>
      <c r="Y114" s="19">
        <f t="shared" si="16"/>
        <v>6.0720363315889667</v>
      </c>
      <c r="Z114" s="16">
        <f t="shared" si="17"/>
        <v>4.1596237647010081</v>
      </c>
      <c r="AA114" s="16"/>
      <c r="AB114" s="16"/>
      <c r="AC114" s="16"/>
      <c r="AD114" s="16">
        <f>VLOOKUP(A:A,[1]TDSheet!$A:$AD,30,0)</f>
        <v>0</v>
      </c>
      <c r="AE114" s="16">
        <f>VLOOKUP(A:A,[1]TDSheet!$A:$AE,31,0)</f>
        <v>2028.0223999999998</v>
      </c>
      <c r="AF114" s="16">
        <f>VLOOKUP(A:A,[1]TDSheet!$A:$AF,32,0)</f>
        <v>2050.8072000000002</v>
      </c>
      <c r="AG114" s="16">
        <f>VLOOKUP(A:A,[1]TDSheet!$A:$AG,33,0)</f>
        <v>2077.9394000000002</v>
      </c>
      <c r="AH114" s="16">
        <f>VLOOKUP(A:A,[3]TDSheet!$A:$D,4,0)</f>
        <v>1767.4849999999999</v>
      </c>
      <c r="AI114" s="22" t="s">
        <v>163</v>
      </c>
      <c r="AJ114" s="16">
        <f t="shared" si="18"/>
        <v>1800</v>
      </c>
      <c r="AK114" s="16"/>
      <c r="AL114" s="16"/>
      <c r="AM114" s="16"/>
    </row>
    <row r="115" spans="1:39" s="1" customFormat="1" ht="11.1" customHeight="1" outlineLevel="1" x14ac:dyDescent="0.2">
      <c r="A115" s="7" t="s">
        <v>114</v>
      </c>
      <c r="B115" s="7" t="s">
        <v>8</v>
      </c>
      <c r="C115" s="8">
        <v>2196.1509999999998</v>
      </c>
      <c r="D115" s="8">
        <v>10895.584000000001</v>
      </c>
      <c r="E115" s="8">
        <v>3828.424</v>
      </c>
      <c r="F115" s="8">
        <v>3490.9589999999998</v>
      </c>
      <c r="G115" s="1">
        <f>VLOOKUP(A:A,[1]TDSheet!$A:$G,7,0)</f>
        <v>0</v>
      </c>
      <c r="H115" s="1">
        <f>VLOOKUP(A:A,[1]TDSheet!$A:$H,8,0)</f>
        <v>1</v>
      </c>
      <c r="I115" s="1" t="e">
        <f>VLOOKUP(A:A,[1]TDSheet!$A:$I,9,0)</f>
        <v>#N/A</v>
      </c>
      <c r="J115" s="16">
        <f>VLOOKUP(A:A,[2]TDSheet!$A:$F,6,0)</f>
        <v>3771.181</v>
      </c>
      <c r="K115" s="16">
        <f t="shared" si="14"/>
        <v>57.242999999999938</v>
      </c>
      <c r="L115" s="16">
        <f>VLOOKUP(A:A,[1]TDSheet!$A:$N,14,0)</f>
        <v>900</v>
      </c>
      <c r="M115" s="16">
        <f>VLOOKUP(A:A,[1]TDSheet!$A:$X,24,0)</f>
        <v>200</v>
      </c>
      <c r="N115" s="16"/>
      <c r="O115" s="16"/>
      <c r="P115" s="16"/>
      <c r="Q115" s="16"/>
      <c r="R115" s="16"/>
      <c r="S115" s="16"/>
      <c r="T115" s="16"/>
      <c r="U115" s="16"/>
      <c r="V115" s="16"/>
      <c r="W115" s="16">
        <f t="shared" si="15"/>
        <v>765.6848</v>
      </c>
      <c r="X115" s="18">
        <v>1100</v>
      </c>
      <c r="Y115" s="19">
        <f t="shared" si="16"/>
        <v>7.4325087816814435</v>
      </c>
      <c r="Z115" s="16">
        <f t="shared" si="17"/>
        <v>4.5592638119497737</v>
      </c>
      <c r="AA115" s="16"/>
      <c r="AB115" s="16"/>
      <c r="AC115" s="16"/>
      <c r="AD115" s="16">
        <f>VLOOKUP(A:A,[1]TDSheet!$A:$AD,30,0)</f>
        <v>0</v>
      </c>
      <c r="AE115" s="16">
        <f>VLOOKUP(A:A,[1]TDSheet!$A:$AE,31,0)</f>
        <v>989</v>
      </c>
      <c r="AF115" s="16">
        <f>VLOOKUP(A:A,[1]TDSheet!$A:$AF,32,0)</f>
        <v>882.37299999999993</v>
      </c>
      <c r="AG115" s="16">
        <f>VLOOKUP(A:A,[1]TDSheet!$A:$AG,33,0)</f>
        <v>893.04279999999994</v>
      </c>
      <c r="AH115" s="16">
        <f>VLOOKUP(A:A,[3]TDSheet!$A:$D,4,0)</f>
        <v>794.97799999999995</v>
      </c>
      <c r="AI115" s="22" t="s">
        <v>161</v>
      </c>
      <c r="AJ115" s="16">
        <f t="shared" si="18"/>
        <v>1100</v>
      </c>
      <c r="AK115" s="16"/>
      <c r="AL115" s="16"/>
      <c r="AM115" s="16"/>
    </row>
    <row r="116" spans="1:39" s="1" customFormat="1" ht="21.95" customHeight="1" outlineLevel="1" x14ac:dyDescent="0.2">
      <c r="A116" s="7" t="s">
        <v>122</v>
      </c>
      <c r="B116" s="7" t="s">
        <v>8</v>
      </c>
      <c r="C116" s="8">
        <v>206.62700000000001</v>
      </c>
      <c r="D116" s="8">
        <v>66.320999999999998</v>
      </c>
      <c r="E116" s="8">
        <v>0</v>
      </c>
      <c r="F116" s="23">
        <v>130</v>
      </c>
      <c r="G116" s="14" t="s">
        <v>151</v>
      </c>
      <c r="H116" s="15">
        <v>1</v>
      </c>
      <c r="I116" s="1" t="e">
        <f>VLOOKUP(A:A,[1]TDSheet!$A:$I,9,0)</f>
        <v>#N/A</v>
      </c>
      <c r="J116" s="16">
        <v>0</v>
      </c>
      <c r="K116" s="16">
        <f t="shared" si="14"/>
        <v>0</v>
      </c>
      <c r="L116" s="16">
        <v>0</v>
      </c>
      <c r="M116" s="16">
        <v>0</v>
      </c>
      <c r="N116" s="16"/>
      <c r="O116" s="16"/>
      <c r="P116" s="16"/>
      <c r="Q116" s="16"/>
      <c r="R116" s="16"/>
      <c r="S116" s="16"/>
      <c r="T116" s="16"/>
      <c r="U116" s="16"/>
      <c r="V116" s="16"/>
      <c r="W116" s="16">
        <f t="shared" si="15"/>
        <v>0</v>
      </c>
      <c r="X116" s="18">
        <v>30</v>
      </c>
      <c r="Y116" s="19" t="e">
        <f t="shared" si="16"/>
        <v>#DIV/0!</v>
      </c>
      <c r="Z116" s="16" t="e">
        <f t="shared" si="17"/>
        <v>#DIV/0!</v>
      </c>
      <c r="AA116" s="16"/>
      <c r="AB116" s="16"/>
      <c r="AC116" s="16"/>
      <c r="AD116" s="16">
        <v>0</v>
      </c>
      <c r="AE116" s="20">
        <v>39.148800000000001</v>
      </c>
      <c r="AF116" s="20">
        <v>36.168400000000005</v>
      </c>
      <c r="AG116" s="20">
        <v>22</v>
      </c>
      <c r="AH116" s="16">
        <v>0</v>
      </c>
      <c r="AI116" s="16" t="e">
        <f>VLOOKUP(A:A,[1]TDSheet!$A:$AI,35,0)</f>
        <v>#N/A</v>
      </c>
      <c r="AJ116" s="16">
        <f t="shared" si="18"/>
        <v>30</v>
      </c>
      <c r="AK116" s="16"/>
      <c r="AL116" s="16"/>
      <c r="AM116" s="16"/>
    </row>
    <row r="117" spans="1:39" s="1" customFormat="1" ht="11.1" customHeight="1" outlineLevel="1" x14ac:dyDescent="0.2">
      <c r="A117" s="7" t="s">
        <v>123</v>
      </c>
      <c r="B117" s="7" t="s">
        <v>13</v>
      </c>
      <c r="C117" s="8">
        <v>104</v>
      </c>
      <c r="D117" s="8">
        <v>343</v>
      </c>
      <c r="E117" s="8">
        <v>131</v>
      </c>
      <c r="F117" s="8">
        <v>202</v>
      </c>
      <c r="G117" s="1">
        <f>VLOOKUP(A:A,[1]TDSheet!$A:$G,7,0)</f>
        <v>0</v>
      </c>
      <c r="H117" s="1">
        <f>VLOOKUP(A:A,[1]TDSheet!$A:$H,8,0)</f>
        <v>0.5</v>
      </c>
      <c r="I117" s="1" t="e">
        <f>VLOOKUP(A:A,[1]TDSheet!$A:$I,9,0)</f>
        <v>#N/A</v>
      </c>
      <c r="J117" s="16">
        <f>VLOOKUP(A:A,[2]TDSheet!$A:$F,6,0)</f>
        <v>201</v>
      </c>
      <c r="K117" s="16">
        <f t="shared" si="14"/>
        <v>-70</v>
      </c>
      <c r="L117" s="16">
        <f>VLOOKUP(A:A,[1]TDSheet!$A:$N,14,0)</f>
        <v>40</v>
      </c>
      <c r="M117" s="16">
        <f>VLOOKUP(A:A,[1]TDSheet!$A:$X,24,0)</f>
        <v>0</v>
      </c>
      <c r="N117" s="16"/>
      <c r="O117" s="16"/>
      <c r="P117" s="16"/>
      <c r="Q117" s="16"/>
      <c r="R117" s="16"/>
      <c r="S117" s="16"/>
      <c r="T117" s="16"/>
      <c r="U117" s="16"/>
      <c r="V117" s="16"/>
      <c r="W117" s="16">
        <f t="shared" si="15"/>
        <v>26.2</v>
      </c>
      <c r="X117" s="18"/>
      <c r="Y117" s="19">
        <f t="shared" si="16"/>
        <v>9.2366412213740468</v>
      </c>
      <c r="Z117" s="16">
        <f t="shared" si="17"/>
        <v>7.7099236641221376</v>
      </c>
      <c r="AA117" s="16"/>
      <c r="AB117" s="16"/>
      <c r="AC117" s="16"/>
      <c r="AD117" s="16">
        <f>VLOOKUP(A:A,[1]TDSheet!$A:$AD,30,0)</f>
        <v>0</v>
      </c>
      <c r="AE117" s="16">
        <f>VLOOKUP(A:A,[1]TDSheet!$A:$AE,31,0)</f>
        <v>47.8</v>
      </c>
      <c r="AF117" s="16">
        <f>VLOOKUP(A:A,[1]TDSheet!$A:$AF,32,0)</f>
        <v>38.200000000000003</v>
      </c>
      <c r="AG117" s="16">
        <f>VLOOKUP(A:A,[1]TDSheet!$A:$AG,33,0)</f>
        <v>38</v>
      </c>
      <c r="AH117" s="16">
        <f>VLOOKUP(A:A,[3]TDSheet!$A:$D,4,0)</f>
        <v>47</v>
      </c>
      <c r="AI117" s="16" t="e">
        <f>VLOOKUP(A:A,[1]TDSheet!$A:$AI,35,0)</f>
        <v>#N/A</v>
      </c>
      <c r="AJ117" s="16">
        <f t="shared" si="18"/>
        <v>0</v>
      </c>
      <c r="AK117" s="16"/>
      <c r="AL117" s="16"/>
      <c r="AM117" s="16"/>
    </row>
    <row r="118" spans="1:39" s="1" customFormat="1" ht="11.1" customHeight="1" outlineLevel="1" x14ac:dyDescent="0.2">
      <c r="A118" s="7" t="s">
        <v>124</v>
      </c>
      <c r="B118" s="7" t="s">
        <v>8</v>
      </c>
      <c r="C118" s="8">
        <v>209.57</v>
      </c>
      <c r="D118" s="8"/>
      <c r="E118" s="8">
        <v>6.89</v>
      </c>
      <c r="F118" s="8">
        <v>202.68</v>
      </c>
      <c r="G118" s="1" t="str">
        <f>VLOOKUP(A:A,[1]TDSheet!$A:$G,7,0)</f>
        <v>нов</v>
      </c>
      <c r="H118" s="1">
        <f>VLOOKUP(A:A,[1]TDSheet!$A:$H,8,0)</f>
        <v>1</v>
      </c>
      <c r="I118" s="1" t="e">
        <f>VLOOKUP(A:A,[1]TDSheet!$A:$I,9,0)</f>
        <v>#N/A</v>
      </c>
      <c r="J118" s="16">
        <f>VLOOKUP(A:A,[2]TDSheet!$A:$F,6,0)</f>
        <v>6.5</v>
      </c>
      <c r="K118" s="16">
        <f t="shared" si="14"/>
        <v>0.38999999999999968</v>
      </c>
      <c r="L118" s="16">
        <f>VLOOKUP(A:A,[1]TDSheet!$A:$N,14,0)</f>
        <v>0</v>
      </c>
      <c r="M118" s="16">
        <f>VLOOKUP(A:A,[1]TDSheet!$A:$X,24,0)</f>
        <v>0</v>
      </c>
      <c r="N118" s="16"/>
      <c r="O118" s="16"/>
      <c r="P118" s="16"/>
      <c r="Q118" s="16"/>
      <c r="R118" s="16"/>
      <c r="S118" s="16"/>
      <c r="T118" s="16"/>
      <c r="U118" s="16"/>
      <c r="V118" s="16"/>
      <c r="W118" s="16">
        <f t="shared" si="15"/>
        <v>1.3779999999999999</v>
      </c>
      <c r="X118" s="18"/>
      <c r="Y118" s="19">
        <f t="shared" si="16"/>
        <v>147.08272859216257</v>
      </c>
      <c r="Z118" s="16">
        <f t="shared" si="17"/>
        <v>147.08272859216257</v>
      </c>
      <c r="AA118" s="16"/>
      <c r="AB118" s="16"/>
      <c r="AC118" s="16"/>
      <c r="AD118" s="16">
        <f>VLOOKUP(A:A,[1]TDSheet!$A:$AD,30,0)</f>
        <v>0</v>
      </c>
      <c r="AE118" s="16">
        <f>VLOOKUP(A:A,[1]TDSheet!$A:$AE,31,0)</f>
        <v>0</v>
      </c>
      <c r="AF118" s="16">
        <f>VLOOKUP(A:A,[1]TDSheet!$A:$AF,32,0)</f>
        <v>0</v>
      </c>
      <c r="AG118" s="16">
        <f>VLOOKUP(A:A,[1]TDSheet!$A:$AG,33,0)</f>
        <v>0</v>
      </c>
      <c r="AH118" s="16">
        <f>VLOOKUP(A:A,[3]TDSheet!$A:$D,4,0)</f>
        <v>6.89</v>
      </c>
      <c r="AI118" s="16" t="e">
        <f>VLOOKUP(A:A,[1]TDSheet!$A:$AI,35,0)</f>
        <v>#N/A</v>
      </c>
      <c r="AJ118" s="16">
        <f t="shared" si="18"/>
        <v>0</v>
      </c>
      <c r="AK118" s="16"/>
      <c r="AL118" s="16"/>
      <c r="AM118" s="16"/>
    </row>
    <row r="119" spans="1:39" s="1" customFormat="1" ht="11.1" customHeight="1" outlineLevel="1" x14ac:dyDescent="0.2">
      <c r="A119" s="7" t="s">
        <v>125</v>
      </c>
      <c r="B119" s="7" t="s">
        <v>8</v>
      </c>
      <c r="C119" s="8">
        <v>151.63499999999999</v>
      </c>
      <c r="D119" s="8"/>
      <c r="E119" s="8">
        <v>4.0439999999999996</v>
      </c>
      <c r="F119" s="8">
        <v>147.59100000000001</v>
      </c>
      <c r="G119" s="1" t="str">
        <f>VLOOKUP(A:A,[1]TDSheet!$A:$G,7,0)</f>
        <v>нов</v>
      </c>
      <c r="H119" s="1">
        <f>VLOOKUP(A:A,[1]TDSheet!$A:$H,8,0)</f>
        <v>1</v>
      </c>
      <c r="I119" s="1" t="e">
        <f>VLOOKUP(A:A,[1]TDSheet!$A:$I,9,0)</f>
        <v>#N/A</v>
      </c>
      <c r="J119" s="16">
        <f>VLOOKUP(A:A,[2]TDSheet!$A:$F,6,0)</f>
        <v>3.9</v>
      </c>
      <c r="K119" s="16">
        <f t="shared" si="14"/>
        <v>0.14399999999999968</v>
      </c>
      <c r="L119" s="16">
        <f>VLOOKUP(A:A,[1]TDSheet!$A:$N,14,0)</f>
        <v>0</v>
      </c>
      <c r="M119" s="16">
        <f>VLOOKUP(A:A,[1]TDSheet!$A:$X,24,0)</f>
        <v>0</v>
      </c>
      <c r="N119" s="16"/>
      <c r="O119" s="16"/>
      <c r="P119" s="16"/>
      <c r="Q119" s="16"/>
      <c r="R119" s="16"/>
      <c r="S119" s="16"/>
      <c r="T119" s="16"/>
      <c r="U119" s="16"/>
      <c r="V119" s="16"/>
      <c r="W119" s="16">
        <f t="shared" si="15"/>
        <v>0.80879999999999996</v>
      </c>
      <c r="X119" s="18"/>
      <c r="Y119" s="19">
        <f t="shared" si="16"/>
        <v>182.48145400593472</v>
      </c>
      <c r="Z119" s="16">
        <f t="shared" si="17"/>
        <v>182.48145400593472</v>
      </c>
      <c r="AA119" s="16"/>
      <c r="AB119" s="16"/>
      <c r="AC119" s="16"/>
      <c r="AD119" s="16">
        <f>VLOOKUP(A:A,[1]TDSheet!$A:$AD,30,0)</f>
        <v>0</v>
      </c>
      <c r="AE119" s="16">
        <f>VLOOKUP(A:A,[1]TDSheet!$A:$AE,31,0)</f>
        <v>0</v>
      </c>
      <c r="AF119" s="16">
        <f>VLOOKUP(A:A,[1]TDSheet!$A:$AF,32,0)</f>
        <v>0</v>
      </c>
      <c r="AG119" s="16">
        <f>VLOOKUP(A:A,[1]TDSheet!$A:$AG,33,0)</f>
        <v>0.26960000000000001</v>
      </c>
      <c r="AH119" s="16">
        <f>VLOOKUP(A:A,[3]TDSheet!$A:$D,4,0)</f>
        <v>1.3480000000000001</v>
      </c>
      <c r="AI119" s="16" t="e">
        <f>VLOOKUP(A:A,[1]TDSheet!$A:$AI,35,0)</f>
        <v>#N/A</v>
      </c>
      <c r="AJ119" s="16">
        <f t="shared" si="18"/>
        <v>0</v>
      </c>
      <c r="AK119" s="16"/>
      <c r="AL119" s="16"/>
      <c r="AM119" s="16"/>
    </row>
    <row r="120" spans="1:39" s="1" customFormat="1" ht="11.1" customHeight="1" outlineLevel="1" x14ac:dyDescent="0.2">
      <c r="A120" s="7" t="s">
        <v>126</v>
      </c>
      <c r="B120" s="7" t="s">
        <v>13</v>
      </c>
      <c r="C120" s="8">
        <v>197</v>
      </c>
      <c r="D120" s="8"/>
      <c r="E120" s="8">
        <v>15</v>
      </c>
      <c r="F120" s="8">
        <v>182</v>
      </c>
      <c r="G120" s="1" t="str">
        <f>VLOOKUP(A:A,[1]TDSheet!$A:$G,7,0)</f>
        <v>нов</v>
      </c>
      <c r="H120" s="1">
        <f>VLOOKUP(A:A,[1]TDSheet!$A:$H,8,0)</f>
        <v>0.4</v>
      </c>
      <c r="I120" s="1" t="e">
        <f>VLOOKUP(A:A,[1]TDSheet!$A:$I,9,0)</f>
        <v>#N/A</v>
      </c>
      <c r="J120" s="16">
        <f>VLOOKUP(A:A,[2]TDSheet!$A:$F,6,0)</f>
        <v>15</v>
      </c>
      <c r="K120" s="16">
        <f t="shared" si="14"/>
        <v>0</v>
      </c>
      <c r="L120" s="16">
        <f>VLOOKUP(A:A,[1]TDSheet!$A:$N,14,0)</f>
        <v>0</v>
      </c>
      <c r="M120" s="16">
        <f>VLOOKUP(A:A,[1]TDSheet!$A:$X,24,0)</f>
        <v>0</v>
      </c>
      <c r="N120" s="16"/>
      <c r="O120" s="16"/>
      <c r="P120" s="16"/>
      <c r="Q120" s="16"/>
      <c r="R120" s="16"/>
      <c r="S120" s="16"/>
      <c r="T120" s="16"/>
      <c r="U120" s="16"/>
      <c r="V120" s="16"/>
      <c r="W120" s="16">
        <f t="shared" si="15"/>
        <v>3</v>
      </c>
      <c r="X120" s="18"/>
      <c r="Y120" s="19">
        <f t="shared" si="16"/>
        <v>60.666666666666664</v>
      </c>
      <c r="Z120" s="16">
        <f t="shared" si="17"/>
        <v>60.666666666666664</v>
      </c>
      <c r="AA120" s="16"/>
      <c r="AB120" s="16"/>
      <c r="AC120" s="16"/>
      <c r="AD120" s="16">
        <f>VLOOKUP(A:A,[1]TDSheet!$A:$AD,30,0)</f>
        <v>0</v>
      </c>
      <c r="AE120" s="16">
        <f>VLOOKUP(A:A,[1]TDSheet!$A:$AE,31,0)</f>
        <v>0</v>
      </c>
      <c r="AF120" s="16">
        <f>VLOOKUP(A:A,[1]TDSheet!$A:$AF,32,0)</f>
        <v>0</v>
      </c>
      <c r="AG120" s="16">
        <f>VLOOKUP(A:A,[1]TDSheet!$A:$AG,33,0)</f>
        <v>1</v>
      </c>
      <c r="AH120" s="16">
        <f>VLOOKUP(A:A,[3]TDSheet!$A:$D,4,0)</f>
        <v>7</v>
      </c>
      <c r="AI120" s="16" t="e">
        <f>VLOOKUP(A:A,[1]TDSheet!$A:$AI,35,0)</f>
        <v>#N/A</v>
      </c>
      <c r="AJ120" s="16">
        <f t="shared" si="18"/>
        <v>0</v>
      </c>
      <c r="AK120" s="16"/>
      <c r="AL120" s="16"/>
      <c r="AM120" s="16"/>
    </row>
    <row r="121" spans="1:39" s="1" customFormat="1" ht="11.1" customHeight="1" outlineLevel="1" x14ac:dyDescent="0.2">
      <c r="A121" s="7" t="s">
        <v>127</v>
      </c>
      <c r="B121" s="7" t="s">
        <v>13</v>
      </c>
      <c r="C121" s="8">
        <v>199</v>
      </c>
      <c r="D121" s="8">
        <v>6</v>
      </c>
      <c r="E121" s="8">
        <v>18</v>
      </c>
      <c r="F121" s="8">
        <v>181</v>
      </c>
      <c r="G121" s="1" t="str">
        <f>VLOOKUP(A:A,[1]TDSheet!$A:$G,7,0)</f>
        <v>нов</v>
      </c>
      <c r="H121" s="1">
        <f>VLOOKUP(A:A,[1]TDSheet!$A:$H,8,0)</f>
        <v>0.4</v>
      </c>
      <c r="I121" s="1" t="e">
        <f>VLOOKUP(A:A,[1]TDSheet!$A:$I,9,0)</f>
        <v>#N/A</v>
      </c>
      <c r="J121" s="16">
        <f>VLOOKUP(A:A,[2]TDSheet!$A:$F,6,0)</f>
        <v>24</v>
      </c>
      <c r="K121" s="16">
        <f t="shared" si="14"/>
        <v>-6</v>
      </c>
      <c r="L121" s="16">
        <f>VLOOKUP(A:A,[1]TDSheet!$A:$N,14,0)</f>
        <v>0</v>
      </c>
      <c r="M121" s="16">
        <f>VLOOKUP(A:A,[1]TDSheet!$A:$X,24,0)</f>
        <v>0</v>
      </c>
      <c r="N121" s="16"/>
      <c r="O121" s="16"/>
      <c r="P121" s="16"/>
      <c r="Q121" s="16"/>
      <c r="R121" s="16"/>
      <c r="S121" s="16"/>
      <c r="T121" s="16"/>
      <c r="U121" s="16"/>
      <c r="V121" s="16"/>
      <c r="W121" s="16">
        <f t="shared" si="15"/>
        <v>3.6</v>
      </c>
      <c r="X121" s="18"/>
      <c r="Y121" s="19">
        <f t="shared" si="16"/>
        <v>50.277777777777779</v>
      </c>
      <c r="Z121" s="16">
        <f t="shared" si="17"/>
        <v>50.277777777777779</v>
      </c>
      <c r="AA121" s="16"/>
      <c r="AB121" s="16"/>
      <c r="AC121" s="16"/>
      <c r="AD121" s="16">
        <f>VLOOKUP(A:A,[1]TDSheet!$A:$AD,30,0)</f>
        <v>0</v>
      </c>
      <c r="AE121" s="16">
        <f>VLOOKUP(A:A,[1]TDSheet!$A:$AE,31,0)</f>
        <v>0</v>
      </c>
      <c r="AF121" s="16">
        <f>VLOOKUP(A:A,[1]TDSheet!$A:$AF,32,0)</f>
        <v>0</v>
      </c>
      <c r="AG121" s="16">
        <f>VLOOKUP(A:A,[1]TDSheet!$A:$AG,33,0)</f>
        <v>1.8</v>
      </c>
      <c r="AH121" s="16">
        <f>VLOOKUP(A:A,[3]TDSheet!$A:$D,4,0)</f>
        <v>8</v>
      </c>
      <c r="AI121" s="16" t="e">
        <f>VLOOKUP(A:A,[1]TDSheet!$A:$AI,35,0)</f>
        <v>#N/A</v>
      </c>
      <c r="AJ121" s="16">
        <f t="shared" si="18"/>
        <v>0</v>
      </c>
      <c r="AK121" s="16"/>
      <c r="AL121" s="16"/>
      <c r="AM121" s="16"/>
    </row>
    <row r="122" spans="1:39" s="1" customFormat="1" ht="11.1" customHeight="1" outlineLevel="1" x14ac:dyDescent="0.2">
      <c r="A122" s="7" t="s">
        <v>128</v>
      </c>
      <c r="B122" s="7" t="s">
        <v>13</v>
      </c>
      <c r="C122" s="8">
        <v>119</v>
      </c>
      <c r="D122" s="8"/>
      <c r="E122" s="8">
        <v>13</v>
      </c>
      <c r="F122" s="8">
        <v>106</v>
      </c>
      <c r="G122" s="1" t="str">
        <f>VLOOKUP(A:A,[1]TDSheet!$A:$G,7,0)</f>
        <v>нов</v>
      </c>
      <c r="H122" s="1">
        <f>VLOOKUP(A:A,[1]TDSheet!$A:$H,8,0)</f>
        <v>0.4</v>
      </c>
      <c r="I122" s="1" t="e">
        <f>VLOOKUP(A:A,[1]TDSheet!$A:$I,9,0)</f>
        <v>#N/A</v>
      </c>
      <c r="J122" s="16">
        <f>VLOOKUP(A:A,[2]TDSheet!$A:$F,6,0)</f>
        <v>13</v>
      </c>
      <c r="K122" s="16">
        <f t="shared" si="14"/>
        <v>0</v>
      </c>
      <c r="L122" s="16">
        <f>VLOOKUP(A:A,[1]TDSheet!$A:$N,14,0)</f>
        <v>0</v>
      </c>
      <c r="M122" s="16">
        <f>VLOOKUP(A:A,[1]TDSheet!$A:$X,24,0)</f>
        <v>0</v>
      </c>
      <c r="N122" s="16"/>
      <c r="O122" s="16"/>
      <c r="P122" s="16"/>
      <c r="Q122" s="16"/>
      <c r="R122" s="16"/>
      <c r="S122" s="16"/>
      <c r="T122" s="16"/>
      <c r="U122" s="16"/>
      <c r="V122" s="16"/>
      <c r="W122" s="16">
        <f t="shared" si="15"/>
        <v>2.6</v>
      </c>
      <c r="X122" s="18"/>
      <c r="Y122" s="19">
        <f t="shared" si="16"/>
        <v>40.769230769230766</v>
      </c>
      <c r="Z122" s="16">
        <f t="shared" si="17"/>
        <v>40.769230769230766</v>
      </c>
      <c r="AA122" s="16"/>
      <c r="AB122" s="16"/>
      <c r="AC122" s="16"/>
      <c r="AD122" s="16">
        <f>VLOOKUP(A:A,[1]TDSheet!$A:$AD,30,0)</f>
        <v>0</v>
      </c>
      <c r="AE122" s="16">
        <f>VLOOKUP(A:A,[1]TDSheet!$A:$AE,31,0)</f>
        <v>0</v>
      </c>
      <c r="AF122" s="16">
        <f>VLOOKUP(A:A,[1]TDSheet!$A:$AF,32,0)</f>
        <v>0</v>
      </c>
      <c r="AG122" s="16">
        <f>VLOOKUP(A:A,[1]TDSheet!$A:$AG,33,0)</f>
        <v>0.8</v>
      </c>
      <c r="AH122" s="16">
        <f>VLOOKUP(A:A,[3]TDSheet!$A:$D,4,0)</f>
        <v>6</v>
      </c>
      <c r="AI122" s="16" t="e">
        <f>VLOOKUP(A:A,[1]TDSheet!$A:$AI,35,0)</f>
        <v>#N/A</v>
      </c>
      <c r="AJ122" s="16">
        <f t="shared" si="18"/>
        <v>0</v>
      </c>
      <c r="AK122" s="16"/>
      <c r="AL122" s="16"/>
      <c r="AM122" s="16"/>
    </row>
    <row r="123" spans="1:39" s="1" customFormat="1" ht="11.1" customHeight="1" outlineLevel="1" x14ac:dyDescent="0.2">
      <c r="A123" s="7" t="s">
        <v>129</v>
      </c>
      <c r="B123" s="7" t="s">
        <v>13</v>
      </c>
      <c r="C123" s="8">
        <v>150</v>
      </c>
      <c r="D123" s="8"/>
      <c r="E123" s="8">
        <v>11</v>
      </c>
      <c r="F123" s="8">
        <v>139</v>
      </c>
      <c r="G123" s="1" t="str">
        <f>VLOOKUP(A:A,[1]TDSheet!$A:$G,7,0)</f>
        <v>нов</v>
      </c>
      <c r="H123" s="1">
        <f>VLOOKUP(A:A,[1]TDSheet!$A:$H,8,0)</f>
        <v>0.4</v>
      </c>
      <c r="I123" s="1" t="e">
        <f>VLOOKUP(A:A,[1]TDSheet!$A:$I,9,0)</f>
        <v>#N/A</v>
      </c>
      <c r="J123" s="16">
        <f>VLOOKUP(A:A,[2]TDSheet!$A:$F,6,0)</f>
        <v>11</v>
      </c>
      <c r="K123" s="16">
        <f t="shared" si="14"/>
        <v>0</v>
      </c>
      <c r="L123" s="16">
        <f>VLOOKUP(A:A,[1]TDSheet!$A:$N,14,0)</f>
        <v>0</v>
      </c>
      <c r="M123" s="16">
        <f>VLOOKUP(A:A,[1]TDSheet!$A:$X,24,0)</f>
        <v>0</v>
      </c>
      <c r="N123" s="16"/>
      <c r="O123" s="16"/>
      <c r="P123" s="16"/>
      <c r="Q123" s="16"/>
      <c r="R123" s="16"/>
      <c r="S123" s="16"/>
      <c r="T123" s="16"/>
      <c r="U123" s="16"/>
      <c r="V123" s="16"/>
      <c r="W123" s="16">
        <f t="shared" si="15"/>
        <v>2.2000000000000002</v>
      </c>
      <c r="X123" s="18"/>
      <c r="Y123" s="19">
        <f t="shared" si="16"/>
        <v>63.18181818181818</v>
      </c>
      <c r="Z123" s="16">
        <f t="shared" si="17"/>
        <v>63.18181818181818</v>
      </c>
      <c r="AA123" s="16"/>
      <c r="AB123" s="16"/>
      <c r="AC123" s="16"/>
      <c r="AD123" s="16">
        <f>VLOOKUP(A:A,[1]TDSheet!$A:$AD,30,0)</f>
        <v>0</v>
      </c>
      <c r="AE123" s="16">
        <f>VLOOKUP(A:A,[1]TDSheet!$A:$AE,31,0)</f>
        <v>0</v>
      </c>
      <c r="AF123" s="16">
        <f>VLOOKUP(A:A,[1]TDSheet!$A:$AF,32,0)</f>
        <v>0</v>
      </c>
      <c r="AG123" s="16">
        <f>VLOOKUP(A:A,[1]TDSheet!$A:$AG,33,0)</f>
        <v>0.2</v>
      </c>
      <c r="AH123" s="16">
        <f>VLOOKUP(A:A,[3]TDSheet!$A:$D,4,0)</f>
        <v>5</v>
      </c>
      <c r="AI123" s="16" t="e">
        <f>VLOOKUP(A:A,[1]TDSheet!$A:$AI,35,0)</f>
        <v>#N/A</v>
      </c>
      <c r="AJ123" s="16">
        <f t="shared" si="18"/>
        <v>0</v>
      </c>
      <c r="AK123" s="16"/>
      <c r="AL123" s="16"/>
      <c r="AM123" s="16"/>
    </row>
    <row r="124" spans="1:39" s="1" customFormat="1" ht="11.1" customHeight="1" outlineLevel="1" x14ac:dyDescent="0.2">
      <c r="A124" s="7" t="s">
        <v>130</v>
      </c>
      <c r="B124" s="7" t="s">
        <v>8</v>
      </c>
      <c r="C124" s="8">
        <v>132.66399999999999</v>
      </c>
      <c r="D124" s="8"/>
      <c r="E124" s="8">
        <v>30.234999999999999</v>
      </c>
      <c r="F124" s="8">
        <v>102.429</v>
      </c>
      <c r="G124" s="1" t="str">
        <f>VLOOKUP(A:A,[1]TDSheet!$A:$G,7,0)</f>
        <v>нов</v>
      </c>
      <c r="H124" s="1">
        <f>VLOOKUP(A:A,[1]TDSheet!$A:$H,8,0)</f>
        <v>1</v>
      </c>
      <c r="I124" s="1" t="e">
        <f>VLOOKUP(A:A,[1]TDSheet!$A:$I,9,0)</f>
        <v>#N/A</v>
      </c>
      <c r="J124" s="16">
        <f>VLOOKUP(A:A,[2]TDSheet!$A:$F,6,0)</f>
        <v>32.302999999999997</v>
      </c>
      <c r="K124" s="16">
        <f t="shared" si="14"/>
        <v>-2.0679999999999978</v>
      </c>
      <c r="L124" s="16">
        <f>VLOOKUP(A:A,[1]TDSheet!$A:$N,14,0)</f>
        <v>0</v>
      </c>
      <c r="M124" s="16">
        <f>VLOOKUP(A:A,[1]TDSheet!$A:$X,24,0)</f>
        <v>0</v>
      </c>
      <c r="N124" s="16"/>
      <c r="O124" s="16"/>
      <c r="P124" s="16"/>
      <c r="Q124" s="16"/>
      <c r="R124" s="16"/>
      <c r="S124" s="16"/>
      <c r="T124" s="16"/>
      <c r="U124" s="16"/>
      <c r="V124" s="16"/>
      <c r="W124" s="16">
        <f t="shared" si="15"/>
        <v>6.0469999999999997</v>
      </c>
      <c r="X124" s="18"/>
      <c r="Y124" s="19">
        <f t="shared" si="16"/>
        <v>16.938812634364147</v>
      </c>
      <c r="Z124" s="16">
        <f t="shared" si="17"/>
        <v>16.938812634364147</v>
      </c>
      <c r="AA124" s="16"/>
      <c r="AB124" s="16"/>
      <c r="AC124" s="16"/>
      <c r="AD124" s="16">
        <f>VLOOKUP(A:A,[1]TDSheet!$A:$AD,30,0)</f>
        <v>0</v>
      </c>
      <c r="AE124" s="16">
        <f>VLOOKUP(A:A,[1]TDSheet!$A:$AE,31,0)</f>
        <v>0</v>
      </c>
      <c r="AF124" s="16">
        <f>VLOOKUP(A:A,[1]TDSheet!$A:$AF,32,0)</f>
        <v>0</v>
      </c>
      <c r="AG124" s="16">
        <f>VLOOKUP(A:A,[1]TDSheet!$A:$AG,33,0)</f>
        <v>0.5242</v>
      </c>
      <c r="AH124" s="16">
        <f>VLOOKUP(A:A,[3]TDSheet!$A:$D,4,0)</f>
        <v>11.805999999999999</v>
      </c>
      <c r="AI124" s="16" t="e">
        <f>VLOOKUP(A:A,[1]TDSheet!$A:$AI,35,0)</f>
        <v>#N/A</v>
      </c>
      <c r="AJ124" s="16">
        <f t="shared" si="18"/>
        <v>0</v>
      </c>
      <c r="AK124" s="16"/>
      <c r="AL124" s="16"/>
      <c r="AM124" s="16"/>
    </row>
    <row r="125" spans="1:39" s="1" customFormat="1" ht="11.1" customHeight="1" outlineLevel="1" x14ac:dyDescent="0.2">
      <c r="A125" s="7" t="s">
        <v>131</v>
      </c>
      <c r="B125" s="7" t="s">
        <v>8</v>
      </c>
      <c r="C125" s="8">
        <v>133.22800000000001</v>
      </c>
      <c r="D125" s="8"/>
      <c r="E125" s="8">
        <v>42.427</v>
      </c>
      <c r="F125" s="8">
        <v>90.801000000000002</v>
      </c>
      <c r="G125" s="1" t="str">
        <f>VLOOKUP(A:A,[1]TDSheet!$A:$G,7,0)</f>
        <v>нов</v>
      </c>
      <c r="H125" s="1">
        <f>VLOOKUP(A:A,[1]TDSheet!$A:$H,8,0)</f>
        <v>1</v>
      </c>
      <c r="I125" s="1" t="e">
        <f>VLOOKUP(A:A,[1]TDSheet!$A:$I,9,0)</f>
        <v>#N/A</v>
      </c>
      <c r="J125" s="16">
        <f>VLOOKUP(A:A,[2]TDSheet!$A:$F,6,0)</f>
        <v>42.308</v>
      </c>
      <c r="K125" s="16">
        <f t="shared" si="14"/>
        <v>0.11899999999999977</v>
      </c>
      <c r="L125" s="16">
        <f>VLOOKUP(A:A,[1]TDSheet!$A:$N,14,0)</f>
        <v>0</v>
      </c>
      <c r="M125" s="16">
        <f>VLOOKUP(A:A,[1]TDSheet!$A:$X,24,0)</f>
        <v>0</v>
      </c>
      <c r="N125" s="16"/>
      <c r="O125" s="16"/>
      <c r="P125" s="16"/>
      <c r="Q125" s="16"/>
      <c r="R125" s="16"/>
      <c r="S125" s="16"/>
      <c r="T125" s="16"/>
      <c r="U125" s="16"/>
      <c r="V125" s="16"/>
      <c r="W125" s="16">
        <f t="shared" si="15"/>
        <v>8.4854000000000003</v>
      </c>
      <c r="X125" s="18"/>
      <c r="Y125" s="19">
        <f t="shared" si="16"/>
        <v>10.700850873264667</v>
      </c>
      <c r="Z125" s="16">
        <f t="shared" si="17"/>
        <v>10.700850873264667</v>
      </c>
      <c r="AA125" s="16"/>
      <c r="AB125" s="16"/>
      <c r="AC125" s="16"/>
      <c r="AD125" s="16">
        <f>VLOOKUP(A:A,[1]TDSheet!$A:$AD,30,0)</f>
        <v>0</v>
      </c>
      <c r="AE125" s="16">
        <f>VLOOKUP(A:A,[1]TDSheet!$A:$AE,31,0)</f>
        <v>0</v>
      </c>
      <c r="AF125" s="16">
        <f>VLOOKUP(A:A,[1]TDSheet!$A:$AF,32,0)</f>
        <v>0</v>
      </c>
      <c r="AG125" s="16">
        <f>VLOOKUP(A:A,[1]TDSheet!$A:$AG,33,0)</f>
        <v>0.80600000000000005</v>
      </c>
      <c r="AH125" s="16">
        <f>VLOOKUP(A:A,[3]TDSheet!$A:$D,4,0)</f>
        <v>15.8</v>
      </c>
      <c r="AI125" s="16" t="e">
        <f>VLOOKUP(A:A,[1]TDSheet!$A:$AI,35,0)</f>
        <v>#N/A</v>
      </c>
      <c r="AJ125" s="16">
        <f t="shared" si="18"/>
        <v>0</v>
      </c>
      <c r="AK125" s="16"/>
      <c r="AL125" s="16"/>
      <c r="AM125" s="16"/>
    </row>
    <row r="126" spans="1:39" s="1" customFormat="1" ht="21.95" customHeight="1" outlineLevel="1" x14ac:dyDescent="0.2">
      <c r="A126" s="7" t="s">
        <v>132</v>
      </c>
      <c r="B126" s="7" t="s">
        <v>8</v>
      </c>
      <c r="C126" s="8"/>
      <c r="D126" s="8">
        <v>43.424999999999997</v>
      </c>
      <c r="E126" s="8">
        <v>0</v>
      </c>
      <c r="F126" s="23">
        <v>16.884</v>
      </c>
      <c r="G126" s="14" t="s">
        <v>152</v>
      </c>
      <c r="H126" s="15">
        <v>0</v>
      </c>
      <c r="I126" s="1" t="e">
        <f>VLOOKUP(A:A,[1]TDSheet!$A:$I,9,0)</f>
        <v>#N/A</v>
      </c>
      <c r="J126" s="16">
        <v>0</v>
      </c>
      <c r="K126" s="16">
        <f t="shared" si="14"/>
        <v>0</v>
      </c>
      <c r="L126" s="16">
        <v>0</v>
      </c>
      <c r="M126" s="16">
        <v>0</v>
      </c>
      <c r="N126" s="16"/>
      <c r="O126" s="16"/>
      <c r="P126" s="16"/>
      <c r="Q126" s="16"/>
      <c r="R126" s="16"/>
      <c r="S126" s="16"/>
      <c r="T126" s="16"/>
      <c r="U126" s="16"/>
      <c r="V126" s="16"/>
      <c r="W126" s="16">
        <f t="shared" si="15"/>
        <v>0</v>
      </c>
      <c r="X126" s="18"/>
      <c r="Y126" s="19" t="e">
        <f t="shared" si="16"/>
        <v>#DIV/0!</v>
      </c>
      <c r="Z126" s="16" t="e">
        <f t="shared" si="17"/>
        <v>#DIV/0!</v>
      </c>
      <c r="AA126" s="16"/>
      <c r="AB126" s="16"/>
      <c r="AC126" s="16"/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 t="e">
        <f>VLOOKUP(A:A,[1]TDSheet!$A:$AI,35,0)</f>
        <v>#N/A</v>
      </c>
      <c r="AJ126" s="16">
        <f t="shared" si="18"/>
        <v>0</v>
      </c>
      <c r="AK126" s="16"/>
      <c r="AL126" s="16"/>
      <c r="AM126" s="16"/>
    </row>
    <row r="127" spans="1:39" s="1" customFormat="1" ht="11.1" customHeight="1" outlineLevel="1" x14ac:dyDescent="0.2">
      <c r="A127" s="7" t="s">
        <v>133</v>
      </c>
      <c r="B127" s="7" t="s">
        <v>13</v>
      </c>
      <c r="C127" s="8"/>
      <c r="D127" s="8">
        <v>204</v>
      </c>
      <c r="E127" s="8">
        <v>16</v>
      </c>
      <c r="F127" s="8">
        <v>188</v>
      </c>
      <c r="G127" s="14" t="s">
        <v>153</v>
      </c>
      <c r="H127" s="1">
        <f>VLOOKUP(A:A,[1]TDSheet!$A:$H,8,0)</f>
        <v>0.27</v>
      </c>
      <c r="I127" s="1" t="e">
        <f>VLOOKUP(A:A,[1]TDSheet!$A:$I,9,0)</f>
        <v>#N/A</v>
      </c>
      <c r="J127" s="16">
        <f>VLOOKUP(A:A,[2]TDSheet!$A:$F,6,0)</f>
        <v>16</v>
      </c>
      <c r="K127" s="16">
        <f t="shared" si="14"/>
        <v>0</v>
      </c>
      <c r="L127" s="16">
        <f>VLOOKUP(A:A,[1]TDSheet!$A:$N,14,0)</f>
        <v>0</v>
      </c>
      <c r="M127" s="16">
        <f>VLOOKUP(A:A,[1]TDSheet!$A:$X,24,0)</f>
        <v>0</v>
      </c>
      <c r="N127" s="16"/>
      <c r="O127" s="16"/>
      <c r="P127" s="16"/>
      <c r="Q127" s="16"/>
      <c r="R127" s="16"/>
      <c r="S127" s="16"/>
      <c r="T127" s="16"/>
      <c r="U127" s="16"/>
      <c r="V127" s="16"/>
      <c r="W127" s="16">
        <f t="shared" si="15"/>
        <v>3.2</v>
      </c>
      <c r="X127" s="18"/>
      <c r="Y127" s="19">
        <f t="shared" si="16"/>
        <v>58.75</v>
      </c>
      <c r="Z127" s="16">
        <f t="shared" si="17"/>
        <v>58.75</v>
      </c>
      <c r="AA127" s="16"/>
      <c r="AB127" s="16"/>
      <c r="AC127" s="16"/>
      <c r="AD127" s="16">
        <f>VLOOKUP(A:A,[1]TDSheet!$A:$AD,30,0)</f>
        <v>0</v>
      </c>
      <c r="AE127" s="16">
        <f>VLOOKUP(A:A,[1]TDSheet!$A:$AE,31,0)</f>
        <v>0</v>
      </c>
      <c r="AF127" s="16">
        <f>VLOOKUP(A:A,[1]TDSheet!$A:$AF,32,0)</f>
        <v>0</v>
      </c>
      <c r="AG127" s="16">
        <f>VLOOKUP(A:A,[1]TDSheet!$A:$AG,33,0)</f>
        <v>0</v>
      </c>
      <c r="AH127" s="16">
        <f>VLOOKUP(A:A,[3]TDSheet!$A:$D,4,0)</f>
        <v>16</v>
      </c>
      <c r="AI127" s="16" t="e">
        <f>VLOOKUP(A:A,[1]TDSheet!$A:$AI,35,0)</f>
        <v>#N/A</v>
      </c>
      <c r="AJ127" s="16">
        <f t="shared" si="18"/>
        <v>0</v>
      </c>
      <c r="AK127" s="16"/>
      <c r="AL127" s="16"/>
      <c r="AM127" s="16"/>
    </row>
    <row r="128" spans="1:39" s="1" customFormat="1" ht="11.1" customHeight="1" outlineLevel="1" x14ac:dyDescent="0.2">
      <c r="A128" s="7" t="s">
        <v>115</v>
      </c>
      <c r="B128" s="7" t="s">
        <v>13</v>
      </c>
      <c r="C128" s="8">
        <v>-3433</v>
      </c>
      <c r="D128" s="8">
        <v>3979</v>
      </c>
      <c r="E128" s="23">
        <v>1523</v>
      </c>
      <c r="F128" s="24">
        <v>-999</v>
      </c>
      <c r="G128" s="1" t="str">
        <f>VLOOKUP(A:A,[1]TDSheet!$A:$G,7,0)</f>
        <v>ак</v>
      </c>
      <c r="H128" s="1">
        <f>VLOOKUP(A:A,[1]TDSheet!$A:$H,8,0)</f>
        <v>0</v>
      </c>
      <c r="I128" s="1">
        <f>VLOOKUP(A:A,[1]TDSheet!$A:$I,9,0)</f>
        <v>0</v>
      </c>
      <c r="J128" s="16">
        <f>VLOOKUP(A:A,[2]TDSheet!$A:$F,6,0)</f>
        <v>1546</v>
      </c>
      <c r="K128" s="16">
        <f t="shared" si="14"/>
        <v>-23</v>
      </c>
      <c r="L128" s="16">
        <f>VLOOKUP(A:A,[1]TDSheet!$A:$N,14,0)</f>
        <v>0</v>
      </c>
      <c r="M128" s="16">
        <f>VLOOKUP(A:A,[1]TDSheet!$A:$X,24,0)</f>
        <v>0</v>
      </c>
      <c r="N128" s="16"/>
      <c r="O128" s="16"/>
      <c r="P128" s="16"/>
      <c r="Q128" s="16"/>
      <c r="R128" s="16"/>
      <c r="S128" s="16"/>
      <c r="T128" s="16"/>
      <c r="U128" s="16"/>
      <c r="V128" s="16"/>
      <c r="W128" s="16">
        <f t="shared" si="15"/>
        <v>304.60000000000002</v>
      </c>
      <c r="X128" s="18"/>
      <c r="Y128" s="19">
        <f t="shared" si="16"/>
        <v>-3.279711096520026</v>
      </c>
      <c r="Z128" s="16">
        <f t="shared" si="17"/>
        <v>-3.279711096520026</v>
      </c>
      <c r="AA128" s="16"/>
      <c r="AB128" s="16"/>
      <c r="AC128" s="16"/>
      <c r="AD128" s="16">
        <f>VLOOKUP(A:A,[1]TDSheet!$A:$AD,30,0)</f>
        <v>0</v>
      </c>
      <c r="AE128" s="16">
        <f>VLOOKUP(A:A,[1]TDSheet!$A:$AE,31,0)</f>
        <v>315.39999999999998</v>
      </c>
      <c r="AF128" s="16">
        <f>VLOOKUP(A:A,[1]TDSheet!$A:$AF,32,0)</f>
        <v>331.2</v>
      </c>
      <c r="AG128" s="16">
        <f>VLOOKUP(A:A,[1]TDSheet!$A:$AG,33,0)</f>
        <v>364.4</v>
      </c>
      <c r="AH128" s="16">
        <f>VLOOKUP(A:A,[3]TDSheet!$A:$D,4,0)</f>
        <v>364</v>
      </c>
      <c r="AI128" s="16" t="e">
        <f>VLOOKUP(A:A,[1]TDSheet!$A:$AI,35,0)</f>
        <v>#N/A</v>
      </c>
      <c r="AJ128" s="16">
        <f t="shared" si="18"/>
        <v>0</v>
      </c>
      <c r="AK128" s="16"/>
      <c r="AL128" s="16"/>
      <c r="AM128" s="16"/>
    </row>
    <row r="129" spans="1:39" s="1" customFormat="1" ht="11.1" customHeight="1" outlineLevel="1" x14ac:dyDescent="0.2">
      <c r="A129" s="7" t="s">
        <v>116</v>
      </c>
      <c r="B129" s="7" t="s">
        <v>8</v>
      </c>
      <c r="C129" s="8">
        <v>-1043.596</v>
      </c>
      <c r="D129" s="8">
        <v>1249.7629999999999</v>
      </c>
      <c r="E129" s="23">
        <v>442.05599999999998</v>
      </c>
      <c r="F129" s="24">
        <v>-274.03399999999999</v>
      </c>
      <c r="G129" s="1" t="str">
        <f>VLOOKUP(A:A,[1]TDSheet!$A:$G,7,0)</f>
        <v>ак</v>
      </c>
      <c r="H129" s="1">
        <f>VLOOKUP(A:A,[1]TDSheet!$A:$H,8,0)</f>
        <v>0</v>
      </c>
      <c r="I129" s="1" t="e">
        <f>VLOOKUP(A:A,[1]TDSheet!$A:$I,9,0)</f>
        <v>#N/A</v>
      </c>
      <c r="J129" s="16">
        <f>VLOOKUP(A:A,[2]TDSheet!$A:$F,6,0)</f>
        <v>468.03500000000003</v>
      </c>
      <c r="K129" s="16">
        <f t="shared" si="14"/>
        <v>-25.979000000000042</v>
      </c>
      <c r="L129" s="16">
        <f>VLOOKUP(A:A,[1]TDSheet!$A:$N,14,0)</f>
        <v>0</v>
      </c>
      <c r="M129" s="16">
        <f>VLOOKUP(A:A,[1]TDSheet!$A:$X,24,0)</f>
        <v>0</v>
      </c>
      <c r="N129" s="16"/>
      <c r="O129" s="16"/>
      <c r="P129" s="16"/>
      <c r="Q129" s="16"/>
      <c r="R129" s="16"/>
      <c r="S129" s="16"/>
      <c r="T129" s="16"/>
      <c r="U129" s="16"/>
      <c r="V129" s="16"/>
      <c r="W129" s="16">
        <f t="shared" si="15"/>
        <v>88.411199999999994</v>
      </c>
      <c r="X129" s="18"/>
      <c r="Y129" s="19">
        <f t="shared" si="16"/>
        <v>-3.0995394248692474</v>
      </c>
      <c r="Z129" s="16">
        <f t="shared" si="17"/>
        <v>-3.0995394248692474</v>
      </c>
      <c r="AA129" s="16"/>
      <c r="AB129" s="16"/>
      <c r="AC129" s="16"/>
      <c r="AD129" s="16">
        <f>VLOOKUP(A:A,[1]TDSheet!$A:$AD,30,0)</f>
        <v>0</v>
      </c>
      <c r="AE129" s="16">
        <f>VLOOKUP(A:A,[1]TDSheet!$A:$AE,31,0)</f>
        <v>91.56280000000001</v>
      </c>
      <c r="AF129" s="16">
        <f>VLOOKUP(A:A,[1]TDSheet!$A:$AF,32,0)</f>
        <v>103.33699999999999</v>
      </c>
      <c r="AG129" s="16">
        <f>VLOOKUP(A:A,[1]TDSheet!$A:$AG,33,0)</f>
        <v>106.7914</v>
      </c>
      <c r="AH129" s="16">
        <f>VLOOKUP(A:A,[3]TDSheet!$A:$D,4,0)</f>
        <v>71.888000000000005</v>
      </c>
      <c r="AI129" s="16" t="e">
        <f>VLOOKUP(A:A,[1]TDSheet!$A:$AI,35,0)</f>
        <v>#N/A</v>
      </c>
      <c r="AJ129" s="16">
        <f t="shared" si="18"/>
        <v>0</v>
      </c>
      <c r="AK129" s="16"/>
      <c r="AL129" s="16"/>
      <c r="AM129" s="16"/>
    </row>
    <row r="130" spans="1:39" s="1" customFormat="1" ht="11.1" customHeight="1" outlineLevel="1" x14ac:dyDescent="0.2">
      <c r="A130" s="7" t="s">
        <v>117</v>
      </c>
      <c r="B130" s="7" t="s">
        <v>13</v>
      </c>
      <c r="C130" s="8">
        <v>-1124</v>
      </c>
      <c r="D130" s="8">
        <v>1292</v>
      </c>
      <c r="E130" s="23">
        <v>473</v>
      </c>
      <c r="F130" s="24">
        <v>-311</v>
      </c>
      <c r="G130" s="1" t="str">
        <f>VLOOKUP(A:A,[1]TDSheet!$A:$G,7,0)</f>
        <v>ак</v>
      </c>
      <c r="H130" s="1">
        <f>VLOOKUP(A:A,[1]TDSheet!$A:$H,8,0)</f>
        <v>0</v>
      </c>
      <c r="I130" s="1">
        <f>VLOOKUP(A:A,[1]TDSheet!$A:$I,9,0)</f>
        <v>0</v>
      </c>
      <c r="J130" s="16">
        <f>VLOOKUP(A:A,[2]TDSheet!$A:$F,6,0)</f>
        <v>479</v>
      </c>
      <c r="K130" s="16">
        <f t="shared" si="14"/>
        <v>-6</v>
      </c>
      <c r="L130" s="16">
        <f>VLOOKUP(A:A,[1]TDSheet!$A:$N,14,0)</f>
        <v>0</v>
      </c>
      <c r="M130" s="16">
        <f>VLOOKUP(A:A,[1]TDSheet!$A:$X,24,0)</f>
        <v>0</v>
      </c>
      <c r="N130" s="16"/>
      <c r="O130" s="16"/>
      <c r="P130" s="16"/>
      <c r="Q130" s="16"/>
      <c r="R130" s="16"/>
      <c r="S130" s="16"/>
      <c r="T130" s="16"/>
      <c r="U130" s="16"/>
      <c r="V130" s="16"/>
      <c r="W130" s="16">
        <f t="shared" si="15"/>
        <v>94.6</v>
      </c>
      <c r="X130" s="18"/>
      <c r="Y130" s="19">
        <f t="shared" si="16"/>
        <v>-3.2875264270613109</v>
      </c>
      <c r="Z130" s="16">
        <f t="shared" si="17"/>
        <v>-3.2875264270613109</v>
      </c>
      <c r="AA130" s="16"/>
      <c r="AB130" s="16"/>
      <c r="AC130" s="16"/>
      <c r="AD130" s="16">
        <f>VLOOKUP(A:A,[1]TDSheet!$A:$AD,30,0)</f>
        <v>0</v>
      </c>
      <c r="AE130" s="16">
        <f>VLOOKUP(A:A,[1]TDSheet!$A:$AE,31,0)</f>
        <v>99.6</v>
      </c>
      <c r="AF130" s="16">
        <f>VLOOKUP(A:A,[1]TDSheet!$A:$AF,32,0)</f>
        <v>114.4</v>
      </c>
      <c r="AG130" s="16">
        <f>VLOOKUP(A:A,[1]TDSheet!$A:$AG,33,0)</f>
        <v>114.4</v>
      </c>
      <c r="AH130" s="16">
        <f>VLOOKUP(A:A,[3]TDSheet!$A:$D,4,0)</f>
        <v>112</v>
      </c>
      <c r="AI130" s="16" t="e">
        <f>VLOOKUP(A:A,[1]TDSheet!$A:$AI,35,0)</f>
        <v>#N/A</v>
      </c>
      <c r="AJ130" s="16">
        <f t="shared" si="18"/>
        <v>0</v>
      </c>
      <c r="AK130" s="16"/>
      <c r="AL130" s="16"/>
      <c r="AM130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2024-08-01T10:13:42Z</dcterms:modified>
</cp:coreProperties>
</file>