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8CE03D-D35C-474C-BC65-402467575B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Z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Y270" i="1" s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M556" i="1" s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Y231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O220" i="1"/>
  <c r="BM220" i="1"/>
  <c r="Y220" i="1"/>
  <c r="P220" i="1"/>
  <c r="BO219" i="1"/>
  <c r="BM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O190" i="1"/>
  <c r="BM190" i="1"/>
  <c r="Y190" i="1"/>
  <c r="P190" i="1"/>
  <c r="BO189" i="1"/>
  <c r="BM189" i="1"/>
  <c r="Y189" i="1"/>
  <c r="BP189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O169" i="1"/>
  <c r="BM169" i="1"/>
  <c r="Y169" i="1"/>
  <c r="BP169" i="1" s="1"/>
  <c r="P169" i="1"/>
  <c r="BO168" i="1"/>
  <c r="BM168" i="1"/>
  <c r="Y168" i="1"/>
  <c r="Z168" i="1" s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BO156" i="1"/>
  <c r="BM156" i="1"/>
  <c r="Y156" i="1"/>
  <c r="BP1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81" i="1" l="1"/>
  <c r="BN181" i="1"/>
  <c r="Z181" i="1"/>
  <c r="BP208" i="1"/>
  <c r="BN208" i="1"/>
  <c r="Z208" i="1"/>
  <c r="BP219" i="1"/>
  <c r="BN219" i="1"/>
  <c r="Z219" i="1"/>
  <c r="BP273" i="1"/>
  <c r="BN273" i="1"/>
  <c r="Z273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B556" i="1"/>
  <c r="X546" i="1"/>
  <c r="Y34" i="1"/>
  <c r="Z52" i="1"/>
  <c r="BN52" i="1"/>
  <c r="Z67" i="1"/>
  <c r="BN67" i="1"/>
  <c r="Z75" i="1"/>
  <c r="BN75" i="1"/>
  <c r="Z103" i="1"/>
  <c r="BN103" i="1"/>
  <c r="Z113" i="1"/>
  <c r="BN113" i="1"/>
  <c r="Z123" i="1"/>
  <c r="BN123" i="1"/>
  <c r="Z124" i="1"/>
  <c r="BN124" i="1"/>
  <c r="Z125" i="1"/>
  <c r="BN125" i="1"/>
  <c r="Y135" i="1"/>
  <c r="Z138" i="1"/>
  <c r="BN138" i="1"/>
  <c r="Y143" i="1"/>
  <c r="Z162" i="1"/>
  <c r="BN162" i="1"/>
  <c r="BP195" i="1"/>
  <c r="BN195" i="1"/>
  <c r="Z195" i="1"/>
  <c r="BP209" i="1"/>
  <c r="BN209" i="1"/>
  <c r="Z209" i="1"/>
  <c r="BP222" i="1"/>
  <c r="BN222" i="1"/>
  <c r="Z222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Y227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Z22" i="1"/>
  <c r="Z23" i="1" s="1"/>
  <c r="BN22" i="1"/>
  <c r="BP22" i="1"/>
  <c r="Y23" i="1"/>
  <c r="Z26" i="1"/>
  <c r="BN26" i="1"/>
  <c r="BP26" i="1"/>
  <c r="Y35" i="1"/>
  <c r="Z32" i="1"/>
  <c r="BN32" i="1"/>
  <c r="Z57" i="1"/>
  <c r="BN57" i="1"/>
  <c r="Y61" i="1"/>
  <c r="Z65" i="1"/>
  <c r="BN65" i="1"/>
  <c r="Z69" i="1"/>
  <c r="BN69" i="1"/>
  <c r="Z73" i="1"/>
  <c r="BN73" i="1"/>
  <c r="Z77" i="1"/>
  <c r="BN77" i="1"/>
  <c r="Z78" i="1"/>
  <c r="BN78" i="1"/>
  <c r="Z79" i="1"/>
  <c r="BN79" i="1"/>
  <c r="Z83" i="1"/>
  <c r="BN83" i="1"/>
  <c r="Z84" i="1"/>
  <c r="BN84" i="1"/>
  <c r="Y108" i="1"/>
  <c r="Z101" i="1"/>
  <c r="BN101" i="1"/>
  <c r="Z105" i="1"/>
  <c r="BN105" i="1"/>
  <c r="Z111" i="1"/>
  <c r="BN111" i="1"/>
  <c r="BP111" i="1"/>
  <c r="Y126" i="1"/>
  <c r="Z115" i="1"/>
  <c r="BN115" i="1"/>
  <c r="Z119" i="1"/>
  <c r="BN119" i="1"/>
  <c r="Z120" i="1"/>
  <c r="BN120" i="1"/>
  <c r="Z121" i="1"/>
  <c r="BN121" i="1"/>
  <c r="Z129" i="1"/>
  <c r="BN129" i="1"/>
  <c r="BP129" i="1"/>
  <c r="Y134" i="1"/>
  <c r="Z133" i="1"/>
  <c r="BN133" i="1"/>
  <c r="Z140" i="1"/>
  <c r="BN140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Y165" i="1"/>
  <c r="Z160" i="1"/>
  <c r="BN160" i="1"/>
  <c r="Z169" i="1"/>
  <c r="Z170" i="1" s="1"/>
  <c r="BN169" i="1"/>
  <c r="Z179" i="1"/>
  <c r="BN179" i="1"/>
  <c r="Z183" i="1"/>
  <c r="BN183" i="1"/>
  <c r="Z189" i="1"/>
  <c r="BN189" i="1"/>
  <c r="Z192" i="1"/>
  <c r="BN192" i="1"/>
  <c r="Z193" i="1"/>
  <c r="BN193" i="1"/>
  <c r="Z197" i="1"/>
  <c r="BN197" i="1"/>
  <c r="Z204" i="1"/>
  <c r="BN204" i="1"/>
  <c r="Z224" i="1"/>
  <c r="BN224" i="1"/>
  <c r="Z238" i="1"/>
  <c r="BN238" i="1"/>
  <c r="Z241" i="1"/>
  <c r="BN241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Z267" i="1"/>
  <c r="BN267" i="1"/>
  <c r="Z275" i="1"/>
  <c r="BN275" i="1"/>
  <c r="BP277" i="1"/>
  <c r="BN277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H9" i="1"/>
  <c r="A10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Y54" i="1"/>
  <c r="D556" i="1"/>
  <c r="Z58" i="1"/>
  <c r="Z61" i="1" s="1"/>
  <c r="BN58" i="1"/>
  <c r="BP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BP112" i="1"/>
  <c r="Z114" i="1"/>
  <c r="BN114" i="1"/>
  <c r="Z116" i="1"/>
  <c r="BN116" i="1"/>
  <c r="Z118" i="1"/>
  <c r="BN118" i="1"/>
  <c r="Z122" i="1"/>
  <c r="BN122" i="1"/>
  <c r="Z130" i="1"/>
  <c r="BN130" i="1"/>
  <c r="BP130" i="1"/>
  <c r="Z132" i="1"/>
  <c r="BN132" i="1"/>
  <c r="F556" i="1"/>
  <c r="Z139" i="1"/>
  <c r="BN139" i="1"/>
  <c r="BP139" i="1"/>
  <c r="Z141" i="1"/>
  <c r="BN141" i="1"/>
  <c r="Y144" i="1"/>
  <c r="Y153" i="1"/>
  <c r="H556" i="1"/>
  <c r="Z157" i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Y418" i="1"/>
  <c r="F9" i="1"/>
  <c r="J9" i="1"/>
  <c r="Y53" i="1"/>
  <c r="Y87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291" i="1" l="1"/>
  <c r="Z269" i="1"/>
  <c r="Z186" i="1"/>
  <c r="Z417" i="1"/>
  <c r="Z350" i="1"/>
  <c r="Z53" i="1"/>
  <c r="Z252" i="1"/>
  <c r="Z406" i="1"/>
  <c r="Z243" i="1"/>
  <c r="Z213" i="1"/>
  <c r="Z205" i="1"/>
  <c r="Y547" i="1"/>
  <c r="Z164" i="1"/>
  <c r="Z143" i="1"/>
  <c r="Z134" i="1"/>
  <c r="Z86" i="1"/>
  <c r="Y548" i="1"/>
  <c r="Y550" i="1"/>
  <c r="Z152" i="1"/>
  <c r="Y549" i="1"/>
  <c r="Z513" i="1"/>
  <c r="Z544" i="1"/>
  <c r="Z531" i="1"/>
  <c r="Z334" i="1"/>
  <c r="Z489" i="1"/>
  <c r="Z369" i="1"/>
  <c r="Z285" i="1"/>
  <c r="Z226" i="1"/>
  <c r="Z263" i="1"/>
  <c r="Y546" i="1"/>
  <c r="Z475" i="1"/>
  <c r="Z313" i="1"/>
  <c r="Z279" i="1"/>
  <c r="X549" i="1"/>
  <c r="Z551" i="1" l="1"/>
</calcChain>
</file>

<file path=xl/sharedStrings.xml><?xml version="1.0" encoding="utf-8"?>
<sst xmlns="http://schemas.openxmlformats.org/spreadsheetml/2006/main" count="2443" uniqueCount="833">
  <si>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</si>
  <si>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</si>
  <si>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</si>
  <si>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</si>
  <si>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</si>
  <si>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</si>
  <si>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</si>
  <si>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</si>
  <si>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</si>
  <si>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</si>
  <si>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</si>
  <si>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</si>
  <si>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</si>
  <si>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</si>
  <si>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</si>
  <si>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</si>
  <si>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</si>
  <si>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</si>
  <si>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</si>
  <si>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</si>
  <si>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</si>
  <si>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</si>
  <si>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</si>
  <si>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</si>
  <si>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</si>
  <si>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</si>
  <si>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</si>
  <si>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</si>
  <si>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</si>
  <si>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</si>
  <si>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</si>
  <si>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</si>
  <si>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</si>
  <si>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</si>
  <si>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</si>
  <si>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</si>
  <si>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</si>
  <si>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</si>
  <si>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</si>
  <si>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</si>
  <si>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</si>
  <si>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</si>
  <si>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</si>
  <si>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</si>
  <si>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</si>
  <si>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</si>
  <si>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</si>
  <si>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</si>
  <si>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</si>
  <si>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</si>
  <si>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</si>
  <si>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</si>
  <si>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</si>
  <si>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</si>
  <si>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</si>
  <si>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</si>
  <si>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</si>
  <si>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</si>
  <si>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</si>
  <si>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</si>
  <si>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</si>
  <si>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</si>
  <si>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</si>
  <si>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</si>
  <si>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</si>
  <si>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</si>
  <si>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</si>
  <si>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</si>
  <si>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</si>
  <si>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</si>
  <si>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</si>
  <si>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</si>
  <si>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</si>
  <si>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</si>
  <si>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</si>
  <si>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</si>
  <si>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</si>
  <si>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</si>
  <si>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</si>
  <si>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</si>
  <si>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</si>
  <si>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</si>
  <si>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</si>
  <si>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</si>
  <si>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</si>
  <si>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</si>
  <si>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</si>
  <si>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</si>
  <si>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</si>
  <si>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</si>
  <si>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</si>
  <si>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</si>
  <si>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</si>
  <si>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</si>
  <si>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</si>
  <si>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</si>
  <si>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</si>
  <si>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</si>
  <si>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</si>
  <si>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</si>
  <si>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</si>
  <si>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</si>
  <si>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</si>
  <si>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</si>
  <si>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</si>
  <si>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</si>
  <si>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</si>
  <si>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</si>
  <si>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</si>
  <si>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</si>
  <si>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</si>
  <si>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</si>
  <si>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</si>
  <si>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</si>
  <si>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</si>
  <si>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</si>
  <si>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</si>
  <si>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</si>
  <si>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</si>
  <si>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</si>
  <si>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</si>
  <si>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</si>
  <si>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</si>
  <si>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</si>
  <si>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</si>
  <si>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</si>
  <si>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</si>
  <si>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</si>
  <si>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</si>
  <si>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</si>
  <si>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</si>
  <si>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</si>
  <si>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</si>
  <si>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</si>
  <si>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</si>
  <si>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</si>
  <si>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</si>
  <si>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</si>
  <si>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</si>
  <si>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</si>
  <si>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</si>
  <si>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</si>
  <si>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</si>
  <si>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</si>
  <si>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</si>
  <si>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</si>
  <si>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</si>
  <si>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</si>
  <si>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</si>
  <si>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</si>
  <si>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</si>
  <si>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</si>
  <si>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</si>
  <si>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</si>
  <si>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</si>
  <si>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</si>
  <si>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</si>
  <si>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</si>
  <si>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</si>
  <si>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</si>
  <si>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</si>
  <si>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</si>
  <si>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</si>
  <si>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</si>
  <si>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</si>
  <si>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</si>
  <si>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</si>
  <si>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</si>
  <si>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</si>
  <si>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</si>
  <si>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</si>
  <si>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</si>
  <si>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</si>
  <si>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</si>
  <si>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</si>
  <si>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</si>
  <si>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</si>
  <si>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</si>
  <si>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</si>
  <si>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</si>
  <si>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</si>
  <si>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</si>
  <si>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</si>
  <si>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</si>
  <si>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</si>
  <si>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</si>
  <si>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</si>
  <si>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</si>
  <si>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</si>
  <si>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</si>
  <si>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</si>
  <si>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</si>
  <si>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</si>
  <si>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</si>
  <si>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</si>
  <si>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</si>
  <si>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</si>
  <si>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</si>
  <si>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</si>
  <si>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</si>
  <si>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</si>
  <si>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</si>
  <si>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</si>
  <si>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</si>
  <si>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</si>
  <si>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</si>
  <si>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</si>
  <si>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</si>
  <si>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</si>
  <si>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</si>
  <si>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</si>
  <si>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</si>
  <si>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</si>
  <si>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</si>
  <si>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</si>
  <si>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</si>
  <si>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</si>
  <si>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</si>
  <si>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</si>
  <si>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</si>
  <si>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</si>
  <si>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</si>
  <si>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</si>
  <si>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</si>
  <si>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</si>
  <si>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</si>
  <si>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</si>
  <si>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</si>
  <si>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</si>
  <si>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</si>
  <si>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</si>
  <si>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</si>
  <si>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</si>
  <si>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</si>
  <si>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</si>
  <si>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</si>
  <si>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</si>
  <si>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</si>
  <si>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</si>
  <si>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</si>
  <si>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</si>
  <si>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</si>
  <si>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</si>
  <si>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</si>
  <si>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</si>
  <si>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</si>
  <si>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</si>
  <si>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</si>
  <si>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</si>
  <si>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</si>
  <si>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</si>
  <si>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</si>
  <si>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</si>
  <si>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</si>
  <si>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</si>
  <si>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</si>
  <si>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</si>
  <si>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</si>
  <si>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</si>
  <si>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</si>
  <si>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</si>
  <si>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</si>
  <si>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</si>
  <si>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</si>
  <si>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</si>
  <si>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</si>
  <si>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</si>
  <si>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</si>
  <si>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</si>
  <si>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</si>
  <si>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</si>
  <si>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</si>
  <si>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</si>
  <si>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</si>
  <si>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</si>
  <si>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</si>
  <si>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</si>
  <si>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</si>
  <si>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</si>
  <si>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</si>
  <si>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</si>
  <si>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</si>
  <si>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</si>
  <si>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</si>
  <si>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</si>
  <si>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</si>
  <si>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</si>
  <si>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</si>
  <si>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</si>
  <si>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</si>
  <si>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</si>
  <si>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</si>
  <si>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</si>
  <si>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</si>
  <si>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</si>
  <si>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</si>
  <si>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</si>
  <si>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</si>
  <si>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</si>
  <si>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</si>
  <si>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</si>
  <si>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</si>
  <si>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</si>
  <si>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</si>
  <si>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</si>
  <si>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</si>
  <si>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</si>
  <si>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</si>
  <si>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</si>
  <si>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</si>
  <si>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</si>
  <si>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</si>
  <si>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</si>
  <si>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</si>
  <si>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</si>
  <si>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</si>
  <si>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</si>
  <si>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</si>
  <si>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</si>
  <si>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</si>
  <si>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</si>
  <si>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</si>
  <si>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</si>
  <si>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</si>
  <si>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</si>
  <si>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</si>
  <si>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</si>
  <si>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</si>
  <si>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</si>
  <si>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</si>
  <si>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</si>
  <si>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</si>
  <si>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</si>
  <si>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</si>
  <si>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</si>
  <si>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</si>
  <si>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</si>
  <si>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</si>
  <si>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</si>
  <si>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</si>
  <si>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</si>
  <si>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</si>
  <si>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</si>
  <si>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</si>
  <si>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</si>
  <si>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</si>
  <si>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</si>
  <si>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</si>
  <si>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</si>
  <si>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</si>
  <si>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</si>
  <si>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</si>
  <si>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</si>
  <si>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</si>
  <si>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</si>
  <si>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</si>
  <si>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</si>
  <si>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</si>
  <si>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</si>
  <si>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</si>
  <si>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</si>
  <si>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</si>
  <si>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</si>
  <si>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</si>
  <si>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</si>
  <si>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</si>
  <si>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</si>
  <si>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</si>
  <si>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</si>
  <si>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</si>
  <si>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</si>
  <si>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</si>
  <si>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</si>
  <si>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</si>
  <si>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</si>
  <si>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</si>
  <si>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</si>
  <si>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</si>
  <si>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</si>
  <si>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</si>
  <si>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</si>
  <si>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</si>
  <si>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</si>
  <si>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</si>
  <si>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</si>
  <si>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</si>
  <si>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</si>
  <si>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</si>
  <si>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</si>
  <si>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</si>
  <si>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</si>
  <si>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</si>
  <si>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</si>
  <si>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</si>
  <si>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</si>
  <si>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</si>
  <si>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</si>
  <si>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</si>
  <si>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</si>
  <si>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</si>
  <si>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</si>
  <si>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</si>
  <si>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</si>
  <si>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</si>
  <si>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</si>
  <si>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</si>
  <si>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</si>
  <si>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</si>
  <si>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</si>
  <si>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</si>
  <si>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</si>
  <si>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</si>
  <si>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</si>
  <si>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</si>
  <si>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</si>
  <si>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</si>
  <si>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</si>
  <si>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</si>
  <si>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</si>
  <si>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</si>
  <si>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</si>
  <si>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</si>
  <si>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</si>
  <si>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</si>
  <si>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</si>
  <si>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</si>
  <si>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</si>
  <si>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</si>
  <si>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</si>
  <si>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</si>
  <si>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</si>
  <si>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</si>
  <si>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</si>
  <si>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</si>
  <si>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</si>
  <si>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</si>
  <si>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</si>
  <si>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</si>
  <si>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</si>
  <si>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</si>
  <si>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</si>
  <si>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</si>
  <si>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</si>
  <si>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</si>
  <si>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</si>
  <si>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</si>
  <si>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</si>
  <si>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</si>
  <si>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</si>
  <si>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</si>
  <si>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</si>
  <si>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</si>
  <si>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</si>
  <si>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</si>
  <si>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</si>
  <si>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</si>
  <si>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</si>
  <si>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</si>
  <si>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</si>
  <si>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</si>
  <si>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</si>
  <si>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</si>
  <si>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</si>
  <si>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</si>
  <si>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</si>
  <si>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</si>
  <si>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</si>
  <si>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</si>
  <si>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</si>
  <si>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</si>
  <si>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</si>
  <si>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</si>
  <si>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</si>
  <si>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</si>
  <si>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</si>
  <si>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</si>
  <si>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</si>
  <si>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</si>
  <si>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</si>
  <si>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</si>
  <si>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</si>
  <si>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</si>
  <si>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</si>
  <si>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</si>
  <si>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</si>
  <si>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</si>
  <si>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</si>
  <si>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</si>
  <si>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</si>
  <si>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</si>
  <si>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</si>
  <si>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</si>
  <si>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</si>
  <si>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</si>
  <si>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</si>
  <si>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</si>
  <si>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</si>
  <si>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</si>
  <si>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</si>
  <si>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</si>
  <si>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</si>
  <si>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</si>
  <si>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</si>
  <si>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</si>
  <si>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</si>
  <si>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</si>
  <si>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</si>
  <si>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</si>
  <si>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</si>
  <si>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</si>
  <si>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</si>
  <si>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</si>
  <si>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</si>
  <si>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</si>
  <si>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</si>
  <si>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</si>
  <si>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</si>
  <si>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</si>
  <si>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</si>
  <si>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</si>
  <si>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</si>
  <si>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</si>
  <si>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</si>
  <si>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</si>
  <si>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</si>
  <si>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</si>
  <si>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</si>
  <si>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</si>
  <si>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</si>
  <si>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</si>
  <si>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</si>
  <si>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</si>
  <si>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</si>
  <si>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</si>
  <si>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</si>
  <si>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</si>
  <si>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</si>
  <si>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</si>
  <si>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</si>
  <si>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</si>
  <si>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</si>
  <si>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</si>
  <si>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</si>
  <si>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</si>
  <si>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</si>
  <si>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</si>
  <si>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</si>
  <si>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</si>
  <si>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</si>
  <si>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</si>
  <si>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</si>
  <si>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</si>
  <si>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</si>
  <si>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</si>
  <si>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</si>
  <si>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</si>
  <si>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</si>
  <si>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</si>
  <si>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</si>
  <si>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</si>
  <si>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</si>
  <si>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</si>
  <si>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</si>
  <si>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</si>
  <si>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</si>
  <si>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</si>
  <si>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</si>
  <si>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</si>
  <si>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</si>
  <si>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</si>
  <si>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</si>
  <si>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</si>
  <si>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</si>
  <si>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</si>
  <si>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</si>
  <si>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</si>
  <si>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</si>
  <si>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</si>
  <si>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</si>
  <si>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</si>
  <si>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</si>
  <si>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</si>
  <si>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</si>
  <si>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</si>
  <si>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</si>
  <si>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</si>
  <si>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</si>
  <si>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</si>
  <si>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</si>
  <si>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</si>
  <si>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</si>
  <si>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</si>
  <si>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</si>
  <si>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</si>
  <si>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</si>
  <si>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</si>
  <si>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</si>
  <si>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</si>
  <si>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</si>
  <si>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</si>
  <si>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</si>
  <si>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</si>
  <si>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</si>
  <si>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</si>
  <si>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</si>
  <si>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</si>
  <si>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</si>
  <si>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</si>
  <si>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</si>
  <si>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</si>
  <si>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</si>
  <si>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</si>
  <si>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</si>
  <si>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</si>
  <si>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</si>
  <si>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</si>
  <si>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</si>
  <si>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</si>
  <si>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</si>
  <si>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</si>
  <si>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</si>
  <si>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</si>
  <si>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</si>
  <si>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</si>
  <si>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</si>
  <si>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</si>
  <si>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</si>
  <si>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</si>
  <si>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</si>
  <si>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</si>
  <si>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</si>
  <si>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</si>
  <si>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</si>
  <si>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</si>
  <si>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</si>
  <si>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</si>
  <si>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</si>
  <si>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</si>
  <si>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</si>
  <si>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</si>
  <si>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</si>
  <si>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</si>
  <si>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</si>
  <si>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</si>
  <si>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</si>
  <si>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</si>
  <si>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</si>
  <si>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</si>
  <si>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</si>
  <si>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</si>
  <si>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</si>
  <si>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</si>
  <si>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</si>
  <si>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</si>
  <si>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</si>
  <si>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</si>
  <si>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</si>
  <si>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</si>
  <si>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</si>
  <si>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</si>
  <si>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</si>
  <si>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</si>
  <si>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</si>
  <si>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</si>
  <si>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</si>
  <si>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</si>
  <si>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</si>
  <si>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</si>
  <si>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</si>
  <si>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</si>
  <si>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</si>
  <si>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</si>
  <si>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</si>
  <si>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</si>
  <si>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</si>
  <si>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</si>
  <si>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</si>
  <si>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</si>
  <si>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</si>
  <si>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</si>
  <si>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</si>
  <si>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</si>
  <si>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</si>
  <si>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</si>
  <si>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</si>
  <si>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</si>
  <si>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</si>
  <si>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</si>
  <si>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</si>
  <si>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</si>
  <si>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</si>
  <si>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</si>
  <si>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</si>
  <si>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</si>
  <si>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</si>
  <si>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</si>
  <si>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</si>
  <si>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</si>
  <si>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</si>
  <si>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</si>
  <si>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</si>
  <si>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</si>
  <si>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</si>
  <si>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</si>
  <si>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</si>
  <si>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</si>
  <si>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</si>
  <si>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</si>
  <si>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</si>
  <si>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</si>
  <si>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</si>
  <si>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</si>
  <si>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</si>
  <si>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</si>
  <si>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</si>
  <si>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</si>
  <si>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</si>
  <si>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</si>
  <si>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</si>
  <si>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</si>
  <si>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</si>
  <si>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</si>
  <si>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</si>
  <si>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</si>
  <si>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</si>
  <si>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</si>
  <si>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</si>
  <si>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</si>
  <si>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</si>
  <si>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</si>
  <si>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</si>
  <si>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</si>
  <si>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</si>
  <si>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</si>
  <si>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</si>
  <si>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</si>
  <si>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</si>
  <si>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</si>
  <si>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</si>
  <si>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</si>
  <si>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</si>
  <si>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</si>
  <si>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</si>
  <si>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</si>
  <si>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</si>
  <si>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</si>
  <si>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</si>
  <si>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</si>
  <si>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</si>
  <si>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</si>
  <si>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</si>
  <si>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</si>
  <si>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</si>
  <si>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</si>
  <si>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</si>
  <si>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</si>
  <si>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</si>
  <si>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</si>
  <si>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</si>
  <si>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</si>
  <si>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</si>
  <si>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</si>
  <si>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</si>
  <si>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</si>
  <si>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</si>
  <si>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</si>
  <si>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</si>
  <si>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</si>
  <si>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</si>
  <si>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</si>
  <si>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</si>
  <si>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</si>
  <si>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</si>
  <si>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</si>
  <si>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</si>
  <si>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</si>
  <si>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</si>
  <si>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</si>
  <si>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</si>
  <si>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</si>
  <si>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</si>
  <si>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</si>
  <si>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</si>
  <si>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</si>
  <si>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</si>
  <si>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</si>
  <si>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</si>
  <si>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</si>
  <si>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</si>
  <si>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</si>
  <si>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</si>
  <si>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</si>
  <si>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</si>
  <si>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</si>
  <si>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</si>
  <si>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</si>
  <si>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</si>
  <si>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</si>
  <si>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</si>
  <si>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</si>
  <si>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</si>
  <si>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</si>
  <si>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</si>
  <si>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</si>
  <si>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</si>
  <si>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</si>
  <si>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</si>
  <si>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</si>
  <si>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</si>
  <si>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</si>
  <si>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</si>
  <si>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</si>
  <si>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</si>
  <si>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</si>
  <si>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</si>
  <si>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</si>
  <si>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</si>
  <si>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</si>
  <si>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</si>
  <si>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</si>
  <si>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</si>
  <si>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</si>
  <si>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</si>
  <si>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</si>
  <si>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</si>
  <si>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</si>
  <si>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</si>
  <si>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</si>
  <si>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</si>
  <si>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</si>
  <si>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</si>
  <si>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</si>
  <si>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№!,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</si>
</sst>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224" sqref="AB224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832</v>
      </c>
      <c r="I5" s="664"/>
      <c r="J5" s="664"/>
      <c r="K5" s="664"/>
      <c r="L5" s="664"/>
      <c r="M5" s="470"/>
      <c r="N5" s="58"/>
      <c r="P5" s="24" t="s">
        <v>10</v>
      </c>
      <c r="Q5" s="746">
        <v>45505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0.5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hidden="1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hidden="1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385"/>
      <c r="AB86" s="385"/>
      <c r="AC86" s="385"/>
    </row>
    <row r="87" spans="1:68" hidden="1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0</v>
      </c>
      <c r="Y87" s="384">
        <f>IFERROR(SUM(Y65:Y85),"0")</f>
        <v>0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hidden="1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hidden="1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4301060366</v>
      </c>
      <c r="D129" s="391">
        <v>4680115881532</v>
      </c>
      <c r="E129" s="392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4301060371</v>
      </c>
      <c r="D130" s="391">
        <v>4680115881532</v>
      </c>
      <c r="E130" s="392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hidden="1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hidden="1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hidden="1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hidden="1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hidden="1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12</v>
      </c>
      <c r="Y224" s="383">
        <f t="shared" si="39"/>
        <v>12</v>
      </c>
      <c r="Z224" s="36">
        <f>IFERROR(IF(Y224=0,"",ROUNDUP(Y224/H224,0)*0.00937),"")</f>
        <v>2.811E-2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12.72</v>
      </c>
      <c r="BN224" s="64">
        <f t="shared" si="41"/>
        <v>12.72</v>
      </c>
      <c r="BO224" s="64">
        <f t="shared" si="42"/>
        <v>2.5000000000000001E-2</v>
      </c>
      <c r="BP224" s="64">
        <f t="shared" si="43"/>
        <v>2.5000000000000001E-2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3</v>
      </c>
      <c r="Y226" s="384">
        <f>IFERROR(Y217/H217,"0")+IFERROR(Y218/H218,"0")+IFERROR(Y219/H219,"0")+IFERROR(Y220/H220,"0")+IFERROR(Y221/H221,"0")+IFERROR(Y222/H222,"0")+IFERROR(Y223/H223,"0")+IFERROR(Y224/H224,"0")+IFERROR(Y225/H225,"0")</f>
        <v>3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2.811E-2</v>
      </c>
      <c r="AA226" s="385"/>
      <c r="AB226" s="385"/>
      <c r="AC226" s="385"/>
    </row>
    <row r="227" spans="1:68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12</v>
      </c>
      <c r="Y227" s="384">
        <f>IFERROR(SUM(Y217:Y225),"0")</f>
        <v>12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6000</v>
      </c>
      <c r="Y272" s="383">
        <f t="shared" ref="Y272:Y278" si="54">IFERROR(IF(X272="",0,CEILING((X272/$H272),1)*$H272),"")</f>
        <v>6006</v>
      </c>
      <c r="Z272" s="36">
        <f>IFERROR(IF(Y272=0,"",ROUNDUP(Y272/H272,0)*0.02175),"")</f>
        <v>16.747499999999999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6429.2307692307695</v>
      </c>
      <c r="BN272" s="64">
        <f t="shared" ref="BN272:BN278" si="56">IFERROR(Y272*I272/H272,"0")</f>
        <v>6435.66</v>
      </c>
      <c r="BO272" s="64">
        <f t="shared" ref="BO272:BO278" si="57">IFERROR(1/J272*(X272/H272),"0")</f>
        <v>13.736263736263737</v>
      </c>
      <c r="BP272" s="64">
        <f t="shared" ref="BP272:BP278" si="58">IFERROR(1/J272*(Y272/H272),"0")</f>
        <v>13.75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769.23076923076928</v>
      </c>
      <c r="Y279" s="384">
        <f>IFERROR(Y272/H272,"0")+IFERROR(Y273/H273,"0")+IFERROR(Y274/H274,"0")+IFERROR(Y275/H275,"0")+IFERROR(Y276/H276,"0")+IFERROR(Y277/H277,"0")+IFERROR(Y278/H278,"0")</f>
        <v>770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16.747499999999999</v>
      </c>
      <c r="AA279" s="385"/>
      <c r="AB279" s="385"/>
      <c r="AC279" s="385"/>
    </row>
    <row r="280" spans="1:68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6000</v>
      </c>
      <c r="Y280" s="384">
        <f>IFERROR(SUM(Y272:Y278),"0")</f>
        <v>6006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hidden="1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hidden="1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hidden="1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hidden="1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hidden="1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0</v>
      </c>
      <c r="Y335" s="384">
        <f>IFERROR(SUM(Y322:Y333),"0")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1000</v>
      </c>
      <c r="Y337" s="383">
        <f>IFERROR(IF(X337="",0,CEILING((X337/$H337),1)*$H337),"")</f>
        <v>1005</v>
      </c>
      <c r="Z337" s="36">
        <f>IFERROR(IF(Y337=0,"",ROUNDUP(Y337/H337,0)*0.02175),"")</f>
        <v>1.4572499999999999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1032</v>
      </c>
      <c r="BN337" s="64">
        <f>IFERROR(Y337*I337/H337,"0")</f>
        <v>1037.1600000000001</v>
      </c>
      <c r="BO337" s="64">
        <f>IFERROR(1/J337*(X337/H337),"0")</f>
        <v>1.3888888888888888</v>
      </c>
      <c r="BP337" s="64">
        <f>IFERROR(1/J337*(Y337/H337),"0")</f>
        <v>1.3958333333333333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66.666666666666671</v>
      </c>
      <c r="Y339" s="384">
        <f>IFERROR(Y337/H337,"0")+IFERROR(Y338/H338,"0")</f>
        <v>67</v>
      </c>
      <c r="Z339" s="384">
        <f>IFERROR(IF(Z337="",0,Z337),"0")+IFERROR(IF(Z338="",0,Z338),"0")</f>
        <v>1.4572499999999999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1000</v>
      </c>
      <c r="Y340" s="384">
        <f>IFERROR(SUM(Y337:Y338),"0")</f>
        <v>1005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hidden="1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hidden="1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4301031325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4301031356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hidden="1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hidden="1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hidden="1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hidden="1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0</v>
      </c>
      <c r="Y475" s="384">
        <f>IFERROR(Y466/H466,"0")+IFERROR(Y467/H467,"0")+IFERROR(Y468/H468,"0")+IFERROR(Y469/H469,"0")+IFERROR(Y470/H470,"0")+IFERROR(Y471/H471,"0")+IFERROR(Y472/H472,"0")+IFERROR(Y473/H473,"0")+IFERROR(Y474/H474,"0")</f>
        <v>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0</v>
      </c>
      <c r="Y476" s="384">
        <f>IFERROR(SUM(Y466:Y474),"0")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hidden="1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hidden="1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hidden="1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400</v>
      </c>
      <c r="Y528" s="383">
        <f t="shared" si="93"/>
        <v>403.20000000000005</v>
      </c>
      <c r="Z528" s="36">
        <f t="shared" si="94"/>
        <v>0.72287999999999997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424.76190476190476</v>
      </c>
      <c r="BN528" s="64">
        <f t="shared" si="96"/>
        <v>428.16</v>
      </c>
      <c r="BO528" s="64">
        <f t="shared" si="97"/>
        <v>0.61050061050061055</v>
      </c>
      <c r="BP528" s="64">
        <f t="shared" si="98"/>
        <v>0.61538461538461542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95.238095238095241</v>
      </c>
      <c r="Y531" s="384">
        <f>IFERROR(Y524/H524,"0")+IFERROR(Y525/H525,"0")+IFERROR(Y526/H526,"0")+IFERROR(Y527/H527,"0")+IFERROR(Y528/H528,"0")+IFERROR(Y529/H529,"0")+IFERROR(Y530/H530,"0")</f>
        <v>96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0.72287999999999997</v>
      </c>
      <c r="AA531" s="385"/>
      <c r="AB531" s="385"/>
      <c r="AC531" s="385"/>
    </row>
    <row r="532" spans="1:68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400</v>
      </c>
      <c r="Y532" s="384">
        <f>IFERROR(SUM(Y524:Y530),"0")</f>
        <v>403.20000000000005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7412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7426.2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7898.7126739926744</v>
      </c>
      <c r="Y547" s="384">
        <f>IFERROR(SUM(BN22:BN543),"0")</f>
        <v>7913.7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16</v>
      </c>
      <c r="Y548" s="38">
        <f>ROUNDUP(SUM(BP22:BP543),0)</f>
        <v>16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8298.7126739926753</v>
      </c>
      <c r="Y549" s="384">
        <f>GrossWeightTotalR+PalletQtyTotalR*25</f>
        <v>8313.7000000000007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934.13553113553121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936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18.955739999999999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0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12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6006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1005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0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403.20000000000005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2,00"/>
        <filter val="16"/>
        <filter val="3,00"/>
        <filter val="400,00"/>
        <filter val="6 000,00"/>
        <filter val="66,67"/>
        <filter val="7 412,00"/>
        <filter val="7 898,71"/>
        <filter val="769,23"/>
        <filter val="8 298,71"/>
        <filter val="934,14"/>
        <filter val="95,24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2024-07-30T11:27:57Z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