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0ADF8B-7194-44ED-9189-73F9D36C78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Z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M556" i="1" s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X171" i="1"/>
  <c r="X170" i="1"/>
  <c r="BO169" i="1"/>
  <c r="BM169" i="1"/>
  <c r="Y169" i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BP138" i="1" s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56" i="1" l="1"/>
  <c r="BN156" i="1"/>
  <c r="Z156" i="1"/>
  <c r="BP183" i="1"/>
  <c r="BN183" i="1"/>
  <c r="Z183" i="1"/>
  <c r="BP204" i="1"/>
  <c r="BN204" i="1"/>
  <c r="Z204" i="1"/>
  <c r="BP273" i="1"/>
  <c r="BN273" i="1"/>
  <c r="Z273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Z22" i="1"/>
  <c r="Z23" i="1" s="1"/>
  <c r="BN22" i="1"/>
  <c r="BP22" i="1"/>
  <c r="Z26" i="1"/>
  <c r="BN26" i="1"/>
  <c r="Y35" i="1"/>
  <c r="Z57" i="1"/>
  <c r="BN57" i="1"/>
  <c r="Y61" i="1"/>
  <c r="Z65" i="1"/>
  <c r="BN65" i="1"/>
  <c r="Z73" i="1"/>
  <c r="BN73" i="1"/>
  <c r="Z83" i="1"/>
  <c r="BN83" i="1"/>
  <c r="Z84" i="1"/>
  <c r="BN84" i="1"/>
  <c r="Y92" i="1"/>
  <c r="Y108" i="1"/>
  <c r="Z101" i="1"/>
  <c r="BN101" i="1"/>
  <c r="Z111" i="1"/>
  <c r="BN111" i="1"/>
  <c r="Z119" i="1"/>
  <c r="BN119" i="1"/>
  <c r="Z120" i="1"/>
  <c r="BN120" i="1"/>
  <c r="Z121" i="1"/>
  <c r="BN121" i="1"/>
  <c r="Z133" i="1"/>
  <c r="BN133" i="1"/>
  <c r="Z148" i="1"/>
  <c r="Z152" i="1" s="1"/>
  <c r="BN148" i="1"/>
  <c r="BP148" i="1"/>
  <c r="Z149" i="1"/>
  <c r="BN149" i="1"/>
  <c r="Z150" i="1"/>
  <c r="BN150" i="1"/>
  <c r="Z151" i="1"/>
  <c r="BN151" i="1"/>
  <c r="Y152" i="1"/>
  <c r="BP169" i="1"/>
  <c r="BN169" i="1"/>
  <c r="Z169" i="1"/>
  <c r="BP197" i="1"/>
  <c r="BN197" i="1"/>
  <c r="Z197" i="1"/>
  <c r="BP224" i="1"/>
  <c r="BN224" i="1"/>
  <c r="Z224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Y165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B556" i="1"/>
  <c r="X546" i="1"/>
  <c r="Y34" i="1"/>
  <c r="Z28" i="1"/>
  <c r="BN28" i="1"/>
  <c r="Z52" i="1"/>
  <c r="BN52" i="1"/>
  <c r="Z59" i="1"/>
  <c r="BN59" i="1"/>
  <c r="Z60" i="1"/>
  <c r="BN60" i="1"/>
  <c r="Z67" i="1"/>
  <c r="BN67" i="1"/>
  <c r="Z71" i="1"/>
  <c r="BN71" i="1"/>
  <c r="Z75" i="1"/>
  <c r="BN75" i="1"/>
  <c r="Z81" i="1"/>
  <c r="BN81" i="1"/>
  <c r="Z90" i="1"/>
  <c r="BN90" i="1"/>
  <c r="Z91" i="1"/>
  <c r="BN91" i="1"/>
  <c r="Z103" i="1"/>
  <c r="BN103" i="1"/>
  <c r="Z107" i="1"/>
  <c r="BN107" i="1"/>
  <c r="Y126" i="1"/>
  <c r="Z113" i="1"/>
  <c r="BN113" i="1"/>
  <c r="Z117" i="1"/>
  <c r="BN117" i="1"/>
  <c r="Z123" i="1"/>
  <c r="BN123" i="1"/>
  <c r="Z124" i="1"/>
  <c r="BN124" i="1"/>
  <c r="Z125" i="1"/>
  <c r="BN125" i="1"/>
  <c r="Y135" i="1"/>
  <c r="Z131" i="1"/>
  <c r="BN131" i="1"/>
  <c r="Z138" i="1"/>
  <c r="BN138" i="1"/>
  <c r="Y143" i="1"/>
  <c r="Z142" i="1"/>
  <c r="BN142" i="1"/>
  <c r="Z158" i="1"/>
  <c r="BN158" i="1"/>
  <c r="Z162" i="1"/>
  <c r="BN162" i="1"/>
  <c r="Z170" i="1"/>
  <c r="Z173" i="1"/>
  <c r="BN173" i="1"/>
  <c r="Z181" i="1"/>
  <c r="BN181" i="1"/>
  <c r="Z185" i="1"/>
  <c r="BN185" i="1"/>
  <c r="Z195" i="1"/>
  <c r="BN195" i="1"/>
  <c r="Z208" i="1"/>
  <c r="BN208" i="1"/>
  <c r="Z209" i="1"/>
  <c r="BN209" i="1"/>
  <c r="Y227" i="1"/>
  <c r="Z219" i="1"/>
  <c r="BN219" i="1"/>
  <c r="Z222" i="1"/>
  <c r="BN222" i="1"/>
  <c r="Z230" i="1"/>
  <c r="BN230" i="1"/>
  <c r="Z238" i="1"/>
  <c r="BN238" i="1"/>
  <c r="Z241" i="1"/>
  <c r="BN241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Z267" i="1"/>
  <c r="BN267" i="1"/>
  <c r="Z275" i="1"/>
  <c r="BN275" i="1"/>
  <c r="BP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H9" i="1"/>
  <c r="A10" i="1"/>
  <c r="X547" i="1"/>
  <c r="X548" i="1"/>
  <c r="X550" i="1"/>
  <c r="Y24" i="1"/>
  <c r="Z27" i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Z114" i="1"/>
  <c r="BN114" i="1"/>
  <c r="Z116" i="1"/>
  <c r="BN116" i="1"/>
  <c r="Z118" i="1"/>
  <c r="BN118" i="1"/>
  <c r="Z122" i="1"/>
  <c r="BN122" i="1"/>
  <c r="Y127" i="1"/>
  <c r="Z130" i="1"/>
  <c r="BN130" i="1"/>
  <c r="BP130" i="1"/>
  <c r="Z132" i="1"/>
  <c r="BN132" i="1"/>
  <c r="F556" i="1"/>
  <c r="Z139" i="1"/>
  <c r="BN139" i="1"/>
  <c r="BP139" i="1"/>
  <c r="Z141" i="1"/>
  <c r="BN141" i="1"/>
  <c r="Y144" i="1"/>
  <c r="Y153" i="1"/>
  <c r="H556" i="1"/>
  <c r="Z157" i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F9" i="1"/>
  <c r="J9" i="1"/>
  <c r="Y53" i="1"/>
  <c r="Y87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Z269" i="1" l="1"/>
  <c r="Z231" i="1"/>
  <c r="Z108" i="1"/>
  <c r="Z34" i="1"/>
  <c r="Z213" i="1"/>
  <c r="Z205" i="1"/>
  <c r="Y547" i="1"/>
  <c r="Z164" i="1"/>
  <c r="Z143" i="1"/>
  <c r="Z134" i="1"/>
  <c r="Z86" i="1"/>
  <c r="Z252" i="1"/>
  <c r="Z406" i="1"/>
  <c r="Y548" i="1"/>
  <c r="Y549" i="1" s="1"/>
  <c r="Y550" i="1"/>
  <c r="Z126" i="1"/>
  <c r="Z531" i="1"/>
  <c r="Z513" i="1"/>
  <c r="Z475" i="1"/>
  <c r="Z313" i="1"/>
  <c r="Z226" i="1"/>
  <c r="Z263" i="1"/>
  <c r="Y546" i="1"/>
  <c r="Z334" i="1"/>
  <c r="Z489" i="1"/>
  <c r="Z369" i="1"/>
  <c r="Z285" i="1"/>
  <c r="Z279" i="1"/>
  <c r="X549" i="1"/>
  <c r="Z551" i="1" l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<sst xmlns="http://schemas.openxmlformats.org/spreadsheetml/2006/main" count="2443" uniqueCount="833">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</sst>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45505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0.5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350</v>
      </c>
      <c r="Y51" s="383">
        <f>IFERROR(IF(X51="",0,CEILING((X51/$H51),1)*$H51),"")</f>
        <v>356.40000000000003</v>
      </c>
      <c r="Z51" s="36">
        <f>IFERROR(IF(Y51=0,"",ROUNDUP(Y51/H51,0)*0.02175),"")</f>
        <v>0.71775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365.55555555555554</v>
      </c>
      <c r="BN51" s="64">
        <f>IFERROR(Y51*I51/H51,"0")</f>
        <v>372.23999999999995</v>
      </c>
      <c r="BO51" s="64">
        <f>IFERROR(1/J51*(X51/H51),"0")</f>
        <v>0.57870370370370361</v>
      </c>
      <c r="BP51" s="64">
        <f>IFERROR(1/J51*(Y51/H51),"0")</f>
        <v>0.5892857142857143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4.5</v>
      </c>
      <c r="Y52" s="383">
        <f>IFERROR(IF(X52="",0,CEILING((X52/$H52),1)*$H52),"")</f>
        <v>5.4</v>
      </c>
      <c r="Z52" s="36">
        <f>IFERROR(IF(Y52=0,"",ROUNDUP(Y52/H52,0)*0.00753),"")</f>
        <v>1.506E-2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4.833333333333333</v>
      </c>
      <c r="BN52" s="64">
        <f>IFERROR(Y52*I52/H52,"0")</f>
        <v>5.8</v>
      </c>
      <c r="BO52" s="64">
        <f>IFERROR(1/J52*(X52/H52),"0")</f>
        <v>1.0683760683760682E-2</v>
      </c>
      <c r="BP52" s="64">
        <f>IFERROR(1/J52*(Y52/H52),"0")</f>
        <v>1.282051282051282E-2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34.074074074074069</v>
      </c>
      <c r="Y53" s="384">
        <f>IFERROR(Y51/H51,"0")+IFERROR(Y52/H52,"0")</f>
        <v>35</v>
      </c>
      <c r="Z53" s="384">
        <f>IFERROR(IF(Z51="",0,Z51),"0")+IFERROR(IF(Z52="",0,Z52),"0")</f>
        <v>0.73280999999999996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354.5</v>
      </c>
      <c r="Y54" s="384">
        <f>IFERROR(SUM(Y51:Y52),"0")</f>
        <v>361.8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420</v>
      </c>
      <c r="Y57" s="383">
        <f>IFERROR(IF(X57="",0,CEILING((X57/$H57),1)*$H57),"")</f>
        <v>421.20000000000005</v>
      </c>
      <c r="Z57" s="36">
        <f>IFERROR(IF(Y57=0,"",ROUNDUP(Y57/H57,0)*0.02175),"")</f>
        <v>0.84824999999999995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438.66666666666657</v>
      </c>
      <c r="BN57" s="64">
        <f>IFERROR(Y57*I57/H57,"0")</f>
        <v>439.92</v>
      </c>
      <c r="BO57" s="64">
        <f>IFERROR(1/J57*(X57/H57),"0")</f>
        <v>0.69444444444444431</v>
      </c>
      <c r="BP57" s="64">
        <f>IFERROR(1/J57*(Y57/H57),"0")</f>
        <v>0.6964285714285714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22.5</v>
      </c>
      <c r="Y59" s="383">
        <f>IFERROR(IF(X59="",0,CEILING((X59/$H59),1)*$H59),"")</f>
        <v>22.5</v>
      </c>
      <c r="Z59" s="36">
        <f>IFERROR(IF(Y59=0,"",ROUNDUP(Y59/H59,0)*0.00937),"")</f>
        <v>4.6850000000000003E-2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23.700000000000003</v>
      </c>
      <c r="BN59" s="64">
        <f>IFERROR(Y59*I59/H59,"0")</f>
        <v>23.700000000000003</v>
      </c>
      <c r="BO59" s="64">
        <f>IFERROR(1/J59*(X59/H59),"0")</f>
        <v>4.1666666666666664E-2</v>
      </c>
      <c r="BP59" s="64">
        <f>IFERROR(1/J59*(Y59/H59),"0")</f>
        <v>4.1666666666666664E-2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43.888888888888886</v>
      </c>
      <c r="Y61" s="384">
        <f>IFERROR(Y57/H57,"0")+IFERROR(Y58/H58,"0")+IFERROR(Y59/H59,"0")+IFERROR(Y60/H60,"0")</f>
        <v>44</v>
      </c>
      <c r="Z61" s="384">
        <f>IFERROR(IF(Z57="",0,Z57),"0")+IFERROR(IF(Z58="",0,Z58),"0")+IFERROR(IF(Z59="",0,Z59),"0")+IFERROR(IF(Z60="",0,Z60),"0")</f>
        <v>0.89510000000000001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442.5</v>
      </c>
      <c r="Y62" s="384">
        <f>IFERROR(SUM(Y57:Y60),"0")</f>
        <v>443.70000000000005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4.5</v>
      </c>
      <c r="Y79" s="383">
        <f t="shared" si="6"/>
        <v>4.5</v>
      </c>
      <c r="Z79" s="36">
        <f t="shared" si="12"/>
        <v>9.3699999999999999E-3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4.71</v>
      </c>
      <c r="BN79" s="64">
        <f t="shared" si="9"/>
        <v>4.71</v>
      </c>
      <c r="BO79" s="64">
        <f t="shared" si="10"/>
        <v>8.3333333333333332E-3</v>
      </c>
      <c r="BP79" s="64">
        <f t="shared" si="11"/>
        <v>8.3333333333333332E-3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9.3699999999999999E-3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4.5</v>
      </c>
      <c r="Y87" s="384">
        <f>IFERROR(SUM(Y65:Y85),"0")</f>
        <v>4.5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20</v>
      </c>
      <c r="Y101" s="383">
        <f t="shared" si="13"/>
        <v>27</v>
      </c>
      <c r="Z101" s="36">
        <f>IFERROR(IF(Y101=0,"",ROUNDUP(Y101/H101,0)*0.02175),"")</f>
        <v>6.5250000000000002E-2</v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21.400000000000002</v>
      </c>
      <c r="BN101" s="64">
        <f t="shared" si="15"/>
        <v>28.890000000000004</v>
      </c>
      <c r="BO101" s="64">
        <f t="shared" si="16"/>
        <v>3.968253968253968E-2</v>
      </c>
      <c r="BP101" s="64">
        <f t="shared" si="17"/>
        <v>5.3571428571428568E-2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10</v>
      </c>
      <c r="Y102" s="383">
        <f t="shared" si="13"/>
        <v>12.600000000000001</v>
      </c>
      <c r="Z102" s="36">
        <f>IFERROR(IF(Y102=0,"",ROUNDUP(Y102/H102,0)*0.00937),"")</f>
        <v>2.811E-2</v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10.714285714285714</v>
      </c>
      <c r="BN102" s="64">
        <f t="shared" si="15"/>
        <v>13.5</v>
      </c>
      <c r="BO102" s="64">
        <f t="shared" si="16"/>
        <v>1.984126984126984E-2</v>
      </c>
      <c r="BP102" s="64">
        <f t="shared" si="17"/>
        <v>2.5000000000000001E-2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40</v>
      </c>
      <c r="Y103" s="383">
        <f t="shared" si="13"/>
        <v>45</v>
      </c>
      <c r="Z103" s="36">
        <f>IFERROR(IF(Y103=0,"",ROUNDUP(Y103/H103,0)*0.02175),"")</f>
        <v>0.10874999999999999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42.800000000000004</v>
      </c>
      <c r="BN103" s="64">
        <f t="shared" si="15"/>
        <v>48.150000000000006</v>
      </c>
      <c r="BO103" s="64">
        <f t="shared" si="16"/>
        <v>7.9365079365079361E-2</v>
      </c>
      <c r="BP103" s="64">
        <f t="shared" si="17"/>
        <v>8.9285714285714274E-2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9.0476190476190474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11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0.20210999999999998</v>
      </c>
      <c r="AA108" s="385"/>
      <c r="AB108" s="385"/>
      <c r="AC108" s="385"/>
    </row>
    <row r="109" spans="1:68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70</v>
      </c>
      <c r="Y109" s="384">
        <f>IFERROR(SUM(Y95:Y107),"0")</f>
        <v>84.6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60</v>
      </c>
      <c r="Y112" s="383">
        <f t="shared" si="18"/>
        <v>67.2</v>
      </c>
      <c r="Z112" s="36">
        <f>IFERROR(IF(Y112=0,"",ROUNDUP(Y112/H112,0)*0.02175),"")</f>
        <v>0.17399999999999999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64.028571428571425</v>
      </c>
      <c r="BN112" s="64">
        <f t="shared" si="20"/>
        <v>71.712000000000003</v>
      </c>
      <c r="BO112" s="64">
        <f t="shared" si="21"/>
        <v>0.12755102040816324</v>
      </c>
      <c r="BP112" s="64">
        <f t="shared" si="22"/>
        <v>0.14285714285714285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20</v>
      </c>
      <c r="Y113" s="383">
        <f t="shared" si="18"/>
        <v>25.200000000000003</v>
      </c>
      <c r="Z113" s="36">
        <f>IFERROR(IF(Y113=0,"",ROUNDUP(Y113/H113,0)*0.02175),"")</f>
        <v>6.5250000000000002E-2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21.342857142857142</v>
      </c>
      <c r="BN113" s="64">
        <f t="shared" si="20"/>
        <v>26.892000000000003</v>
      </c>
      <c r="BO113" s="64">
        <f t="shared" si="21"/>
        <v>4.2517006802721087E-2</v>
      </c>
      <c r="BP113" s="64">
        <f t="shared" si="22"/>
        <v>5.3571428571428568E-2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9.5238095238095237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0.23924999999999999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80</v>
      </c>
      <c r="Y127" s="384">
        <f>IFERROR(SUM(Y111:Y125),"0")</f>
        <v>92.4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70</v>
      </c>
      <c r="Y139" s="383">
        <f>IFERROR(IF(X139="",0,CEILING((X139/$H139),1)*$H139),"")</f>
        <v>75.600000000000009</v>
      </c>
      <c r="Z139" s="36">
        <f>IFERROR(IF(Y139=0,"",ROUNDUP(Y139/H139,0)*0.02175),"")</f>
        <v>0.19574999999999998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74.650000000000006</v>
      </c>
      <c r="BN139" s="64">
        <f>IFERROR(Y139*I139/H139,"0")</f>
        <v>80.622</v>
      </c>
      <c r="BO139" s="64">
        <f>IFERROR(1/J139*(X139/H139),"0")</f>
        <v>0.14880952380952378</v>
      </c>
      <c r="BP139" s="64">
        <f>IFERROR(1/J139*(Y139/H139),"0")</f>
        <v>0.1607142857142857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8.3333333333333321</v>
      </c>
      <c r="Y143" s="384">
        <f>IFERROR(Y138/H138,"0")+IFERROR(Y139/H139,"0")+IFERROR(Y140/H140,"0")+IFERROR(Y141/H141,"0")+IFERROR(Y142/H142,"0")</f>
        <v>9</v>
      </c>
      <c r="Z143" s="384">
        <f>IFERROR(IF(Z138="",0,Z138),"0")+IFERROR(IF(Z139="",0,Z139),"0")+IFERROR(IF(Z140="",0,Z140),"0")+IFERROR(IF(Z141="",0,Z141),"0")+IFERROR(IF(Z142="",0,Z142),"0")</f>
        <v>0.19574999999999998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70</v>
      </c>
      <c r="Y144" s="384">
        <f>IFERROR(SUM(Y138:Y142),"0")</f>
        <v>75.600000000000009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10</v>
      </c>
      <c r="Y157" s="383">
        <f t="shared" si="23"/>
        <v>12.600000000000001</v>
      </c>
      <c r="Z157" s="36">
        <f>IFERROR(IF(Y157=0,"",ROUNDUP(Y157/H157,0)*0.00753),"")</f>
        <v>2.2589999999999999E-2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10.619047619047619</v>
      </c>
      <c r="BN157" s="64">
        <f t="shared" si="25"/>
        <v>13.38</v>
      </c>
      <c r="BO157" s="64">
        <f t="shared" si="26"/>
        <v>1.5262515262515262E-2</v>
      </c>
      <c r="BP157" s="64">
        <f t="shared" si="27"/>
        <v>1.9230769230769232E-2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2.3809523809523809</v>
      </c>
      <c r="Y164" s="384">
        <f>IFERROR(Y156/H156,"0")+IFERROR(Y157/H157,"0")+IFERROR(Y158/H158,"0")+IFERROR(Y159/H159,"0")+IFERROR(Y160/H160,"0")+IFERROR(Y161/H161,"0")+IFERROR(Y162/H162,"0")+IFERROR(Y163/H163,"0")</f>
        <v>3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2.2589999999999999E-2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10</v>
      </c>
      <c r="Y165" s="384">
        <f>IFERROR(SUM(Y156:Y163),"0")</f>
        <v>12.600000000000001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10</v>
      </c>
      <c r="Y250" s="383">
        <f>IFERROR(IF(X250="",0,CEILING((X250/$H250),1)*$H250),"")</f>
        <v>12</v>
      </c>
      <c r="Z250" s="36">
        <f>IFERROR(IF(Y250=0,"",ROUNDUP(Y250/H250,0)*0.00937),"")</f>
        <v>2.811E-2</v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10.600000000000001</v>
      </c>
      <c r="BN250" s="64">
        <f>IFERROR(Y250*I250/H250,"0")</f>
        <v>12.72</v>
      </c>
      <c r="BO250" s="64">
        <f>IFERROR(1/J250*(X250/H250),"0")</f>
        <v>2.0833333333333332E-2</v>
      </c>
      <c r="BP250" s="64">
        <f>IFERROR(1/J250*(Y250/H250),"0")</f>
        <v>2.5000000000000001E-2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2.5</v>
      </c>
      <c r="Y252" s="384">
        <f>IFERROR(Y247/H247,"0")+IFERROR(Y248/H248,"0")+IFERROR(Y249/H249,"0")+IFERROR(Y250/H250,"0")+IFERROR(Y251/H251,"0")</f>
        <v>3</v>
      </c>
      <c r="Z252" s="384">
        <f>IFERROR(IF(Z247="",0,Z247),"0")+IFERROR(IF(Z248="",0,Z248),"0")+IFERROR(IF(Z249="",0,Z249),"0")+IFERROR(IF(Z250="",0,Z250),"0")+IFERROR(IF(Z251="",0,Z251),"0")</f>
        <v>2.811E-2</v>
      </c>
      <c r="AA252" s="385"/>
      <c r="AB252" s="385"/>
      <c r="AC252" s="385"/>
    </row>
    <row r="253" spans="1:68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10</v>
      </c>
      <c r="Y253" s="384">
        <f>IFERROR(SUM(Y247:Y251),"0")</f>
        <v>12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300</v>
      </c>
      <c r="Y256" s="383">
        <f t="shared" ref="Y256:Y262" si="49">IFERROR(IF(X256="",0,CEILING((X256/$H256),1)*$H256),"")</f>
        <v>302.40000000000003</v>
      </c>
      <c r="Z256" s="36">
        <f>IFERROR(IF(Y256=0,"",ROUNDUP(Y256/H256,0)*0.02175),"")</f>
        <v>0.60899999999999999</v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313.33333333333331</v>
      </c>
      <c r="BN256" s="64">
        <f t="shared" ref="BN256:BN262" si="51">IFERROR(Y256*I256/H256,"0")</f>
        <v>315.83999999999997</v>
      </c>
      <c r="BO256" s="64">
        <f t="shared" ref="BO256:BO262" si="52">IFERROR(1/J256*(X256/H256),"0")</f>
        <v>0.49603174603174593</v>
      </c>
      <c r="BP256" s="64">
        <f t="shared" ref="BP256:BP262" si="53">IFERROR(1/J256*(Y256/H256),"0")</f>
        <v>0.5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20</v>
      </c>
      <c r="Y259" s="383">
        <f t="shared" si="49"/>
        <v>20</v>
      </c>
      <c r="Z259" s="36">
        <f>IFERROR(IF(Y259=0,"",ROUNDUP(Y259/H259,0)*0.00937),"")</f>
        <v>4.6850000000000003E-2</v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21.200000000000003</v>
      </c>
      <c r="BN259" s="64">
        <f t="shared" si="51"/>
        <v>21.200000000000003</v>
      </c>
      <c r="BO259" s="64">
        <f t="shared" si="52"/>
        <v>4.1666666666666664E-2</v>
      </c>
      <c r="BP259" s="64">
        <f t="shared" si="53"/>
        <v>4.1666666666666664E-2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32.777777777777771</v>
      </c>
      <c r="Y263" s="384">
        <f>IFERROR(Y256/H256,"0")+IFERROR(Y257/H257,"0")+IFERROR(Y258/H258,"0")+IFERROR(Y259/H259,"0")+IFERROR(Y260/H260,"0")+IFERROR(Y261/H261,"0")+IFERROR(Y262/H262,"0")</f>
        <v>33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0.65585000000000004</v>
      </c>
      <c r="AA263" s="385"/>
      <c r="AB263" s="385"/>
      <c r="AC263" s="385"/>
    </row>
    <row r="264" spans="1:68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320</v>
      </c>
      <c r="Y264" s="384">
        <f>IFERROR(SUM(Y256:Y262),"0")</f>
        <v>322.40000000000003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100</v>
      </c>
      <c r="Y266" s="383">
        <f>IFERROR(IF(X266="",0,CEILING((X266/$H266),1)*$H266),"")</f>
        <v>100.80000000000001</v>
      </c>
      <c r="Z266" s="36">
        <f>IFERROR(IF(Y266=0,"",ROUNDUP(Y266/H266,0)*0.00753),"")</f>
        <v>0.18071999999999999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106.19047619047619</v>
      </c>
      <c r="BN266" s="64">
        <f>IFERROR(Y266*I266/H266,"0")</f>
        <v>107.04</v>
      </c>
      <c r="BO266" s="64">
        <f>IFERROR(1/J266*(X266/H266),"0")</f>
        <v>0.15262515262515264</v>
      </c>
      <c r="BP266" s="64">
        <f>IFERROR(1/J266*(Y266/H266),"0")</f>
        <v>0.15384615384615385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170</v>
      </c>
      <c r="Y267" s="383">
        <f>IFERROR(IF(X267="",0,CEILING((X267/$H267),1)*$H267),"")</f>
        <v>172.20000000000002</v>
      </c>
      <c r="Z267" s="36">
        <f>IFERROR(IF(Y267=0,"",ROUNDUP(Y267/H267,0)*0.00753),"")</f>
        <v>0.30873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180.52380952380952</v>
      </c>
      <c r="BN267" s="64">
        <f>IFERROR(Y267*I267/H267,"0")</f>
        <v>182.86</v>
      </c>
      <c r="BO267" s="64">
        <f>IFERROR(1/J267*(X267/H267),"0")</f>
        <v>0.25946275946275943</v>
      </c>
      <c r="BP267" s="64">
        <f>IFERROR(1/J267*(Y267/H267),"0")</f>
        <v>0.26282051282051283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8.3999999999999986</v>
      </c>
      <c r="Y268" s="383">
        <f>IFERROR(IF(X268="",0,CEILING((X268/$H268),1)*$H268),"")</f>
        <v>8.4</v>
      </c>
      <c r="Z268" s="36">
        <f>IFERROR(IF(Y268=0,"",ROUNDUP(Y268/H268,0)*0.00502),"")</f>
        <v>2.0080000000000001E-2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8.9199999999999982</v>
      </c>
      <c r="BN268" s="64">
        <f>IFERROR(Y268*I268/H268,"0")</f>
        <v>8.92</v>
      </c>
      <c r="BO268" s="64">
        <f>IFERROR(1/J268*(X268/H268),"0")</f>
        <v>1.7094017094017092E-2</v>
      </c>
      <c r="BP268" s="64">
        <f>IFERROR(1/J268*(Y268/H268),"0")</f>
        <v>1.7094017094017096E-2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68.285714285714278</v>
      </c>
      <c r="Y269" s="384">
        <f>IFERROR(Y266/H266,"0")+IFERROR(Y267/H267,"0")+IFERROR(Y268/H268,"0")</f>
        <v>69</v>
      </c>
      <c r="Z269" s="384">
        <f>IFERROR(IF(Z266="",0,Z266),"0")+IFERROR(IF(Z267="",0,Z267),"0")+IFERROR(IF(Z268="",0,Z268),"0")</f>
        <v>0.50953000000000004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278.39999999999998</v>
      </c>
      <c r="Y270" s="384">
        <f>IFERROR(SUM(Y266:Y268),"0")</f>
        <v>281.39999999999998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1600</v>
      </c>
      <c r="Y272" s="383">
        <f t="shared" ref="Y272:Y278" si="54">IFERROR(IF(X272="",0,CEILING((X272/$H272),1)*$H272),"")</f>
        <v>1606.8</v>
      </c>
      <c r="Z272" s="36">
        <f>IFERROR(IF(Y272=0,"",ROUNDUP(Y272/H272,0)*0.02175),"")</f>
        <v>4.4804999999999993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1714.4615384615386</v>
      </c>
      <c r="BN272" s="64">
        <f t="shared" ref="BN272:BN278" si="56">IFERROR(Y272*I272/H272,"0")</f>
        <v>1721.748</v>
      </c>
      <c r="BO272" s="64">
        <f t="shared" ref="BO272:BO278" si="57">IFERROR(1/J272*(X272/H272),"0")</f>
        <v>3.6630036630036629</v>
      </c>
      <c r="BP272" s="64">
        <f t="shared" ref="BP272:BP278" si="58">IFERROR(1/J272*(Y272/H272),"0")</f>
        <v>3.6785714285714284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205.12820512820514</v>
      </c>
      <c r="Y279" s="384">
        <f>IFERROR(Y272/H272,"0")+IFERROR(Y273/H273,"0")+IFERROR(Y274/H274,"0")+IFERROR(Y275/H275,"0")+IFERROR(Y276/H276,"0")+IFERROR(Y277/H277,"0")+IFERROR(Y278/H278,"0")</f>
        <v>206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4.4804999999999993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1600</v>
      </c>
      <c r="Y280" s="384">
        <f>IFERROR(SUM(Y272:Y278),"0")</f>
        <v>1606.8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700</v>
      </c>
      <c r="Y283" s="383">
        <f>IFERROR(IF(X283="",0,CEILING((X283/$H283),1)*$H283),"")</f>
        <v>702</v>
      </c>
      <c r="Z283" s="36">
        <f>IFERROR(IF(Y283=0,"",ROUNDUP(Y283/H283,0)*0.02175),"")</f>
        <v>1.9574999999999998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750.61538461538464</v>
      </c>
      <c r="BN283" s="64">
        <f>IFERROR(Y283*I283/H283,"0")</f>
        <v>752.7600000000001</v>
      </c>
      <c r="BO283" s="64">
        <f>IFERROR(1/J283*(X283/H283),"0")</f>
        <v>1.6025641025641026</v>
      </c>
      <c r="BP283" s="64">
        <f>IFERROR(1/J283*(Y283/H283),"0")</f>
        <v>1.607142857142857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89.743589743589752</v>
      </c>
      <c r="Y285" s="384">
        <f>IFERROR(Y282/H282,"0")+IFERROR(Y283/H283,"0")+IFERROR(Y284/H284,"0")</f>
        <v>90</v>
      </c>
      <c r="Z285" s="384">
        <f>IFERROR(IF(Z282="",0,Z282),"0")+IFERROR(IF(Z283="",0,Z283),"0")+IFERROR(IF(Z284="",0,Z284),"0")</f>
        <v>1.9574999999999998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700</v>
      </c>
      <c r="Y286" s="384">
        <f>IFERROR(SUM(Y282:Y284),"0")</f>
        <v>702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230</v>
      </c>
      <c r="Y310" s="383">
        <f>IFERROR(IF(X310="",0,CEILING((X310/$H310),1)*$H310),"")</f>
        <v>234.89999999999998</v>
      </c>
      <c r="Z310" s="36">
        <f>IFERROR(IF(Y310=0,"",ROUNDUP(Y310/H310,0)*0.02175),"")</f>
        <v>0.63074999999999992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246.01481481481483</v>
      </c>
      <c r="BN310" s="64">
        <f>IFERROR(Y310*I310/H310,"0")</f>
        <v>251.25599999999997</v>
      </c>
      <c r="BO310" s="64">
        <f>IFERROR(1/J310*(X310/H310),"0")</f>
        <v>0.50705467372134039</v>
      </c>
      <c r="BP310" s="64">
        <f>IFERROR(1/J310*(Y310/H310),"0")</f>
        <v>0.51785714285714279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28.395061728395063</v>
      </c>
      <c r="Y313" s="384">
        <f>IFERROR(Y310/H310,"0")+IFERROR(Y311/H311,"0")+IFERROR(Y312/H312,"0")</f>
        <v>29</v>
      </c>
      <c r="Z313" s="384">
        <f>IFERROR(IF(Z310="",0,Z310),"0")+IFERROR(IF(Z311="",0,Z311),"0")+IFERROR(IF(Z312="",0,Z312),"0")</f>
        <v>0.63074999999999992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230</v>
      </c>
      <c r="Y314" s="384">
        <f>IFERROR(SUM(Y310:Y312),"0")</f>
        <v>234.89999999999998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630</v>
      </c>
      <c r="Y324" s="383">
        <f t="shared" si="59"/>
        <v>630</v>
      </c>
      <c r="Z324" s="36">
        <f>IFERROR(IF(Y324=0,"",ROUNDUP(Y324/H324,0)*0.02175),"")</f>
        <v>0.91349999999999998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650.16</v>
      </c>
      <c r="BN324" s="64">
        <f t="shared" si="61"/>
        <v>650.16</v>
      </c>
      <c r="BO324" s="64">
        <f t="shared" si="62"/>
        <v>0.875</v>
      </c>
      <c r="BP324" s="64">
        <f t="shared" si="63"/>
        <v>0.875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15</v>
      </c>
      <c r="Y326" s="383">
        <f t="shared" si="59"/>
        <v>15</v>
      </c>
      <c r="Z326" s="36">
        <f>IFERROR(IF(Y326=0,"",ROUNDUP(Y326/H326,0)*0.02175),"")</f>
        <v>2.1749999999999999E-2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15.48</v>
      </c>
      <c r="BN326" s="64">
        <f t="shared" si="61"/>
        <v>15.48</v>
      </c>
      <c r="BO326" s="64">
        <f t="shared" si="62"/>
        <v>2.0833333333333332E-2</v>
      </c>
      <c r="BP326" s="64">
        <f t="shared" si="63"/>
        <v>2.0833333333333332E-2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45</v>
      </c>
      <c r="Y328" s="383">
        <f t="shared" si="59"/>
        <v>45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46.440000000000005</v>
      </c>
      <c r="BN328" s="64">
        <f t="shared" si="61"/>
        <v>46.440000000000005</v>
      </c>
      <c r="BO328" s="64">
        <f t="shared" si="62"/>
        <v>6.25E-2</v>
      </c>
      <c r="BP328" s="64">
        <f t="shared" si="63"/>
        <v>6.25E-2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46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46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1.0004999999999999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690</v>
      </c>
      <c r="Y335" s="384">
        <f>IFERROR(SUM(Y322:Y333),"0")</f>
        <v>690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33.333333333333336</v>
      </c>
      <c r="Y339" s="384">
        <f>IFERROR(Y337/H337,"0")+IFERROR(Y338/H338,"0")</f>
        <v>34</v>
      </c>
      <c r="Z339" s="384">
        <f>IFERROR(IF(Z337="",0,Z337),"0")+IFERROR(IF(Z338="",0,Z338),"0")</f>
        <v>0.73949999999999994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500</v>
      </c>
      <c r="Y340" s="384">
        <f>IFERROR(SUM(Y337:Y338),"0")</f>
        <v>510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hidden="1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5</v>
      </c>
      <c r="Y387" s="383">
        <f t="shared" si="64"/>
        <v>8.4</v>
      </c>
      <c r="Z387" s="36">
        <f t="shared" si="65"/>
        <v>1.506E-2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5.2738095238095228</v>
      </c>
      <c r="BN387" s="64">
        <f t="shared" si="67"/>
        <v>8.86</v>
      </c>
      <c r="BO387" s="64">
        <f t="shared" si="68"/>
        <v>7.631257631257631E-3</v>
      </c>
      <c r="BP387" s="64">
        <f t="shared" si="69"/>
        <v>1.282051282051282E-2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1.1904761904761905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1.506E-2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5</v>
      </c>
      <c r="Y407" s="384">
        <f>IFERROR(SUM(Y383:Y405),"0")</f>
        <v>8.4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15</v>
      </c>
      <c r="Y426" s="383">
        <f t="shared" si="71"/>
        <v>16.8</v>
      </c>
      <c r="Z426" s="36">
        <f>IFERROR(IF(Y426=0,"",ROUNDUP(Y426/H426,0)*0.00753),"")</f>
        <v>3.0120000000000001E-2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15.821428571428568</v>
      </c>
      <c r="BN426" s="64">
        <f t="shared" si="73"/>
        <v>17.72</v>
      </c>
      <c r="BO426" s="64">
        <f t="shared" si="74"/>
        <v>2.2893772893772892E-2</v>
      </c>
      <c r="BP426" s="64">
        <f t="shared" si="75"/>
        <v>2.564102564102564E-2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3.5714285714285712</v>
      </c>
      <c r="Y432" s="384">
        <f>IFERROR(Y425/H425,"0")+IFERROR(Y426/H426,"0")+IFERROR(Y427/H427,"0")+IFERROR(Y428/H428,"0")+IFERROR(Y429/H429,"0")+IFERROR(Y430/H430,"0")+IFERROR(Y431/H431,"0")</f>
        <v>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3.0120000000000001E-2</v>
      </c>
      <c r="AA432" s="385"/>
      <c r="AB432" s="385"/>
      <c r="AC432" s="385"/>
    </row>
    <row r="433" spans="1:68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15</v>
      </c>
      <c r="Y433" s="384">
        <f>IFERROR(SUM(Y425:Y431),"0")</f>
        <v>16.8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20</v>
      </c>
      <c r="Y470" s="383">
        <f t="shared" si="76"/>
        <v>21.12</v>
      </c>
      <c r="Z470" s="36">
        <f t="shared" si="77"/>
        <v>4.7840000000000001E-2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21.363636363636363</v>
      </c>
      <c r="BN470" s="64">
        <f t="shared" si="79"/>
        <v>22.56</v>
      </c>
      <c r="BO470" s="64">
        <f t="shared" si="80"/>
        <v>3.6421911421911424E-2</v>
      </c>
      <c r="BP470" s="64">
        <f t="shared" si="81"/>
        <v>3.8461538461538464E-2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3.7878787878787876</v>
      </c>
      <c r="Y475" s="384">
        <f>IFERROR(Y466/H466,"0")+IFERROR(Y467/H467,"0")+IFERROR(Y468/H468,"0")+IFERROR(Y469/H469,"0")+IFERROR(Y470/H470,"0")+IFERROR(Y471/H471,"0")+IFERROR(Y472/H472,"0")+IFERROR(Y473/H473,"0")+IFERROR(Y474/H474,"0")</f>
        <v>4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4.7840000000000001E-2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20</v>
      </c>
      <c r="Y476" s="384">
        <f>IFERROR(SUM(Y466:Y474),"0")</f>
        <v>21.12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10</v>
      </c>
      <c r="Y478" s="383">
        <f>IFERROR(IF(X478="",0,CEILING((X478/$H478),1)*$H478),"")</f>
        <v>10.56</v>
      </c>
      <c r="Z478" s="36">
        <f>IFERROR(IF(Y478=0,"",ROUNDUP(Y478/H478,0)*0.01196),"")</f>
        <v>2.392E-2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10.681818181818182</v>
      </c>
      <c r="BN478" s="64">
        <f>IFERROR(Y478*I478/H478,"0")</f>
        <v>11.28</v>
      </c>
      <c r="BO478" s="64">
        <f>IFERROR(1/J478*(X478/H478),"0")</f>
        <v>1.8210955710955712E-2</v>
      </c>
      <c r="BP478" s="64">
        <f>IFERROR(1/J478*(Y478/H478),"0")</f>
        <v>1.9230769230769232E-2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1.8939393939393938</v>
      </c>
      <c r="Y480" s="384">
        <f>IFERROR(Y478/H478,"0")+IFERROR(Y479/H479,"0")</f>
        <v>2</v>
      </c>
      <c r="Z480" s="384">
        <f>IFERROR(IF(Z478="",0,Z478),"0")+IFERROR(IF(Z479="",0,Z479),"0")</f>
        <v>2.392E-2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10</v>
      </c>
      <c r="Y481" s="384">
        <f>IFERROR(SUM(Y478:Y479),"0")</f>
        <v>10.56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10</v>
      </c>
      <c r="Y483" s="383">
        <f t="shared" ref="Y483:Y488" si="82">IFERROR(IF(X483="",0,CEILING((X483/$H483),1)*$H483),"")</f>
        <v>10.56</v>
      </c>
      <c r="Z483" s="36">
        <f>IFERROR(IF(Y483=0,"",ROUNDUP(Y483/H483,0)*0.01196),"")</f>
        <v>2.392E-2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10.681818181818182</v>
      </c>
      <c r="BN483" s="64">
        <f t="shared" ref="BN483:BN488" si="84">IFERROR(Y483*I483/H483,"0")</f>
        <v>11.28</v>
      </c>
      <c r="BO483" s="64">
        <f t="shared" ref="BO483:BO488" si="85">IFERROR(1/J483*(X483/H483),"0")</f>
        <v>1.8210955710955712E-2</v>
      </c>
      <c r="BP483" s="64">
        <f t="shared" ref="BP483:BP488" si="86">IFERROR(1/J483*(Y483/H483),"0")</f>
        <v>1.9230769230769232E-2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1.8939393939393938</v>
      </c>
      <c r="Y489" s="384">
        <f>IFERROR(Y483/H483,"0")+IFERROR(Y484/H484,"0")+IFERROR(Y485/H485,"0")+IFERROR(Y486/H486,"0")+IFERROR(Y487/H487,"0")+IFERROR(Y488/H488,"0")</f>
        <v>2</v>
      </c>
      <c r="Z489" s="384">
        <f>IFERROR(IF(Z483="",0,Z483),"0")+IFERROR(IF(Z484="",0,Z484),"0")+IFERROR(IF(Z485="",0,Z485),"0")+IFERROR(IF(Z486="",0,Z486),"0")+IFERROR(IF(Z487="",0,Z487),"0")+IFERROR(IF(Z488="",0,Z488),"0")</f>
        <v>2.392E-2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10</v>
      </c>
      <c r="Y490" s="384">
        <f>IFERROR(SUM(Y483:Y488),"0")</f>
        <v>10.56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50</v>
      </c>
      <c r="Y528" s="383">
        <f t="shared" si="93"/>
        <v>50.400000000000006</v>
      </c>
      <c r="Z528" s="36">
        <f t="shared" si="94"/>
        <v>9.0359999999999996E-2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53.095238095238095</v>
      </c>
      <c r="BN528" s="64">
        <f t="shared" si="96"/>
        <v>53.52</v>
      </c>
      <c r="BO528" s="64">
        <f t="shared" si="97"/>
        <v>7.6312576312576319E-2</v>
      </c>
      <c r="BP528" s="64">
        <f t="shared" si="98"/>
        <v>7.6923076923076927E-2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11.904761904761905</v>
      </c>
      <c r="Y531" s="384">
        <f>IFERROR(Y524/H524,"0")+IFERROR(Y525/H525,"0")+IFERROR(Y526/H526,"0")+IFERROR(Y527/H527,"0")+IFERROR(Y528/H528,"0")+IFERROR(Y529/H529,"0")+IFERROR(Y530/H530,"0")</f>
        <v>12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9.0359999999999996E-2</v>
      </c>
      <c r="AA531" s="385"/>
      <c r="AB531" s="385"/>
      <c r="AC531" s="385"/>
    </row>
    <row r="532" spans="1:68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50</v>
      </c>
      <c r="Y532" s="384">
        <f>IFERROR(SUM(Y524:Y530),"0")</f>
        <v>50.400000000000006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5469.9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5552.54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5779.8774233174217</v>
      </c>
      <c r="Y547" s="384">
        <f>IFERROR(SUM(BN22:BN543),"0")</f>
        <v>5867.48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6054.8774233174217</v>
      </c>
      <c r="Y549" s="384">
        <f>GrossWeightTotalR+PalletQtyTotalR*25</f>
        <v>6142.48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638.65478348811666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650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12.530440000000002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361.8</v>
      </c>
      <c r="D556" s="46">
        <f>IFERROR(Y57*1,"0")+IFERROR(Y58*1,"0")+IFERROR(Y59*1,"0")+IFERROR(Y60*1,"0")</f>
        <v>443.70000000000005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181.5</v>
      </c>
      <c r="F556" s="46">
        <f>IFERROR(Y138*1,"0")+IFERROR(Y139*1,"0")+IFERROR(Y140*1,"0")+IFERROR(Y141*1,"0")+IFERROR(Y142*1,"0")</f>
        <v>75.600000000000009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12.600000000000001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12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2912.6</v>
      </c>
      <c r="P556" s="46">
        <f>IFERROR(Y301*1,"0")</f>
        <v>0</v>
      </c>
      <c r="Q556" s="46">
        <f>IFERROR(Y306*1,"0")+IFERROR(Y310*1,"0")+IFERROR(Y311*1,"0")+IFERROR(Y312*1,"0")+IFERROR(Y316*1,"0")</f>
        <v>234.89999999999998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1200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8.4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16.8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42.24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50.400000000000006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00,00"/>
        <filter val="1,00"/>
        <filter val="1,19"/>
        <filter val="1,89"/>
        <filter val="10,00"/>
        <filter val="100,00"/>
        <filter val="11"/>
        <filter val="11,90"/>
        <filter val="15,00"/>
        <filter val="170,00"/>
        <filter val="2,38"/>
        <filter val="2,50"/>
        <filter val="20,00"/>
        <filter val="205,13"/>
        <filter val="22,50"/>
        <filter val="230,00"/>
        <filter val="278,40"/>
        <filter val="28,40"/>
        <filter val="3,57"/>
        <filter val="3,79"/>
        <filter val="300,00"/>
        <filter val="32,78"/>
        <filter val="320,00"/>
        <filter val="33,33"/>
        <filter val="34,07"/>
        <filter val="350,00"/>
        <filter val="354,50"/>
        <filter val="4,50"/>
        <filter val="40,00"/>
        <filter val="420,00"/>
        <filter val="43,89"/>
        <filter val="442,50"/>
        <filter val="45,00"/>
        <filter val="46,00"/>
        <filter val="5 469,90"/>
        <filter val="5 779,88"/>
        <filter val="5,00"/>
        <filter val="50,00"/>
        <filter val="500,00"/>
        <filter val="6 054,88"/>
        <filter val="60,00"/>
        <filter val="630,00"/>
        <filter val="638,65"/>
        <filter val="68,29"/>
        <filter val="690,00"/>
        <filter val="70,00"/>
        <filter val="700,00"/>
        <filter val="8,33"/>
        <filter val="8,40"/>
        <filter val="80,00"/>
        <filter val="89,74"/>
        <filter val="9,05"/>
        <filter val="9,52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