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64BA4B-C257-4DB0-AE1A-78328D84B2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BP602" i="1" s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Z590" i="1"/>
  <c r="Y590" i="1"/>
  <c r="BN590" i="1" s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BN581" i="1" s="1"/>
  <c r="X579" i="1"/>
  <c r="X578" i="1"/>
  <c r="BO577" i="1"/>
  <c r="BM577" i="1"/>
  <c r="Y577" i="1"/>
  <c r="BP577" i="1" s="1"/>
  <c r="BO576" i="1"/>
  <c r="BM576" i="1"/>
  <c r="Y576" i="1"/>
  <c r="BN576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Z569" i="1"/>
  <c r="Y569" i="1"/>
  <c r="BN569" i="1" s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Z556" i="1"/>
  <c r="Y556" i="1"/>
  <c r="BN556" i="1" s="1"/>
  <c r="BO555" i="1"/>
  <c r="BM555" i="1"/>
  <c r="Y555" i="1"/>
  <c r="BO554" i="1"/>
  <c r="BM554" i="1"/>
  <c r="Y554" i="1"/>
  <c r="BO553" i="1"/>
  <c r="BM553" i="1"/>
  <c r="Y553" i="1"/>
  <c r="BO552" i="1"/>
  <c r="BM552" i="1"/>
  <c r="Z552" i="1"/>
  <c r="Y552" i="1"/>
  <c r="BN552" i="1" s="1"/>
  <c r="BO551" i="1"/>
  <c r="BM551" i="1"/>
  <c r="Y551" i="1"/>
  <c r="BN551" i="1" s="1"/>
  <c r="BO550" i="1"/>
  <c r="BM550" i="1"/>
  <c r="Y550" i="1"/>
  <c r="X546" i="1"/>
  <c r="X545" i="1"/>
  <c r="BO544" i="1"/>
  <c r="BM544" i="1"/>
  <c r="Y544" i="1"/>
  <c r="Z544" i="1" s="1"/>
  <c r="Z545" i="1" s="1"/>
  <c r="P544" i="1"/>
  <c r="X542" i="1"/>
  <c r="X541" i="1"/>
  <c r="BO540" i="1"/>
  <c r="BM540" i="1"/>
  <c r="Y540" i="1"/>
  <c r="BN540" i="1" s="1"/>
  <c r="P540" i="1"/>
  <c r="BO539" i="1"/>
  <c r="BM539" i="1"/>
  <c r="Y539" i="1"/>
  <c r="P539" i="1"/>
  <c r="BO538" i="1"/>
  <c r="BM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Z525" i="1"/>
  <c r="Y525" i="1"/>
  <c r="BN525" i="1" s="1"/>
  <c r="P525" i="1"/>
  <c r="BO524" i="1"/>
  <c r="BM524" i="1"/>
  <c r="Y524" i="1"/>
  <c r="P524" i="1"/>
  <c r="X522" i="1"/>
  <c r="X521" i="1"/>
  <c r="BO520" i="1"/>
  <c r="BM520" i="1"/>
  <c r="Y520" i="1"/>
  <c r="BP520" i="1" s="1"/>
  <c r="P520" i="1"/>
  <c r="BO519" i="1"/>
  <c r="BM519" i="1"/>
  <c r="Y519" i="1"/>
  <c r="BN519" i="1" s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BP516" i="1" s="1"/>
  <c r="P516" i="1"/>
  <c r="BO515" i="1"/>
  <c r="BM515" i="1"/>
  <c r="Y515" i="1"/>
  <c r="BN515" i="1" s="1"/>
  <c r="P515" i="1"/>
  <c r="BP514" i="1"/>
  <c r="BO514" i="1"/>
  <c r="BN514" i="1"/>
  <c r="BM514" i="1"/>
  <c r="Z514" i="1"/>
  <c r="Y514" i="1"/>
  <c r="BO513" i="1"/>
  <c r="BM513" i="1"/>
  <c r="Z513" i="1"/>
  <c r="Y513" i="1"/>
  <c r="BN513" i="1" s="1"/>
  <c r="P513" i="1"/>
  <c r="BO512" i="1"/>
  <c r="BM512" i="1"/>
  <c r="Y512" i="1"/>
  <c r="BN512" i="1" s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Y487" i="1"/>
  <c r="X487" i="1"/>
  <c r="Y486" i="1"/>
  <c r="X486" i="1"/>
  <c r="BP485" i="1"/>
  <c r="BO485" i="1"/>
  <c r="BN485" i="1"/>
  <c r="BM485" i="1"/>
  <c r="Z485" i="1"/>
  <c r="Z486" i="1" s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Z475" i="1"/>
  <c r="Y475" i="1"/>
  <c r="BN475" i="1" s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N472" i="1" s="1"/>
  <c r="BO471" i="1"/>
  <c r="BM471" i="1"/>
  <c r="Y471" i="1"/>
  <c r="P471" i="1"/>
  <c r="BO470" i="1"/>
  <c r="BM470" i="1"/>
  <c r="Z470" i="1"/>
  <c r="Y470" i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BN459" i="1" s="1"/>
  <c r="P459" i="1"/>
  <c r="X457" i="1"/>
  <c r="X456" i="1"/>
  <c r="BO455" i="1"/>
  <c r="BM455" i="1"/>
  <c r="Z455" i="1"/>
  <c r="Y455" i="1"/>
  <c r="BN455" i="1" s="1"/>
  <c r="P455" i="1"/>
  <c r="BO454" i="1"/>
  <c r="BM454" i="1"/>
  <c r="Y454" i="1"/>
  <c r="BN454" i="1" s="1"/>
  <c r="P454" i="1"/>
  <c r="X452" i="1"/>
  <c r="X451" i="1"/>
  <c r="BO450" i="1"/>
  <c r="BM450" i="1"/>
  <c r="Y450" i="1"/>
  <c r="P450" i="1"/>
  <c r="BO449" i="1"/>
  <c r="BM449" i="1"/>
  <c r="Y449" i="1"/>
  <c r="BO448" i="1"/>
  <c r="BM448" i="1"/>
  <c r="Y448" i="1"/>
  <c r="BP448" i="1" s="1"/>
  <c r="P448" i="1"/>
  <c r="BO447" i="1"/>
  <c r="BM447" i="1"/>
  <c r="Y447" i="1"/>
  <c r="BO446" i="1"/>
  <c r="BM446" i="1"/>
  <c r="Y446" i="1"/>
  <c r="BN446" i="1" s="1"/>
  <c r="BP445" i="1"/>
  <c r="BO445" i="1"/>
  <c r="BN445" i="1"/>
  <c r="BM445" i="1"/>
  <c r="Z445" i="1"/>
  <c r="Y445" i="1"/>
  <c r="BO444" i="1"/>
  <c r="BM444" i="1"/>
  <c r="Y444" i="1"/>
  <c r="P444" i="1"/>
  <c r="BO443" i="1"/>
  <c r="BM443" i="1"/>
  <c r="Y443" i="1"/>
  <c r="BP443" i="1" s="1"/>
  <c r="BO442" i="1"/>
  <c r="BM442" i="1"/>
  <c r="Y442" i="1"/>
  <c r="P442" i="1"/>
  <c r="BO441" i="1"/>
  <c r="BM441" i="1"/>
  <c r="Y441" i="1"/>
  <c r="BN441" i="1" s="1"/>
  <c r="BO440" i="1"/>
  <c r="BM440" i="1"/>
  <c r="Y440" i="1"/>
  <c r="P440" i="1"/>
  <c r="BO439" i="1"/>
  <c r="BM439" i="1"/>
  <c r="Y439" i="1"/>
  <c r="BO438" i="1"/>
  <c r="BM438" i="1"/>
  <c r="Y438" i="1"/>
  <c r="BP438" i="1" s="1"/>
  <c r="P438" i="1"/>
  <c r="BO437" i="1"/>
  <c r="BM437" i="1"/>
  <c r="Y437" i="1"/>
  <c r="BO436" i="1"/>
  <c r="BM436" i="1"/>
  <c r="Y436" i="1"/>
  <c r="P436" i="1"/>
  <c r="BO435" i="1"/>
  <c r="BM435" i="1"/>
  <c r="Y435" i="1"/>
  <c r="BP435" i="1" s="1"/>
  <c r="BO434" i="1"/>
  <c r="BM434" i="1"/>
  <c r="Z434" i="1"/>
  <c r="Y434" i="1"/>
  <c r="BN434" i="1" s="1"/>
  <c r="P434" i="1"/>
  <c r="BO433" i="1"/>
  <c r="BM433" i="1"/>
  <c r="Y433" i="1"/>
  <c r="BP432" i="1"/>
  <c r="BO432" i="1"/>
  <c r="BM432" i="1"/>
  <c r="Y432" i="1"/>
  <c r="BO431" i="1"/>
  <c r="BM431" i="1"/>
  <c r="Y431" i="1"/>
  <c r="P431" i="1"/>
  <c r="BO430" i="1"/>
  <c r="BM430" i="1"/>
  <c r="Y430" i="1"/>
  <c r="BP430" i="1" s="1"/>
  <c r="BO429" i="1"/>
  <c r="BM429" i="1"/>
  <c r="Y429" i="1"/>
  <c r="P429" i="1"/>
  <c r="BO428" i="1"/>
  <c r="BM428" i="1"/>
  <c r="Y428" i="1"/>
  <c r="BO427" i="1"/>
  <c r="BM427" i="1"/>
  <c r="Z427" i="1"/>
  <c r="Y427" i="1"/>
  <c r="BN427" i="1" s="1"/>
  <c r="X425" i="1"/>
  <c r="X424" i="1"/>
  <c r="BP423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BN416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BP410" i="1" s="1"/>
  <c r="P410" i="1"/>
  <c r="BO409" i="1"/>
  <c r="BM409" i="1"/>
  <c r="Z409" i="1"/>
  <c r="Y409" i="1"/>
  <c r="BN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Z402" i="1" s="1"/>
  <c r="P402" i="1"/>
  <c r="X400" i="1"/>
  <c r="X399" i="1"/>
  <c r="BO398" i="1"/>
  <c r="BM398" i="1"/>
  <c r="Y398" i="1"/>
  <c r="BN398" i="1" s="1"/>
  <c r="P398" i="1"/>
  <c r="BO397" i="1"/>
  <c r="BM397" i="1"/>
  <c r="Y397" i="1"/>
  <c r="BP397" i="1" s="1"/>
  <c r="BO396" i="1"/>
  <c r="BM396" i="1"/>
  <c r="Y396" i="1"/>
  <c r="P396" i="1"/>
  <c r="BO395" i="1"/>
  <c r="BM395" i="1"/>
  <c r="Y395" i="1"/>
  <c r="Z395" i="1" s="1"/>
  <c r="P395" i="1"/>
  <c r="X392" i="1"/>
  <c r="X391" i="1"/>
  <c r="BP390" i="1"/>
  <c r="BO390" i="1"/>
  <c r="BM390" i="1"/>
  <c r="Y390" i="1"/>
  <c r="P390" i="1"/>
  <c r="BO389" i="1"/>
  <c r="BM389" i="1"/>
  <c r="Y389" i="1"/>
  <c r="Y392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BN378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BN372" i="1" s="1"/>
  <c r="P372" i="1"/>
  <c r="BP371" i="1"/>
  <c r="BO371" i="1"/>
  <c r="BN371" i="1"/>
  <c r="BM371" i="1"/>
  <c r="Z371" i="1"/>
  <c r="Y371" i="1"/>
  <c r="P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BN360" i="1" s="1"/>
  <c r="P360" i="1"/>
  <c r="BO359" i="1"/>
  <c r="BM359" i="1"/>
  <c r="Y359" i="1"/>
  <c r="P359" i="1"/>
  <c r="BO358" i="1"/>
  <c r="BM358" i="1"/>
  <c r="Y358" i="1"/>
  <c r="BN358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N349" i="1" s="1"/>
  <c r="P349" i="1"/>
  <c r="BO348" i="1"/>
  <c r="BM348" i="1"/>
  <c r="Y348" i="1"/>
  <c r="BP348" i="1" s="1"/>
  <c r="P348" i="1"/>
  <c r="BO347" i="1"/>
  <c r="BM347" i="1"/>
  <c r="Y347" i="1"/>
  <c r="BN347" i="1" s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BN340" i="1" s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Y337" i="1" s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BP318" i="1" s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P311" i="1" s="1"/>
  <c r="BO310" i="1"/>
  <c r="BM310" i="1"/>
  <c r="Y310" i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5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S61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X281" i="1"/>
  <c r="X280" i="1"/>
  <c r="BO279" i="1"/>
  <c r="BM279" i="1"/>
  <c r="Y279" i="1"/>
  <c r="BP279" i="1" s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P266" i="1" s="1"/>
  <c r="BO265" i="1"/>
  <c r="BM265" i="1"/>
  <c r="Y265" i="1"/>
  <c r="BN265" i="1" s="1"/>
  <c r="BO264" i="1"/>
  <c r="BM264" i="1"/>
  <c r="Y264" i="1"/>
  <c r="BP264" i="1" s="1"/>
  <c r="BO263" i="1"/>
  <c r="BM263" i="1"/>
  <c r="Z263" i="1"/>
  <c r="Y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Z252" i="1"/>
  <c r="Y252" i="1"/>
  <c r="BN252" i="1" s="1"/>
  <c r="P252" i="1"/>
  <c r="BO251" i="1"/>
  <c r="BM251" i="1"/>
  <c r="Y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N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N241" i="1" s="1"/>
  <c r="P241" i="1"/>
  <c r="BO240" i="1"/>
  <c r="BM240" i="1"/>
  <c r="Y240" i="1"/>
  <c r="P240" i="1"/>
  <c r="BO239" i="1"/>
  <c r="BM239" i="1"/>
  <c r="Y239" i="1"/>
  <c r="BN239" i="1" s="1"/>
  <c r="X236" i="1"/>
  <c r="X235" i="1"/>
  <c r="BP234" i="1"/>
  <c r="BO234" i="1"/>
  <c r="BN234" i="1"/>
  <c r="BM234" i="1"/>
  <c r="Z234" i="1"/>
  <c r="Y234" i="1"/>
  <c r="BO233" i="1"/>
  <c r="BM233" i="1"/>
  <c r="Y233" i="1"/>
  <c r="BO232" i="1"/>
  <c r="BM232" i="1"/>
  <c r="Y232" i="1"/>
  <c r="BP232" i="1" s="1"/>
  <c r="P232" i="1"/>
  <c r="BO231" i="1"/>
  <c r="BM231" i="1"/>
  <c r="Y231" i="1"/>
  <c r="BN231" i="1" s="1"/>
  <c r="P231" i="1"/>
  <c r="BO230" i="1"/>
  <c r="BM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O224" i="1"/>
  <c r="BM224" i="1"/>
  <c r="Y224" i="1"/>
  <c r="BO223" i="1"/>
  <c r="BM223" i="1"/>
  <c r="Y223" i="1"/>
  <c r="BP223" i="1" s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N218" i="1" s="1"/>
  <c r="P218" i="1"/>
  <c r="BO217" i="1"/>
  <c r="BM217" i="1"/>
  <c r="Y217" i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Z211" i="1"/>
  <c r="Y211" i="1"/>
  <c r="BN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Z207" i="1"/>
  <c r="Y207" i="1"/>
  <c r="BN207" i="1" s="1"/>
  <c r="P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BN195" i="1" s="1"/>
  <c r="P195" i="1"/>
  <c r="X192" i="1"/>
  <c r="X191" i="1"/>
  <c r="BO190" i="1"/>
  <c r="BM190" i="1"/>
  <c r="Y190" i="1"/>
  <c r="BN190" i="1" s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BN185" i="1" s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P177" i="1"/>
  <c r="BO176" i="1"/>
  <c r="BM176" i="1"/>
  <c r="Z176" i="1"/>
  <c r="Y176" i="1"/>
  <c r="BN176" i="1" s="1"/>
  <c r="P176" i="1"/>
  <c r="BO175" i="1"/>
  <c r="BM175" i="1"/>
  <c r="Y175" i="1"/>
  <c r="BN175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Z167" i="1"/>
  <c r="Y167" i="1"/>
  <c r="P167" i="1"/>
  <c r="X165" i="1"/>
  <c r="X164" i="1"/>
  <c r="BO163" i="1"/>
  <c r="BM163" i="1"/>
  <c r="Y163" i="1"/>
  <c r="BN163" i="1" s="1"/>
  <c r="P163" i="1"/>
  <c r="BO162" i="1"/>
  <c r="BM162" i="1"/>
  <c r="Y162" i="1"/>
  <c r="P162" i="1"/>
  <c r="BO161" i="1"/>
  <c r="BM161" i="1"/>
  <c r="Y161" i="1"/>
  <c r="P161" i="1"/>
  <c r="X158" i="1"/>
  <c r="X157" i="1"/>
  <c r="BO156" i="1"/>
  <c r="BM156" i="1"/>
  <c r="Y156" i="1"/>
  <c r="P156" i="1"/>
  <c r="BO155" i="1"/>
  <c r="BM155" i="1"/>
  <c r="Z155" i="1"/>
  <c r="Y155" i="1"/>
  <c r="BN155" i="1" s="1"/>
  <c r="P155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BO145" i="1"/>
  <c r="BM145" i="1"/>
  <c r="Y145" i="1"/>
  <c r="BN145" i="1" s="1"/>
  <c r="P145" i="1"/>
  <c r="X142" i="1"/>
  <c r="X141" i="1"/>
  <c r="BO140" i="1"/>
  <c r="BM140" i="1"/>
  <c r="Y140" i="1"/>
  <c r="BN140" i="1" s="1"/>
  <c r="P140" i="1"/>
  <c r="BO139" i="1"/>
  <c r="BM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N134" i="1" s="1"/>
  <c r="P134" i="1"/>
  <c r="BO133" i="1"/>
  <c r="BM133" i="1"/>
  <c r="Y133" i="1"/>
  <c r="P133" i="1"/>
  <c r="BO132" i="1"/>
  <c r="BM132" i="1"/>
  <c r="Y132" i="1"/>
  <c r="BN132" i="1" s="1"/>
  <c r="P132" i="1"/>
  <c r="BO131" i="1"/>
  <c r="BM131" i="1"/>
  <c r="Y131" i="1"/>
  <c r="P131" i="1"/>
  <c r="BO130" i="1"/>
  <c r="BM130" i="1"/>
  <c r="Y130" i="1"/>
  <c r="BN130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N124" i="1" s="1"/>
  <c r="P124" i="1"/>
  <c r="X122" i="1"/>
  <c r="X121" i="1"/>
  <c r="BO120" i="1"/>
  <c r="BM120" i="1"/>
  <c r="Y120" i="1"/>
  <c r="P120" i="1"/>
  <c r="BO119" i="1"/>
  <c r="BM119" i="1"/>
  <c r="Y119" i="1"/>
  <c r="BO118" i="1"/>
  <c r="BM118" i="1"/>
  <c r="Y118" i="1"/>
  <c r="P118" i="1"/>
  <c r="BO117" i="1"/>
  <c r="BM117" i="1"/>
  <c r="Y117" i="1"/>
  <c r="BN117" i="1" s="1"/>
  <c r="P117" i="1"/>
  <c r="BP116" i="1"/>
  <c r="BO116" i="1"/>
  <c r="BN116" i="1"/>
  <c r="BM116" i="1"/>
  <c r="Z116" i="1"/>
  <c r="Y116" i="1"/>
  <c r="P116" i="1"/>
  <c r="X113" i="1"/>
  <c r="X112" i="1"/>
  <c r="BO111" i="1"/>
  <c r="BM111" i="1"/>
  <c r="Y111" i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N108" i="1" s="1"/>
  <c r="P108" i="1"/>
  <c r="BO107" i="1"/>
  <c r="BM107" i="1"/>
  <c r="Y107" i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8" i="1"/>
  <c r="X97" i="1"/>
  <c r="BO96" i="1"/>
  <c r="BM96" i="1"/>
  <c r="Y96" i="1"/>
  <c r="BN96" i="1" s="1"/>
  <c r="P96" i="1"/>
  <c r="BO95" i="1"/>
  <c r="BM95" i="1"/>
  <c r="Y95" i="1"/>
  <c r="P95" i="1"/>
  <c r="BO94" i="1"/>
  <c r="BM94" i="1"/>
  <c r="Y94" i="1"/>
  <c r="P94" i="1"/>
  <c r="X92" i="1"/>
  <c r="X91" i="1"/>
  <c r="BO90" i="1"/>
  <c r="BM90" i="1"/>
  <c r="Y90" i="1"/>
  <c r="BN90" i="1" s="1"/>
  <c r="BO89" i="1"/>
  <c r="BM89" i="1"/>
  <c r="Y89" i="1"/>
  <c r="X87" i="1"/>
  <c r="X86" i="1"/>
  <c r="BO85" i="1"/>
  <c r="BM85" i="1"/>
  <c r="Y85" i="1"/>
  <c r="BO84" i="1"/>
  <c r="BM84" i="1"/>
  <c r="Y84" i="1"/>
  <c r="BP84" i="1" s="1"/>
  <c r="BP83" i="1"/>
  <c r="BO83" i="1"/>
  <c r="BN83" i="1"/>
  <c r="BM83" i="1"/>
  <c r="Z83" i="1"/>
  <c r="Y83" i="1"/>
  <c r="BO82" i="1"/>
  <c r="BM82" i="1"/>
  <c r="Y82" i="1"/>
  <c r="BP82" i="1" s="1"/>
  <c r="BO81" i="1"/>
  <c r="BM81" i="1"/>
  <c r="Y81" i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Z67" i="1"/>
  <c r="Y67" i="1"/>
  <c r="BN67" i="1" s="1"/>
  <c r="P67" i="1"/>
  <c r="BO66" i="1"/>
  <c r="BM66" i="1"/>
  <c r="Y66" i="1"/>
  <c r="P66" i="1"/>
  <c r="X63" i="1"/>
  <c r="X62" i="1"/>
  <c r="BO61" i="1"/>
  <c r="BM61" i="1"/>
  <c r="Y61" i="1"/>
  <c r="BP61" i="1" s="1"/>
  <c r="BP60" i="1"/>
  <c r="BO60" i="1"/>
  <c r="BN60" i="1"/>
  <c r="BM60" i="1"/>
  <c r="Z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M52" i="1"/>
  <c r="Y52" i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Z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A9" i="1"/>
  <c r="F10" i="1" s="1"/>
  <c r="D7" i="1"/>
  <c r="Q6" i="1"/>
  <c r="P2" i="1"/>
  <c r="BN94" i="1" l="1"/>
  <c r="Z94" i="1"/>
  <c r="BN118" i="1"/>
  <c r="Z118" i="1"/>
  <c r="BN151" i="1"/>
  <c r="Z151" i="1"/>
  <c r="BN171" i="1"/>
  <c r="Z171" i="1"/>
  <c r="BN186" i="1"/>
  <c r="Z186" i="1"/>
  <c r="BP208" i="1"/>
  <c r="BN208" i="1"/>
  <c r="Z208" i="1"/>
  <c r="BP221" i="1"/>
  <c r="BN221" i="1"/>
  <c r="Z221" i="1"/>
  <c r="BN267" i="1"/>
  <c r="Z267" i="1"/>
  <c r="BN287" i="1"/>
  <c r="Z287" i="1"/>
  <c r="Y332" i="1"/>
  <c r="BP325" i="1"/>
  <c r="BN325" i="1"/>
  <c r="Z325" i="1"/>
  <c r="BN369" i="1"/>
  <c r="Z369" i="1"/>
  <c r="BN440" i="1"/>
  <c r="Z440" i="1"/>
  <c r="BP447" i="1"/>
  <c r="BN447" i="1"/>
  <c r="Z447" i="1"/>
  <c r="BN460" i="1"/>
  <c r="Z460" i="1"/>
  <c r="BN533" i="1"/>
  <c r="Z533" i="1"/>
  <c r="Z550" i="1"/>
  <c r="BP550" i="1"/>
  <c r="BN571" i="1"/>
  <c r="Z571" i="1"/>
  <c r="Y35" i="1"/>
  <c r="Z29" i="1"/>
  <c r="BN29" i="1"/>
  <c r="Z68" i="1"/>
  <c r="BN68" i="1"/>
  <c r="Y77" i="1"/>
  <c r="BP75" i="1"/>
  <c r="BN75" i="1"/>
  <c r="Z75" i="1"/>
  <c r="BP111" i="1"/>
  <c r="BN111" i="1"/>
  <c r="Z111" i="1"/>
  <c r="BP131" i="1"/>
  <c r="BN131" i="1"/>
  <c r="Z131" i="1"/>
  <c r="BP156" i="1"/>
  <c r="BN156" i="1"/>
  <c r="Z156" i="1"/>
  <c r="Z157" i="1" s="1"/>
  <c r="BP177" i="1"/>
  <c r="BN177" i="1"/>
  <c r="Z177" i="1"/>
  <c r="Y202" i="1"/>
  <c r="BP200" i="1"/>
  <c r="BN200" i="1"/>
  <c r="Z200" i="1"/>
  <c r="BP212" i="1"/>
  <c r="BN212" i="1"/>
  <c r="Z212" i="1"/>
  <c r="BP253" i="1"/>
  <c r="BN253" i="1"/>
  <c r="Z253" i="1"/>
  <c r="BP277" i="1"/>
  <c r="BN277" i="1"/>
  <c r="Z277" i="1"/>
  <c r="Y300" i="1"/>
  <c r="Y299" i="1"/>
  <c r="BP298" i="1"/>
  <c r="BN298" i="1"/>
  <c r="Z298" i="1"/>
  <c r="Z299" i="1" s="1"/>
  <c r="BP336" i="1"/>
  <c r="BN336" i="1"/>
  <c r="Z336" i="1"/>
  <c r="BN374" i="1"/>
  <c r="Z374" i="1"/>
  <c r="BP437" i="1"/>
  <c r="BN437" i="1"/>
  <c r="Z437" i="1"/>
  <c r="BN442" i="1"/>
  <c r="Z442" i="1"/>
  <c r="BP450" i="1"/>
  <c r="Z450" i="1"/>
  <c r="Y462" i="1"/>
  <c r="BN473" i="1"/>
  <c r="Z473" i="1"/>
  <c r="BP494" i="1"/>
  <c r="BN494" i="1"/>
  <c r="Z494" i="1"/>
  <c r="BN529" i="1"/>
  <c r="Z529" i="1"/>
  <c r="BN554" i="1"/>
  <c r="Z554" i="1"/>
  <c r="BP584" i="1"/>
  <c r="BN584" i="1"/>
  <c r="Z584" i="1"/>
  <c r="Y157" i="1"/>
  <c r="Y158" i="1"/>
  <c r="Y203" i="1"/>
  <c r="Y23" i="1"/>
  <c r="BP28" i="1"/>
  <c r="Z31" i="1"/>
  <c r="BN31" i="1"/>
  <c r="BP32" i="1"/>
  <c r="BN32" i="1"/>
  <c r="C615" i="1"/>
  <c r="BN52" i="1"/>
  <c r="Z52" i="1"/>
  <c r="BN76" i="1"/>
  <c r="BP85" i="1"/>
  <c r="BN85" i="1"/>
  <c r="Z85" i="1"/>
  <c r="BN110" i="1"/>
  <c r="Z110" i="1"/>
  <c r="BN126" i="1"/>
  <c r="Z126" i="1"/>
  <c r="BP139" i="1"/>
  <c r="BN139" i="1"/>
  <c r="Z139" i="1"/>
  <c r="Y141" i="1"/>
  <c r="BP161" i="1"/>
  <c r="BN161" i="1"/>
  <c r="Z161" i="1"/>
  <c r="BP169" i="1"/>
  <c r="BN169" i="1"/>
  <c r="Z169" i="1"/>
  <c r="BN22" i="1"/>
  <c r="BN26" i="1"/>
  <c r="BP53" i="1"/>
  <c r="BN53" i="1"/>
  <c r="Z53" i="1"/>
  <c r="BN56" i="1"/>
  <c r="Z56" i="1"/>
  <c r="BN69" i="1"/>
  <c r="BP71" i="1"/>
  <c r="BN71" i="1"/>
  <c r="Z71" i="1"/>
  <c r="BP81" i="1"/>
  <c r="BN81" i="1"/>
  <c r="Z81" i="1"/>
  <c r="BP95" i="1"/>
  <c r="BN95" i="1"/>
  <c r="Z95" i="1"/>
  <c r="Y97" i="1"/>
  <c r="Y113" i="1"/>
  <c r="BP107" i="1"/>
  <c r="BN107" i="1"/>
  <c r="Z107" i="1"/>
  <c r="BN109" i="1"/>
  <c r="Z109" i="1"/>
  <c r="BP119" i="1"/>
  <c r="BN119" i="1"/>
  <c r="Z119" i="1"/>
  <c r="BN125" i="1"/>
  <c r="Z125" i="1"/>
  <c r="BP133" i="1"/>
  <c r="BN133" i="1"/>
  <c r="Z133" i="1"/>
  <c r="BN146" i="1"/>
  <c r="Z146" i="1"/>
  <c r="BN168" i="1"/>
  <c r="Z168" i="1"/>
  <c r="BP190" i="1"/>
  <c r="BP195" i="1"/>
  <c r="BN201" i="1"/>
  <c r="BN205" i="1"/>
  <c r="BN209" i="1"/>
  <c r="Y227" i="1"/>
  <c r="BP218" i="1"/>
  <c r="BN226" i="1"/>
  <c r="BP231" i="1"/>
  <c r="BP241" i="1"/>
  <c r="BP244" i="1"/>
  <c r="BN254" i="1"/>
  <c r="BN264" i="1"/>
  <c r="BP265" i="1"/>
  <c r="BN285" i="1"/>
  <c r="Y304" i="1"/>
  <c r="BN311" i="1"/>
  <c r="BN318" i="1"/>
  <c r="BN326" i="1"/>
  <c r="BN334" i="1"/>
  <c r="Y345" i="1"/>
  <c r="Y350" i="1"/>
  <c r="Y381" i="1"/>
  <c r="BN389" i="1"/>
  <c r="BP396" i="1"/>
  <c r="BN396" i="1"/>
  <c r="BN397" i="1"/>
  <c r="BP403" i="1"/>
  <c r="BN403" i="1"/>
  <c r="Z403" i="1"/>
  <c r="BP411" i="1"/>
  <c r="BN411" i="1"/>
  <c r="Z411" i="1"/>
  <c r="BN417" i="1"/>
  <c r="Z417" i="1"/>
  <c r="BN429" i="1"/>
  <c r="Z429" i="1"/>
  <c r="BN471" i="1"/>
  <c r="Z471" i="1"/>
  <c r="BN480" i="1"/>
  <c r="Y483" i="1"/>
  <c r="Y482" i="1"/>
  <c r="Z480" i="1"/>
  <c r="Y491" i="1"/>
  <c r="Y490" i="1"/>
  <c r="BP489" i="1"/>
  <c r="BN489" i="1"/>
  <c r="Z489" i="1"/>
  <c r="Z490" i="1" s="1"/>
  <c r="BN501" i="1"/>
  <c r="Y504" i="1"/>
  <c r="Y503" i="1"/>
  <c r="Z501" i="1"/>
  <c r="BN517" i="1"/>
  <c r="Z517" i="1"/>
  <c r="BN532" i="1"/>
  <c r="Z532" i="1"/>
  <c r="BP538" i="1"/>
  <c r="BN538" i="1"/>
  <c r="Z538" i="1"/>
  <c r="Y565" i="1"/>
  <c r="BP560" i="1"/>
  <c r="BN560" i="1"/>
  <c r="Z560" i="1"/>
  <c r="BP562" i="1"/>
  <c r="BN562" i="1"/>
  <c r="Z562" i="1"/>
  <c r="BN567" i="1"/>
  <c r="Z567" i="1"/>
  <c r="BN577" i="1"/>
  <c r="BP582" i="1"/>
  <c r="BN582" i="1"/>
  <c r="Z582" i="1"/>
  <c r="BN54" i="1"/>
  <c r="D615" i="1"/>
  <c r="BP67" i="1"/>
  <c r="Y86" i="1"/>
  <c r="BP118" i="1"/>
  <c r="BP151" i="1"/>
  <c r="BP155" i="1"/>
  <c r="Z175" i="1"/>
  <c r="Z178" i="1" s="1"/>
  <c r="BP176" i="1"/>
  <c r="Y179" i="1"/>
  <c r="Z185" i="1"/>
  <c r="BP186" i="1"/>
  <c r="Z190" i="1"/>
  <c r="Z195" i="1"/>
  <c r="Z197" i="1" s="1"/>
  <c r="Z196" i="1"/>
  <c r="BN196" i="1"/>
  <c r="Y197" i="1"/>
  <c r="Y198" i="1"/>
  <c r="BP207" i="1"/>
  <c r="BP211" i="1"/>
  <c r="Z216" i="1"/>
  <c r="BN216" i="1"/>
  <c r="Z218" i="1"/>
  <c r="BN219" i="1"/>
  <c r="Z223" i="1"/>
  <c r="BN223" i="1"/>
  <c r="Z231" i="1"/>
  <c r="Z232" i="1"/>
  <c r="BN232" i="1"/>
  <c r="Z241" i="1"/>
  <c r="BN242" i="1"/>
  <c r="Z244" i="1"/>
  <c r="Z245" i="1"/>
  <c r="BN245" i="1"/>
  <c r="BN246" i="1"/>
  <c r="BP252" i="1"/>
  <c r="Z256" i="1"/>
  <c r="BN256" i="1"/>
  <c r="BN257" i="1"/>
  <c r="Y268" i="1"/>
  <c r="BP263" i="1"/>
  <c r="Z265" i="1"/>
  <c r="BN266" i="1"/>
  <c r="BP267" i="1"/>
  <c r="Z272" i="1"/>
  <c r="Z273" i="1" s="1"/>
  <c r="BN272" i="1"/>
  <c r="BP272" i="1"/>
  <c r="Y273" i="1"/>
  <c r="Y274" i="1"/>
  <c r="Z279" i="1"/>
  <c r="BN279" i="1"/>
  <c r="BP287" i="1"/>
  <c r="Z293" i="1"/>
  <c r="Z294" i="1" s="1"/>
  <c r="BN293" i="1"/>
  <c r="BP293" i="1"/>
  <c r="Y294" i="1"/>
  <c r="Y295" i="1"/>
  <c r="Z302" i="1"/>
  <c r="BN302" i="1"/>
  <c r="BP302" i="1"/>
  <c r="BN303" i="1"/>
  <c r="BN309" i="1"/>
  <c r="Z313" i="1"/>
  <c r="BN313" i="1"/>
  <c r="BN314" i="1"/>
  <c r="BN319" i="1"/>
  <c r="Z321" i="1"/>
  <c r="BN321" i="1"/>
  <c r="BN327" i="1"/>
  <c r="Z329" i="1"/>
  <c r="BN329" i="1"/>
  <c r="BN330" i="1"/>
  <c r="BN342" i="1"/>
  <c r="Z348" i="1"/>
  <c r="BN348" i="1"/>
  <c r="Z360" i="1"/>
  <c r="BP369" i="1"/>
  <c r="Z379" i="1"/>
  <c r="BN379" i="1"/>
  <c r="Z383" i="1"/>
  <c r="BN383" i="1"/>
  <c r="BN385" i="1"/>
  <c r="Y400" i="1"/>
  <c r="Z396" i="1"/>
  <c r="BN410" i="1"/>
  <c r="Z410" i="1"/>
  <c r="BN430" i="1"/>
  <c r="BN432" i="1"/>
  <c r="Z432" i="1"/>
  <c r="BN438" i="1"/>
  <c r="BN439" i="1"/>
  <c r="Z439" i="1"/>
  <c r="BN448" i="1"/>
  <c r="BN449" i="1"/>
  <c r="Z449" i="1"/>
  <c r="BP471" i="1"/>
  <c r="BN476" i="1"/>
  <c r="Z476" i="1"/>
  <c r="BP480" i="1"/>
  <c r="BP481" i="1"/>
  <c r="BN481" i="1"/>
  <c r="Z481" i="1"/>
  <c r="BP501" i="1"/>
  <c r="BP502" i="1"/>
  <c r="BN502" i="1"/>
  <c r="Z502" i="1"/>
  <c r="BP517" i="1"/>
  <c r="BP518" i="1"/>
  <c r="BN518" i="1"/>
  <c r="Z518" i="1"/>
  <c r="BN561" i="1"/>
  <c r="Z561" i="1"/>
  <c r="BN563" i="1"/>
  <c r="Z563" i="1"/>
  <c r="BP567" i="1"/>
  <c r="BP594" i="1"/>
  <c r="Y596" i="1"/>
  <c r="Y595" i="1"/>
  <c r="BN594" i="1"/>
  <c r="Y600" i="1"/>
  <c r="Y599" i="1"/>
  <c r="BN598" i="1"/>
  <c r="BP427" i="1"/>
  <c r="BN435" i="1"/>
  <c r="BP440" i="1"/>
  <c r="BN443" i="1"/>
  <c r="BP455" i="1"/>
  <c r="BP460" i="1"/>
  <c r="Y478" i="1"/>
  <c r="BP473" i="1"/>
  <c r="BP525" i="1"/>
  <c r="BP529" i="1"/>
  <c r="BP533" i="1"/>
  <c r="BP552" i="1"/>
  <c r="BP554" i="1"/>
  <c r="BP556" i="1"/>
  <c r="Y573" i="1"/>
  <c r="BN568" i="1"/>
  <c r="BP569" i="1"/>
  <c r="BP571" i="1"/>
  <c r="AE615" i="1"/>
  <c r="BN589" i="1"/>
  <c r="BP590" i="1"/>
  <c r="H9" i="1"/>
  <c r="J9" i="1"/>
  <c r="X606" i="1"/>
  <c r="X609" i="1"/>
  <c r="BN27" i="1"/>
  <c r="BN30" i="1"/>
  <c r="BN33" i="1"/>
  <c r="Y34" i="1"/>
  <c r="BN37" i="1"/>
  <c r="Y38" i="1"/>
  <c r="BN41" i="1"/>
  <c r="Y42" i="1"/>
  <c r="BN45" i="1"/>
  <c r="Y46" i="1"/>
  <c r="BN51" i="1"/>
  <c r="BN55" i="1"/>
  <c r="BN61" i="1"/>
  <c r="Y62" i="1"/>
  <c r="BN66" i="1"/>
  <c r="BN70" i="1"/>
  <c r="Y78" i="1"/>
  <c r="BN80" i="1"/>
  <c r="BN82" i="1"/>
  <c r="BN84" i="1"/>
  <c r="Y87" i="1"/>
  <c r="BP96" i="1"/>
  <c r="Z96" i="1"/>
  <c r="Z97" i="1" s="1"/>
  <c r="Y98" i="1"/>
  <c r="BN101" i="1"/>
  <c r="Y112" i="1"/>
  <c r="BP146" i="1"/>
  <c r="Y164" i="1"/>
  <c r="BP162" i="1"/>
  <c r="Z162" i="1"/>
  <c r="BN230" i="1"/>
  <c r="Y235" i="1"/>
  <c r="BP230" i="1"/>
  <c r="Z230" i="1"/>
  <c r="BN233" i="1"/>
  <c r="BP233" i="1"/>
  <c r="Z233" i="1"/>
  <c r="BN258" i="1"/>
  <c r="BP258" i="1"/>
  <c r="Z258" i="1"/>
  <c r="BN278" i="1"/>
  <c r="Y280" i="1"/>
  <c r="BP278" i="1"/>
  <c r="Z278" i="1"/>
  <c r="BN310" i="1"/>
  <c r="BP310" i="1"/>
  <c r="Z310" i="1"/>
  <c r="Y316" i="1"/>
  <c r="BN320" i="1"/>
  <c r="BP320" i="1"/>
  <c r="Z320" i="1"/>
  <c r="BN359" i="1"/>
  <c r="BP359" i="1"/>
  <c r="Z359" i="1"/>
  <c r="BP506" i="1"/>
  <c r="Z506" i="1"/>
  <c r="Z507" i="1" s="1"/>
  <c r="Y508" i="1"/>
  <c r="BN506" i="1"/>
  <c r="Y507" i="1"/>
  <c r="BP120" i="1"/>
  <c r="Z120" i="1"/>
  <c r="Y122" i="1"/>
  <c r="BP130" i="1"/>
  <c r="Y137" i="1"/>
  <c r="BN150" i="1"/>
  <c r="Y152" i="1"/>
  <c r="BP150" i="1"/>
  <c r="BP163" i="1"/>
  <c r="BP170" i="1"/>
  <c r="Z170" i="1"/>
  <c r="BP184" i="1"/>
  <c r="Z184" i="1"/>
  <c r="Y192" i="1"/>
  <c r="BP188" i="1"/>
  <c r="Z188" i="1"/>
  <c r="BN210" i="1"/>
  <c r="BP210" i="1"/>
  <c r="Z210" i="1"/>
  <c r="BN220" i="1"/>
  <c r="BP220" i="1"/>
  <c r="Z220" i="1"/>
  <c r="BN240" i="1"/>
  <c r="BP240" i="1"/>
  <c r="Z240" i="1"/>
  <c r="Y247" i="1"/>
  <c r="BN255" i="1"/>
  <c r="BP255" i="1"/>
  <c r="Z255" i="1"/>
  <c r="BN286" i="1"/>
  <c r="BP286" i="1"/>
  <c r="Z286" i="1"/>
  <c r="U615" i="1"/>
  <c r="BN308" i="1"/>
  <c r="Y315" i="1"/>
  <c r="BP308" i="1"/>
  <c r="Z308" i="1"/>
  <c r="BN335" i="1"/>
  <c r="BP335" i="1"/>
  <c r="Z335" i="1"/>
  <c r="BP341" i="1"/>
  <c r="Z341" i="1"/>
  <c r="BN341" i="1"/>
  <c r="BN373" i="1"/>
  <c r="BP373" i="1"/>
  <c r="Z373" i="1"/>
  <c r="BN390" i="1"/>
  <c r="Z390" i="1"/>
  <c r="Y615" i="1"/>
  <c r="Y424" i="1"/>
  <c r="BN423" i="1"/>
  <c r="Y425" i="1"/>
  <c r="Z423" i="1"/>
  <c r="Z424" i="1" s="1"/>
  <c r="BP431" i="1"/>
  <c r="Z431" i="1"/>
  <c r="BN431" i="1"/>
  <c r="BP134" i="1"/>
  <c r="Y142" i="1"/>
  <c r="BP140" i="1"/>
  <c r="Z140" i="1"/>
  <c r="Z141" i="1" s="1"/>
  <c r="Z150" i="1"/>
  <c r="Y153" i="1"/>
  <c r="BN162" i="1"/>
  <c r="Z163" i="1"/>
  <c r="Y172" i="1"/>
  <c r="BN167" i="1"/>
  <c r="Y173" i="1"/>
  <c r="BP167" i="1"/>
  <c r="BP171" i="1"/>
  <c r="Y178" i="1"/>
  <c r="BP185" i="1"/>
  <c r="BN189" i="1"/>
  <c r="BP189" i="1"/>
  <c r="Z189" i="1"/>
  <c r="Z191" i="1" s="1"/>
  <c r="BN222" i="1"/>
  <c r="BP222" i="1"/>
  <c r="Z222" i="1"/>
  <c r="BN328" i="1"/>
  <c r="BP328" i="1"/>
  <c r="Z328" i="1"/>
  <c r="BN343" i="1"/>
  <c r="Z343" i="1"/>
  <c r="BP436" i="1"/>
  <c r="Z436" i="1"/>
  <c r="BN436" i="1"/>
  <c r="Y73" i="1"/>
  <c r="Y91" i="1"/>
  <c r="BP89" i="1"/>
  <c r="Z89" i="1"/>
  <c r="BP90" i="1"/>
  <c r="Y92" i="1"/>
  <c r="A10" i="1"/>
  <c r="B615" i="1"/>
  <c r="X607" i="1"/>
  <c r="Z27" i="1"/>
  <c r="Z30" i="1"/>
  <c r="Z33" i="1"/>
  <c r="Z37" i="1"/>
  <c r="Z38" i="1" s="1"/>
  <c r="BP37" i="1"/>
  <c r="Z41" i="1"/>
  <c r="Z42" i="1" s="1"/>
  <c r="BP41" i="1"/>
  <c r="Z45" i="1"/>
  <c r="Z46" i="1" s="1"/>
  <c r="BP45" i="1"/>
  <c r="Z51" i="1"/>
  <c r="BP51" i="1"/>
  <c r="Z55" i="1"/>
  <c r="Y58" i="1"/>
  <c r="Z61" i="1"/>
  <c r="Z62" i="1" s="1"/>
  <c r="Z66" i="1"/>
  <c r="BP66" i="1"/>
  <c r="Z70" i="1"/>
  <c r="Y72" i="1"/>
  <c r="Z80" i="1"/>
  <c r="BP80" i="1"/>
  <c r="Z82" i="1"/>
  <c r="Z84" i="1"/>
  <c r="Z90" i="1"/>
  <c r="E615" i="1"/>
  <c r="BP101" i="1"/>
  <c r="Z101" i="1"/>
  <c r="Z104" i="1" s="1"/>
  <c r="Y105" i="1"/>
  <c r="Y121" i="1"/>
  <c r="Z130" i="1"/>
  <c r="BP132" i="1"/>
  <c r="Z132" i="1"/>
  <c r="F9" i="1"/>
  <c r="Z22" i="1"/>
  <c r="Z23" i="1" s="1"/>
  <c r="BP22" i="1"/>
  <c r="X605" i="1"/>
  <c r="Z26" i="1"/>
  <c r="BP26" i="1"/>
  <c r="Z32" i="1"/>
  <c r="Z54" i="1"/>
  <c r="Y57" i="1"/>
  <c r="Z69" i="1"/>
  <c r="Z76" i="1"/>
  <c r="Z77" i="1" s="1"/>
  <c r="BN89" i="1"/>
  <c r="BP94" i="1"/>
  <c r="BP108" i="1"/>
  <c r="Z108" i="1"/>
  <c r="Z112" i="1" s="1"/>
  <c r="BP110" i="1"/>
  <c r="BP117" i="1"/>
  <c r="Z117" i="1"/>
  <c r="BN120" i="1"/>
  <c r="Y127" i="1"/>
  <c r="BP124" i="1"/>
  <c r="Z124" i="1"/>
  <c r="BP126" i="1"/>
  <c r="Y128" i="1"/>
  <c r="Z134" i="1"/>
  <c r="Y136" i="1"/>
  <c r="G615" i="1"/>
  <c r="Y147" i="1"/>
  <c r="Y148" i="1"/>
  <c r="BP145" i="1"/>
  <c r="Z145" i="1"/>
  <c r="Z147" i="1" s="1"/>
  <c r="BN170" i="1"/>
  <c r="BP175" i="1"/>
  <c r="BN184" i="1"/>
  <c r="BN188" i="1"/>
  <c r="BN206" i="1"/>
  <c r="BP206" i="1"/>
  <c r="Z206" i="1"/>
  <c r="Y214" i="1"/>
  <c r="Y228" i="1"/>
  <c r="BN217" i="1"/>
  <c r="BP217" i="1"/>
  <c r="Z217" i="1"/>
  <c r="BN224" i="1"/>
  <c r="BP224" i="1"/>
  <c r="Z224" i="1"/>
  <c r="Y236" i="1"/>
  <c r="BN243" i="1"/>
  <c r="BP243" i="1"/>
  <c r="Z243" i="1"/>
  <c r="M615" i="1"/>
  <c r="Y259" i="1"/>
  <c r="BN251" i="1"/>
  <c r="Y260" i="1"/>
  <c r="BP251" i="1"/>
  <c r="Z251" i="1"/>
  <c r="Z280" i="1"/>
  <c r="Y281" i="1"/>
  <c r="Y290" i="1"/>
  <c r="BN312" i="1"/>
  <c r="BP312" i="1"/>
  <c r="Z312" i="1"/>
  <c r="BP404" i="1"/>
  <c r="Z404" i="1"/>
  <c r="BN404" i="1"/>
  <c r="Y405" i="1"/>
  <c r="Y213" i="1"/>
  <c r="K615" i="1"/>
  <c r="Y269" i="1"/>
  <c r="Y289" i="1"/>
  <c r="Y323" i="1"/>
  <c r="Y331" i="1"/>
  <c r="Y338" i="1"/>
  <c r="V615" i="1"/>
  <c r="BP354" i="1"/>
  <c r="Z354" i="1"/>
  <c r="Z355" i="1" s="1"/>
  <c r="Y356" i="1"/>
  <c r="W615" i="1"/>
  <c r="Y375" i="1"/>
  <c r="BN366" i="1"/>
  <c r="BP366" i="1"/>
  <c r="BP378" i="1"/>
  <c r="BP384" i="1"/>
  <c r="Z384" i="1"/>
  <c r="Y386" i="1"/>
  <c r="Y391" i="1"/>
  <c r="BP398" i="1"/>
  <c r="Y414" i="1"/>
  <c r="BP408" i="1"/>
  <c r="Z408" i="1"/>
  <c r="BP412" i="1"/>
  <c r="Z412" i="1"/>
  <c r="BP428" i="1"/>
  <c r="Z428" i="1"/>
  <c r="BP433" i="1"/>
  <c r="Z433" i="1"/>
  <c r="BP444" i="1"/>
  <c r="Z444" i="1"/>
  <c r="Y451" i="1"/>
  <c r="BP466" i="1"/>
  <c r="Z466" i="1"/>
  <c r="Z467" i="1" s="1"/>
  <c r="Z615" i="1"/>
  <c r="Y468" i="1"/>
  <c r="BN466" i="1"/>
  <c r="Y467" i="1"/>
  <c r="BP539" i="1"/>
  <c r="Z539" i="1"/>
  <c r="Y541" i="1"/>
  <c r="BN539" i="1"/>
  <c r="F615" i="1"/>
  <c r="H615" i="1"/>
  <c r="Y165" i="1"/>
  <c r="I615" i="1"/>
  <c r="Y191" i="1"/>
  <c r="Z201" i="1"/>
  <c r="Z202" i="1" s="1"/>
  <c r="BP201" i="1"/>
  <c r="Z205" i="1"/>
  <c r="Z209" i="1"/>
  <c r="Z219" i="1"/>
  <c r="Z226" i="1"/>
  <c r="Z239" i="1"/>
  <c r="BP239" i="1"/>
  <c r="Z242" i="1"/>
  <c r="Z246" i="1"/>
  <c r="Z254" i="1"/>
  <c r="Z257" i="1"/>
  <c r="BN263" i="1"/>
  <c r="Z264" i="1"/>
  <c r="Z266" i="1"/>
  <c r="Q615" i="1"/>
  <c r="R615" i="1"/>
  <c r="Z285" i="1"/>
  <c r="T615" i="1"/>
  <c r="Z303" i="1"/>
  <c r="Z319" i="1"/>
  <c r="Y322" i="1"/>
  <c r="Z327" i="1"/>
  <c r="Z334" i="1"/>
  <c r="BP334" i="1"/>
  <c r="Y344" i="1"/>
  <c r="Z342" i="1"/>
  <c r="BP347" i="1"/>
  <c r="Y355" i="1"/>
  <c r="Z366" i="1"/>
  <c r="BP368" i="1"/>
  <c r="Z368" i="1"/>
  <c r="BP370" i="1"/>
  <c r="Z378" i="1"/>
  <c r="Y380" i="1"/>
  <c r="Y387" i="1"/>
  <c r="Z389" i="1"/>
  <c r="Z391" i="1" s="1"/>
  <c r="BP389" i="1"/>
  <c r="X615" i="1"/>
  <c r="Y399" i="1"/>
  <c r="BN395" i="1"/>
  <c r="BP395" i="1"/>
  <c r="Z398" i="1"/>
  <c r="BP409" i="1"/>
  <c r="Y413" i="1"/>
  <c r="Y418" i="1"/>
  <c r="Y419" i="1"/>
  <c r="BP416" i="1"/>
  <c r="Z416" i="1"/>
  <c r="Z418" i="1" s="1"/>
  <c r="BP429" i="1"/>
  <c r="BP434" i="1"/>
  <c r="BP441" i="1"/>
  <c r="Z441" i="1"/>
  <c r="BP449" i="1"/>
  <c r="BP495" i="1"/>
  <c r="Z495" i="1"/>
  <c r="Y497" i="1"/>
  <c r="BN495" i="1"/>
  <c r="BN496" i="1"/>
  <c r="Z496" i="1"/>
  <c r="BN520" i="1"/>
  <c r="Z520" i="1"/>
  <c r="J615" i="1"/>
  <c r="Y248" i="1"/>
  <c r="O615" i="1"/>
  <c r="Z309" i="1"/>
  <c r="Z311" i="1"/>
  <c r="Z314" i="1"/>
  <c r="Z318" i="1"/>
  <c r="Z322" i="1" s="1"/>
  <c r="Z326" i="1"/>
  <c r="Z330" i="1"/>
  <c r="Z340" i="1"/>
  <c r="BP340" i="1"/>
  <c r="Z347" i="1"/>
  <c r="BP349" i="1"/>
  <c r="Z349" i="1"/>
  <c r="Y351" i="1"/>
  <c r="BN354" i="1"/>
  <c r="Y361" i="1"/>
  <c r="BP358" i="1"/>
  <c r="Z358" i="1"/>
  <c r="Z361" i="1" s="1"/>
  <c r="BP360" i="1"/>
  <c r="Y362" i="1"/>
  <c r="Z370" i="1"/>
  <c r="BP372" i="1"/>
  <c r="Z372" i="1"/>
  <c r="BP374" i="1"/>
  <c r="Y376" i="1"/>
  <c r="BN384" i="1"/>
  <c r="Z385" i="1"/>
  <c r="Z397" i="1"/>
  <c r="Z399" i="1" s="1"/>
  <c r="Y406" i="1"/>
  <c r="BN402" i="1"/>
  <c r="BP402" i="1"/>
  <c r="BN408" i="1"/>
  <c r="BN412" i="1"/>
  <c r="BP417" i="1"/>
  <c r="BN428" i="1"/>
  <c r="BN433" i="1"/>
  <c r="BP439" i="1"/>
  <c r="BP442" i="1"/>
  <c r="BN444" i="1"/>
  <c r="BP446" i="1"/>
  <c r="Z446" i="1"/>
  <c r="Y452" i="1"/>
  <c r="Y477" i="1"/>
  <c r="BN470" i="1"/>
  <c r="BP470" i="1"/>
  <c r="AA615" i="1"/>
  <c r="BN516" i="1"/>
  <c r="Z516" i="1"/>
  <c r="BP553" i="1"/>
  <c r="Z553" i="1"/>
  <c r="Y558" i="1"/>
  <c r="BP570" i="1"/>
  <c r="Z570" i="1"/>
  <c r="BP583" i="1"/>
  <c r="Z583" i="1"/>
  <c r="Y586" i="1"/>
  <c r="Y526" i="1"/>
  <c r="BN524" i="1"/>
  <c r="BP524" i="1"/>
  <c r="BP531" i="1"/>
  <c r="Z531" i="1"/>
  <c r="Y535" i="1"/>
  <c r="Y542" i="1"/>
  <c r="BP540" i="1"/>
  <c r="BP555" i="1"/>
  <c r="Z555" i="1"/>
  <c r="BP572" i="1"/>
  <c r="Z572" i="1"/>
  <c r="BP576" i="1"/>
  <c r="Y579" i="1"/>
  <c r="BN450" i="1"/>
  <c r="Y457" i="1"/>
  <c r="BP454" i="1"/>
  <c r="Z454" i="1"/>
  <c r="Z456" i="1" s="1"/>
  <c r="Y456" i="1"/>
  <c r="BP459" i="1"/>
  <c r="Y522" i="1"/>
  <c r="BP512" i="1"/>
  <c r="Z512" i="1"/>
  <c r="AC615" i="1"/>
  <c r="Y521" i="1"/>
  <c r="Z524" i="1"/>
  <c r="Z526" i="1" s="1"/>
  <c r="Y527" i="1"/>
  <c r="BP532" i="1"/>
  <c r="Z540" i="1"/>
  <c r="Y546" i="1"/>
  <c r="Y545" i="1"/>
  <c r="BN544" i="1"/>
  <c r="BP544" i="1"/>
  <c r="Y557" i="1"/>
  <c r="BN553" i="1"/>
  <c r="BP563" i="1"/>
  <c r="BN570" i="1"/>
  <c r="Z576" i="1"/>
  <c r="Y585" i="1"/>
  <c r="BP581" i="1"/>
  <c r="Z581" i="1"/>
  <c r="BN583" i="1"/>
  <c r="Z430" i="1"/>
  <c r="Z435" i="1"/>
  <c r="Z438" i="1"/>
  <c r="Z443" i="1"/>
  <c r="Z448" i="1"/>
  <c r="Z459" i="1"/>
  <c r="Z462" i="1" s="1"/>
  <c r="Y463" i="1"/>
  <c r="BP472" i="1"/>
  <c r="Z472" i="1"/>
  <c r="BP475" i="1"/>
  <c r="BP513" i="1"/>
  <c r="BP515" i="1"/>
  <c r="Z515" i="1"/>
  <c r="BP519" i="1"/>
  <c r="Z519" i="1"/>
  <c r="BN531" i="1"/>
  <c r="Y536" i="1"/>
  <c r="BP551" i="1"/>
  <c r="Z551" i="1"/>
  <c r="BN555" i="1"/>
  <c r="BP561" i="1"/>
  <c r="BP568" i="1"/>
  <c r="Z568" i="1"/>
  <c r="BN572" i="1"/>
  <c r="Y578" i="1"/>
  <c r="Y564" i="1"/>
  <c r="Y574" i="1"/>
  <c r="Z577" i="1"/>
  <c r="Z589" i="1"/>
  <c r="Z591" i="1" s="1"/>
  <c r="BP589" i="1"/>
  <c r="Y591" i="1"/>
  <c r="Z598" i="1"/>
  <c r="Z599" i="1" s="1"/>
  <c r="BP598" i="1"/>
  <c r="Y604" i="1"/>
  <c r="AB615" i="1"/>
  <c r="Z594" i="1"/>
  <c r="Z595" i="1" s="1"/>
  <c r="BN602" i="1"/>
  <c r="Y603" i="1"/>
  <c r="AD615" i="1"/>
  <c r="Y498" i="1"/>
  <c r="BN550" i="1"/>
  <c r="Y592" i="1"/>
  <c r="Z602" i="1"/>
  <c r="Z603" i="1" s="1"/>
  <c r="Z573" i="1" l="1"/>
  <c r="Z477" i="1"/>
  <c r="Z585" i="1"/>
  <c r="Z535" i="1"/>
  <c r="Z344" i="1"/>
  <c r="Z380" i="1"/>
  <c r="Z337" i="1"/>
  <c r="Z304" i="1"/>
  <c r="Z289" i="1"/>
  <c r="Z405" i="1"/>
  <c r="Z127" i="1"/>
  <c r="Z121" i="1"/>
  <c r="Z152" i="1"/>
  <c r="Z172" i="1"/>
  <c r="Z578" i="1"/>
  <c r="Z557" i="1"/>
  <c r="Z331" i="1"/>
  <c r="Z268" i="1"/>
  <c r="Z451" i="1"/>
  <c r="Z386" i="1"/>
  <c r="Z86" i="1"/>
  <c r="Z72" i="1"/>
  <c r="Y605" i="1"/>
  <c r="Z235" i="1"/>
  <c r="Z482" i="1"/>
  <c r="Y609" i="1"/>
  <c r="Y606" i="1"/>
  <c r="Z564" i="1"/>
  <c r="Z503" i="1"/>
  <c r="Z521" i="1"/>
  <c r="Z247" i="1"/>
  <c r="Z213" i="1"/>
  <c r="Z136" i="1"/>
  <c r="Z350" i="1"/>
  <c r="Z375" i="1"/>
  <c r="Z413" i="1"/>
  <c r="Z259" i="1"/>
  <c r="Z34" i="1"/>
  <c r="Z227" i="1"/>
  <c r="X608" i="1"/>
  <c r="Z497" i="1"/>
  <c r="Z541" i="1"/>
  <c r="Y607" i="1"/>
  <c r="Y608" i="1" s="1"/>
  <c r="Z57" i="1"/>
  <c r="Z91" i="1"/>
  <c r="Z315" i="1"/>
  <c r="Z164" i="1"/>
  <c r="Z610" i="1" l="1"/>
</calcChain>
</file>

<file path=xl/sharedStrings.xml><?xml version="1.0" encoding="utf-8"?>
<sst xmlns="http://schemas.openxmlformats.org/spreadsheetml/2006/main" count="2527" uniqueCount="821">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</sst>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820</v>
      </c>
      <c r="I5" s="673"/>
      <c r="J5" s="673"/>
      <c r="K5" s="673"/>
      <c r="L5" s="673"/>
      <c r="M5" s="469"/>
      <c r="N5" s="58"/>
      <c r="P5" s="24" t="s">
        <v>10</v>
      </c>
      <c r="Q5" s="739">
        <v>45509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 t="s">
        <v>19</v>
      </c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20</v>
      </c>
      <c r="Q8" s="534">
        <v>0.375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21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22</v>
      </c>
      <c r="Q10" s="590"/>
      <c r="R10" s="591"/>
      <c r="U10" s="24" t="s">
        <v>23</v>
      </c>
      <c r="V10" s="434" t="s">
        <v>24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2"/>
      <c r="R11" s="523"/>
      <c r="U11" s="24" t="s">
        <v>27</v>
      </c>
      <c r="V11" s="696" t="s">
        <v>28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29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30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31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32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33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35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36</v>
      </c>
      <c r="B17" s="443" t="s">
        <v>37</v>
      </c>
      <c r="C17" s="540" t="s">
        <v>38</v>
      </c>
      <c r="D17" s="443" t="s">
        <v>39</v>
      </c>
      <c r="E17" s="490"/>
      <c r="F17" s="443" t="s">
        <v>40</v>
      </c>
      <c r="G17" s="443" t="s">
        <v>41</v>
      </c>
      <c r="H17" s="443" t="s">
        <v>42</v>
      </c>
      <c r="I17" s="443" t="s">
        <v>43</v>
      </c>
      <c r="J17" s="443" t="s">
        <v>44</v>
      </c>
      <c r="K17" s="443" t="s">
        <v>45</v>
      </c>
      <c r="L17" s="443" t="s">
        <v>46</v>
      </c>
      <c r="M17" s="443" t="s">
        <v>47</v>
      </c>
      <c r="N17" s="443" t="s">
        <v>48</v>
      </c>
      <c r="O17" s="443" t="s">
        <v>49</v>
      </c>
      <c r="P17" s="443" t="s">
        <v>50</v>
      </c>
      <c r="Q17" s="489"/>
      <c r="R17" s="489"/>
      <c r="S17" s="489"/>
      <c r="T17" s="490"/>
      <c r="U17" s="772" t="s">
        <v>51</v>
      </c>
      <c r="V17" s="421"/>
      <c r="W17" s="443" t="s">
        <v>52</v>
      </c>
      <c r="X17" s="443" t="s">
        <v>53</v>
      </c>
      <c r="Y17" s="773" t="s">
        <v>54</v>
      </c>
      <c r="Z17" s="443" t="s">
        <v>55</v>
      </c>
      <c r="AA17" s="641" t="s">
        <v>56</v>
      </c>
      <c r="AB17" s="641" t="s">
        <v>57</v>
      </c>
      <c r="AC17" s="641" t="s">
        <v>58</v>
      </c>
      <c r="AD17" s="641" t="s">
        <v>59</v>
      </c>
      <c r="AE17" s="726"/>
      <c r="AF17" s="727"/>
      <c r="AG17" s="509"/>
      <c r="BD17" s="620" t="s">
        <v>60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61</v>
      </c>
      <c r="V18" s="381" t="s">
        <v>62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63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63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64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70</v>
      </c>
      <c r="Q23" s="389"/>
      <c r="R23" s="389"/>
      <c r="S23" s="389"/>
      <c r="T23" s="389"/>
      <c r="U23" s="389"/>
      <c r="V23" s="390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70</v>
      </c>
      <c r="Q24" s="389"/>
      <c r="R24" s="389"/>
      <c r="S24" s="389"/>
      <c r="T24" s="389"/>
      <c r="U24" s="389"/>
      <c r="V24" s="390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72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33" t="s">
        <v>83</v>
      </c>
      <c r="Q30" s="398"/>
      <c r="R30" s="398"/>
      <c r="S30" s="398"/>
      <c r="T30" s="399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1" t="s">
        <v>86</v>
      </c>
      <c r="Q31" s="398"/>
      <c r="R31" s="398"/>
      <c r="S31" s="398"/>
      <c r="T31" s="399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70</v>
      </c>
      <c r="Q34" s="389"/>
      <c r="R34" s="389"/>
      <c r="S34" s="389"/>
      <c r="T34" s="389"/>
      <c r="U34" s="389"/>
      <c r="V34" s="390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70</v>
      </c>
      <c r="Q35" s="389"/>
      <c r="R35" s="389"/>
      <c r="S35" s="389"/>
      <c r="T35" s="389"/>
      <c r="U35" s="389"/>
      <c r="V35" s="390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91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70</v>
      </c>
      <c r="Q38" s="389"/>
      <c r="R38" s="389"/>
      <c r="S38" s="389"/>
      <c r="T38" s="389"/>
      <c r="U38" s="389"/>
      <c r="V38" s="390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70</v>
      </c>
      <c r="Q39" s="389"/>
      <c r="R39" s="389"/>
      <c r="S39" s="389"/>
      <c r="T39" s="389"/>
      <c r="U39" s="389"/>
      <c r="V39" s="390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96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70</v>
      </c>
      <c r="Q42" s="389"/>
      <c r="R42" s="389"/>
      <c r="S42" s="389"/>
      <c r="T42" s="389"/>
      <c r="U42" s="389"/>
      <c r="V42" s="390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70</v>
      </c>
      <c r="Q43" s="389"/>
      <c r="R43" s="389"/>
      <c r="S43" s="389"/>
      <c r="T43" s="389"/>
      <c r="U43" s="389"/>
      <c r="V43" s="390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100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70</v>
      </c>
      <c r="Q46" s="389"/>
      <c r="R46" s="389"/>
      <c r="S46" s="389"/>
      <c r="T46" s="389"/>
      <c r="U46" s="389"/>
      <c r="V46" s="390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70</v>
      </c>
      <c r="Q47" s="389"/>
      <c r="R47" s="389"/>
      <c r="S47" s="389"/>
      <c r="T47" s="389"/>
      <c r="U47" s="389"/>
      <c r="V47" s="390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104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105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69</v>
      </c>
      <c r="X51" s="384">
        <v>140</v>
      </c>
      <c r="Y51" s="385">
        <f t="shared" ref="Y51:Y56" si="6">IFERROR(IF(X51="",0,CEILING((X51/$H51),1)*$H51),"")</f>
        <v>140.4</v>
      </c>
      <c r="Z51" s="36">
        <f>IFERROR(IF(Y51=0,"",ROUNDUP(Y51/H51,0)*0.02175),"")</f>
        <v>0.28275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146.2222222222222</v>
      </c>
      <c r="BN51" s="64">
        <f t="shared" ref="BN51:BN56" si="8">IFERROR(Y51*I51/H51,"0")</f>
        <v>146.63999999999999</v>
      </c>
      <c r="BO51" s="64">
        <f t="shared" ref="BO51:BO56" si="9">IFERROR(1/J51*(X51/H51),"0")</f>
        <v>0.23148148148148145</v>
      </c>
      <c r="BP51" s="64">
        <f t="shared" ref="BP51:BP56" si="10">IFERROR(1/J51*(Y51/H51),"0")</f>
        <v>0.23214285714285712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69</v>
      </c>
      <c r="X54" s="384">
        <v>240</v>
      </c>
      <c r="Y54" s="385">
        <f t="shared" si="6"/>
        <v>240</v>
      </c>
      <c r="Z54" s="36">
        <f>IFERROR(IF(Y54=0,"",ROUNDUP(Y54/H54,0)*0.00937),"")</f>
        <v>0.56220000000000003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254.4</v>
      </c>
      <c r="BN54" s="64">
        <f t="shared" si="8"/>
        <v>254.4</v>
      </c>
      <c r="BO54" s="64">
        <f t="shared" si="9"/>
        <v>0.5</v>
      </c>
      <c r="BP54" s="64">
        <f t="shared" si="10"/>
        <v>0.5</v>
      </c>
    </row>
    <row r="55" spans="1:68" ht="27" hidden="1" customHeight="1" x14ac:dyDescent="0.25">
      <c r="A55" s="54" t="s">
        <v>116</v>
      </c>
      <c r="B55" s="54" t="s">
        <v>117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70</v>
      </c>
      <c r="Q57" s="389"/>
      <c r="R57" s="389"/>
      <c r="S57" s="389"/>
      <c r="T57" s="389"/>
      <c r="U57" s="389"/>
      <c r="V57" s="390"/>
      <c r="W57" s="37" t="s">
        <v>71</v>
      </c>
      <c r="X57" s="386">
        <f>IFERROR(X51/H51,"0")+IFERROR(X52/H52,"0")+IFERROR(X53/H53,"0")+IFERROR(X54/H54,"0")+IFERROR(X55/H55,"0")+IFERROR(X56/H56,"0")</f>
        <v>72.962962962962962</v>
      </c>
      <c r="Y57" s="386">
        <f>IFERROR(Y51/H51,"0")+IFERROR(Y52/H52,"0")+IFERROR(Y53/H53,"0")+IFERROR(Y54/H54,"0")+IFERROR(Y55/H55,"0")+IFERROR(Y56/H56,"0")</f>
        <v>73</v>
      </c>
      <c r="Z57" s="386">
        <f>IFERROR(IF(Z51="",0,Z51),"0")+IFERROR(IF(Z52="",0,Z52),"0")+IFERROR(IF(Z53="",0,Z53),"0")+IFERROR(IF(Z54="",0,Z54),"0")+IFERROR(IF(Z55="",0,Z55),"0")+IFERROR(IF(Z56="",0,Z56),"0")</f>
        <v>0.84495000000000009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70</v>
      </c>
      <c r="Q58" s="389"/>
      <c r="R58" s="389"/>
      <c r="S58" s="389"/>
      <c r="T58" s="389"/>
      <c r="U58" s="389"/>
      <c r="V58" s="390"/>
      <c r="W58" s="37" t="s">
        <v>69</v>
      </c>
      <c r="X58" s="386">
        <f>IFERROR(SUM(X51:X56),"0")</f>
        <v>380</v>
      </c>
      <c r="Y58" s="386">
        <f>IFERROR(SUM(Y51:Y56),"0")</f>
        <v>380.4</v>
      </c>
      <c r="Z58" s="37"/>
      <c r="AA58" s="387"/>
      <c r="AB58" s="387"/>
      <c r="AC58" s="387"/>
    </row>
    <row r="59" spans="1:68" ht="14.25" hidden="1" customHeight="1" x14ac:dyDescent="0.25">
      <c r="A59" s="391" t="s">
        <v>72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1" t="s">
        <v>122</v>
      </c>
      <c r="Q60" s="398"/>
      <c r="R60" s="398"/>
      <c r="S60" s="398"/>
      <c r="T60" s="399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3" t="s">
        <v>125</v>
      </c>
      <c r="Q61" s="398"/>
      <c r="R61" s="398"/>
      <c r="S61" s="398"/>
      <c r="T61" s="399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70</v>
      </c>
      <c r="Q62" s="389"/>
      <c r="R62" s="389"/>
      <c r="S62" s="389"/>
      <c r="T62" s="389"/>
      <c r="U62" s="389"/>
      <c r="V62" s="390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70</v>
      </c>
      <c r="Q63" s="389"/>
      <c r="R63" s="389"/>
      <c r="S63" s="389"/>
      <c r="T63" s="389"/>
      <c r="U63" s="389"/>
      <c r="V63" s="390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126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105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69</v>
      </c>
      <c r="X67" s="384">
        <v>300</v>
      </c>
      <c r="Y67" s="385">
        <f t="shared" si="11"/>
        <v>302.40000000000003</v>
      </c>
      <c r="Z67" s="36">
        <f>IFERROR(IF(Y67=0,"",ROUNDUP(Y67/H67,0)*0.02175),"")</f>
        <v>0.60899999999999999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313.33333333333331</v>
      </c>
      <c r="BN67" s="64">
        <f t="shared" si="13"/>
        <v>315.83999999999997</v>
      </c>
      <c r="BO67" s="64">
        <f t="shared" si="14"/>
        <v>0.49603174603174593</v>
      </c>
      <c r="BP67" s="64">
        <f t="shared" si="15"/>
        <v>0.5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69</v>
      </c>
      <c r="X69" s="384">
        <v>450</v>
      </c>
      <c r="Y69" s="385">
        <f t="shared" si="11"/>
        <v>450</v>
      </c>
      <c r="Z69" s="36">
        <f>IFERROR(IF(Y69=0,"",ROUNDUP(Y69/H69,0)*0.00937),"")</f>
        <v>0.93699999999999994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474</v>
      </c>
      <c r="BN69" s="64">
        <f t="shared" si="13"/>
        <v>474</v>
      </c>
      <c r="BO69" s="64">
        <f t="shared" si="14"/>
        <v>0.83333333333333337</v>
      </c>
      <c r="BP69" s="64">
        <f t="shared" si="15"/>
        <v>0.83333333333333337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58" t="s">
        <v>140</v>
      </c>
      <c r="Q71" s="398"/>
      <c r="R71" s="398"/>
      <c r="S71" s="398"/>
      <c r="T71" s="399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70</v>
      </c>
      <c r="Q72" s="389"/>
      <c r="R72" s="389"/>
      <c r="S72" s="389"/>
      <c r="T72" s="389"/>
      <c r="U72" s="389"/>
      <c r="V72" s="390"/>
      <c r="W72" s="37" t="s">
        <v>71</v>
      </c>
      <c r="X72" s="386">
        <f>IFERROR(X66/H66,"0")+IFERROR(X67/H67,"0")+IFERROR(X68/H68,"0")+IFERROR(X69/H69,"0")+IFERROR(X70/H70,"0")+IFERROR(X71/H71,"0")</f>
        <v>127.77777777777777</v>
      </c>
      <c r="Y72" s="386">
        <f>IFERROR(Y66/H66,"0")+IFERROR(Y67/H67,"0")+IFERROR(Y68/H68,"0")+IFERROR(Y69/H69,"0")+IFERROR(Y70/H70,"0")+IFERROR(Y71/H71,"0")</f>
        <v>128</v>
      </c>
      <c r="Z72" s="386">
        <f>IFERROR(IF(Z66="",0,Z66),"0")+IFERROR(IF(Z67="",0,Z67),"0")+IFERROR(IF(Z68="",0,Z68),"0")+IFERROR(IF(Z69="",0,Z69),"0")+IFERROR(IF(Z70="",0,Z70),"0")+IFERROR(IF(Z71="",0,Z71),"0")</f>
        <v>1.5459999999999998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70</v>
      </c>
      <c r="Q73" s="389"/>
      <c r="R73" s="389"/>
      <c r="S73" s="389"/>
      <c r="T73" s="389"/>
      <c r="U73" s="389"/>
      <c r="V73" s="390"/>
      <c r="W73" s="37" t="s">
        <v>69</v>
      </c>
      <c r="X73" s="386">
        <f>IFERROR(SUM(X66:X71),"0")</f>
        <v>750</v>
      </c>
      <c r="Y73" s="386">
        <f>IFERROR(SUM(Y66:Y71),"0")</f>
        <v>752.40000000000009</v>
      </c>
      <c r="Z73" s="37"/>
      <c r="AA73" s="387"/>
      <c r="AB73" s="387"/>
      <c r="AC73" s="387"/>
    </row>
    <row r="74" spans="1:68" ht="14.25" hidden="1" customHeight="1" x14ac:dyDescent="0.25">
      <c r="A74" s="391" t="s">
        <v>141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69</v>
      </c>
      <c r="X75" s="384">
        <v>60</v>
      </c>
      <c r="Y75" s="385">
        <f>IFERROR(IF(X75="",0,CEILING((X75/$H75),1)*$H75),"")</f>
        <v>64.800000000000011</v>
      </c>
      <c r="Z75" s="36">
        <f>IFERROR(IF(Y75=0,"",ROUNDUP(Y75/H75,0)*0.02175),"")</f>
        <v>0.1305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62.666666666666657</v>
      </c>
      <c r="BN75" s="64">
        <f>IFERROR(Y75*I75/H75,"0")</f>
        <v>67.680000000000007</v>
      </c>
      <c r="BO75" s="64">
        <f>IFERROR(1/J75*(X75/H75),"0")</f>
        <v>9.9206349206349201E-2</v>
      </c>
      <c r="BP75" s="64">
        <f>IFERROR(1/J75*(Y75/H75),"0")</f>
        <v>0.10714285714285715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69</v>
      </c>
      <c r="X76" s="384">
        <v>135</v>
      </c>
      <c r="Y76" s="385">
        <f>IFERROR(IF(X76="",0,CEILING((X76/$H76),1)*$H76),"")</f>
        <v>135</v>
      </c>
      <c r="Z76" s="36">
        <f>IFERROR(IF(Y76=0,"",ROUNDUP(Y76/H76,0)*0.00753),"")</f>
        <v>0.3765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145</v>
      </c>
      <c r="BN76" s="64">
        <f>IFERROR(Y76*I76/H76,"0")</f>
        <v>145</v>
      </c>
      <c r="BO76" s="64">
        <f>IFERROR(1/J76*(X76/H76),"0")</f>
        <v>0.32051282051282048</v>
      </c>
      <c r="BP76" s="64">
        <f>IFERROR(1/J76*(Y76/H76),"0")</f>
        <v>0.32051282051282048</v>
      </c>
    </row>
    <row r="77" spans="1:68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70</v>
      </c>
      <c r="Q77" s="389"/>
      <c r="R77" s="389"/>
      <c r="S77" s="389"/>
      <c r="T77" s="389"/>
      <c r="U77" s="389"/>
      <c r="V77" s="390"/>
      <c r="W77" s="37" t="s">
        <v>71</v>
      </c>
      <c r="X77" s="386">
        <f>IFERROR(X75/H75,"0")+IFERROR(X76/H76,"0")</f>
        <v>55.555555555555557</v>
      </c>
      <c r="Y77" s="386">
        <f>IFERROR(Y75/H75,"0")+IFERROR(Y76/H76,"0")</f>
        <v>56</v>
      </c>
      <c r="Z77" s="386">
        <f>IFERROR(IF(Z75="",0,Z75),"0")+IFERROR(IF(Z76="",0,Z76),"0")</f>
        <v>0.50700000000000001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70</v>
      </c>
      <c r="Q78" s="389"/>
      <c r="R78" s="389"/>
      <c r="S78" s="389"/>
      <c r="T78" s="389"/>
      <c r="U78" s="389"/>
      <c r="V78" s="390"/>
      <c r="W78" s="37" t="s">
        <v>69</v>
      </c>
      <c r="X78" s="386">
        <f>IFERROR(SUM(X75:X76),"0")</f>
        <v>195</v>
      </c>
      <c r="Y78" s="386">
        <f>IFERROR(SUM(Y75:Y76),"0")</f>
        <v>199.8</v>
      </c>
      <c r="Z78" s="37"/>
      <c r="AA78" s="387"/>
      <c r="AB78" s="387"/>
      <c r="AC78" s="387"/>
    </row>
    <row r="79" spans="1:68" ht="14.25" hidden="1" customHeight="1" x14ac:dyDescent="0.25">
      <c r="A79" s="391" t="s">
        <v>64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72" t="s">
        <v>148</v>
      </c>
      <c r="Q80" s="398"/>
      <c r="R80" s="398"/>
      <c r="S80" s="398"/>
      <c r="T80" s="399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46" t="s">
        <v>152</v>
      </c>
      <c r="Q81" s="398"/>
      <c r="R81" s="398"/>
      <c r="S81" s="398"/>
      <c r="T81" s="399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4" t="s">
        <v>155</v>
      </c>
      <c r="Q82" s="398"/>
      <c r="R82" s="398"/>
      <c r="S82" s="398"/>
      <c r="T82" s="399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51" t="s">
        <v>158</v>
      </c>
      <c r="Q83" s="398"/>
      <c r="R83" s="398"/>
      <c r="S83" s="398"/>
      <c r="T83" s="399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">
        <v>161</v>
      </c>
      <c r="Q84" s="398"/>
      <c r="R84" s="398"/>
      <c r="S84" s="398"/>
      <c r="T84" s="399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54" t="s">
        <v>164</v>
      </c>
      <c r="Q85" s="398"/>
      <c r="R85" s="398"/>
      <c r="S85" s="398"/>
      <c r="T85" s="399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70</v>
      </c>
      <c r="Q86" s="389"/>
      <c r="R86" s="389"/>
      <c r="S86" s="389"/>
      <c r="T86" s="389"/>
      <c r="U86" s="389"/>
      <c r="V86" s="390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70</v>
      </c>
      <c r="Q87" s="389"/>
      <c r="R87" s="389"/>
      <c r="S87" s="389"/>
      <c r="T87" s="389"/>
      <c r="U87" s="389"/>
      <c r="V87" s="390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72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9" t="s">
        <v>167</v>
      </c>
      <c r="Q89" s="398"/>
      <c r="R89" s="398"/>
      <c r="S89" s="398"/>
      <c r="T89" s="399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8"/>
      <c r="R90" s="398"/>
      <c r="S90" s="398"/>
      <c r="T90" s="399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70</v>
      </c>
      <c r="Q91" s="389"/>
      <c r="R91" s="389"/>
      <c r="S91" s="389"/>
      <c r="T91" s="389"/>
      <c r="U91" s="389"/>
      <c r="V91" s="390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70</v>
      </c>
      <c r="Q92" s="389"/>
      <c r="R92" s="389"/>
      <c r="S92" s="389"/>
      <c r="T92" s="389"/>
      <c r="U92" s="389"/>
      <c r="V92" s="390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171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69</v>
      </c>
      <c r="X95" s="384">
        <v>80</v>
      </c>
      <c r="Y95" s="385">
        <f>IFERROR(IF(X95="",0,CEILING((X95/$H95),1)*$H95),"")</f>
        <v>84</v>
      </c>
      <c r="Z95" s="36">
        <f>IFERROR(IF(Y95=0,"",ROUNDUP(Y95/H95,0)*0.02175),"")</f>
        <v>0.21749999999999997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85.371428571428567</v>
      </c>
      <c r="BN95" s="64">
        <f>IFERROR(Y95*I95/H95,"0")</f>
        <v>89.64</v>
      </c>
      <c r="BO95" s="64">
        <f>IFERROR(1/J95*(X95/H95),"0")</f>
        <v>0.17006802721088435</v>
      </c>
      <c r="BP95" s="64">
        <f>IFERROR(1/J95*(Y95/H95),"0")</f>
        <v>0.17857142857142855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70</v>
      </c>
      <c r="Q97" s="389"/>
      <c r="R97" s="389"/>
      <c r="S97" s="389"/>
      <c r="T97" s="389"/>
      <c r="U97" s="389"/>
      <c r="V97" s="390"/>
      <c r="W97" s="37" t="s">
        <v>71</v>
      </c>
      <c r="X97" s="386">
        <f>IFERROR(X94/H94,"0")+IFERROR(X95/H95,"0")+IFERROR(X96/H96,"0")</f>
        <v>9.5238095238095237</v>
      </c>
      <c r="Y97" s="386">
        <f>IFERROR(Y94/H94,"0")+IFERROR(Y95/H95,"0")+IFERROR(Y96/H96,"0")</f>
        <v>10</v>
      </c>
      <c r="Z97" s="386">
        <f>IFERROR(IF(Z94="",0,Z94),"0")+IFERROR(IF(Z95="",0,Z95),"0")+IFERROR(IF(Z96="",0,Z96),"0")</f>
        <v>0.21749999999999997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70</v>
      </c>
      <c r="Q98" s="389"/>
      <c r="R98" s="389"/>
      <c r="S98" s="389"/>
      <c r="T98" s="389"/>
      <c r="U98" s="389"/>
      <c r="V98" s="390"/>
      <c r="W98" s="37" t="s">
        <v>69</v>
      </c>
      <c r="X98" s="386">
        <f>IFERROR(SUM(X94:X96),"0")</f>
        <v>80</v>
      </c>
      <c r="Y98" s="386">
        <f>IFERROR(SUM(Y94:Y96),"0")</f>
        <v>84</v>
      </c>
      <c r="Z98" s="37"/>
      <c r="AA98" s="387"/>
      <c r="AB98" s="387"/>
      <c r="AC98" s="387"/>
    </row>
    <row r="99" spans="1:68" ht="16.5" hidden="1" customHeight="1" x14ac:dyDescent="0.25">
      <c r="A99" s="402" t="s">
        <v>177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105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69</v>
      </c>
      <c r="X101" s="384">
        <v>200</v>
      </c>
      <c r="Y101" s="385">
        <f>IFERROR(IF(X101="",0,CEILING((X101/$H101),1)*$H101),"")</f>
        <v>205.20000000000002</v>
      </c>
      <c r="Z101" s="36">
        <f>IFERROR(IF(Y101=0,"",ROUNDUP(Y101/H101,0)*0.02175),"")</f>
        <v>0.41324999999999995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208.88888888888889</v>
      </c>
      <c r="BN101" s="64">
        <f>IFERROR(Y101*I101/H101,"0")</f>
        <v>214.32</v>
      </c>
      <c r="BO101" s="64">
        <f>IFERROR(1/J101*(X101/H101),"0")</f>
        <v>0.3306878306878307</v>
      </c>
      <c r="BP101" s="64">
        <f>IFERROR(1/J101*(Y101/H101),"0")</f>
        <v>0.33928571428571425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95" t="s">
        <v>184</v>
      </c>
      <c r="Q103" s="398"/>
      <c r="R103" s="398"/>
      <c r="S103" s="398"/>
      <c r="T103" s="399"/>
      <c r="U103" s="34"/>
      <c r="V103" s="34"/>
      <c r="W103" s="35" t="s">
        <v>69</v>
      </c>
      <c r="X103" s="384">
        <v>450</v>
      </c>
      <c r="Y103" s="385">
        <f>IFERROR(IF(X103="",0,CEILING((X103/$H103),1)*$H103),"")</f>
        <v>450</v>
      </c>
      <c r="Z103" s="36">
        <f>IFERROR(IF(Y103=0,"",ROUNDUP(Y103/H103,0)*0.00937),"")</f>
        <v>0.93699999999999994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471</v>
      </c>
      <c r="BN103" s="64">
        <f>IFERROR(Y103*I103/H103,"0")</f>
        <v>471</v>
      </c>
      <c r="BO103" s="64">
        <f>IFERROR(1/J103*(X103/H103),"0")</f>
        <v>0.83333333333333337</v>
      </c>
      <c r="BP103" s="64">
        <f>IFERROR(1/J103*(Y103/H103),"0")</f>
        <v>0.83333333333333337</v>
      </c>
    </row>
    <row r="104" spans="1:68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70</v>
      </c>
      <c r="Q104" s="389"/>
      <c r="R104" s="389"/>
      <c r="S104" s="389"/>
      <c r="T104" s="389"/>
      <c r="U104" s="389"/>
      <c r="V104" s="390"/>
      <c r="W104" s="37" t="s">
        <v>71</v>
      </c>
      <c r="X104" s="386">
        <f>IFERROR(X101/H101,"0")+IFERROR(X102/H102,"0")+IFERROR(X103/H103,"0")</f>
        <v>118.51851851851852</v>
      </c>
      <c r="Y104" s="386">
        <f>IFERROR(Y101/H101,"0")+IFERROR(Y102/H102,"0")+IFERROR(Y103/H103,"0")</f>
        <v>119</v>
      </c>
      <c r="Z104" s="386">
        <f>IFERROR(IF(Z101="",0,Z101),"0")+IFERROR(IF(Z102="",0,Z102),"0")+IFERROR(IF(Z103="",0,Z103),"0")</f>
        <v>1.35025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70</v>
      </c>
      <c r="Q105" s="389"/>
      <c r="R105" s="389"/>
      <c r="S105" s="389"/>
      <c r="T105" s="389"/>
      <c r="U105" s="389"/>
      <c r="V105" s="390"/>
      <c r="W105" s="37" t="s">
        <v>69</v>
      </c>
      <c r="X105" s="386">
        <f>IFERROR(SUM(X101:X103),"0")</f>
        <v>650</v>
      </c>
      <c r="Y105" s="386">
        <f>IFERROR(SUM(Y101:Y103),"0")</f>
        <v>655.20000000000005</v>
      </c>
      <c r="Z105" s="37"/>
      <c r="AA105" s="387"/>
      <c r="AB105" s="387"/>
      <c r="AC105" s="387"/>
    </row>
    <row r="106" spans="1:68" ht="14.25" hidden="1" customHeight="1" x14ac:dyDescent="0.25">
      <c r="A106" s="391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185</v>
      </c>
      <c r="B107" s="54" t="s">
        <v>186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69</v>
      </c>
      <c r="X108" s="384">
        <v>200</v>
      </c>
      <c r="Y108" s="385">
        <f>IFERROR(IF(X108="",0,CEILING((X108/$H108),1)*$H108),"")</f>
        <v>201.60000000000002</v>
      </c>
      <c r="Z108" s="36">
        <f>IFERROR(IF(Y108=0,"",ROUNDUP(Y108/H108,0)*0.02175),"")</f>
        <v>0.52200000000000002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213.42857142857144</v>
      </c>
      <c r="BN108" s="64">
        <f>IFERROR(Y108*I108/H108,"0")</f>
        <v>215.13600000000002</v>
      </c>
      <c r="BO108" s="64">
        <f>IFERROR(1/J108*(X108/H108),"0")</f>
        <v>0.42517006802721086</v>
      </c>
      <c r="BP108" s="64">
        <f>IFERROR(1/J108*(Y108/H108),"0")</f>
        <v>0.42857142857142855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69</v>
      </c>
      <c r="X109" s="384">
        <v>495</v>
      </c>
      <c r="Y109" s="385">
        <f>IFERROR(IF(X109="",0,CEILING((X109/$H109),1)*$H109),"")</f>
        <v>496.8</v>
      </c>
      <c r="Z109" s="36">
        <f>IFERROR(IF(Y109=0,"",ROUNDUP(Y109/H109,0)*0.00753),"")</f>
        <v>1.3855200000000001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544.86666666666667</v>
      </c>
      <c r="BN109" s="64">
        <f>IFERROR(Y109*I109/H109,"0")</f>
        <v>546.84799999999996</v>
      </c>
      <c r="BO109" s="64">
        <f>IFERROR(1/J109*(X109/H109),"0")</f>
        <v>1.175213675213675</v>
      </c>
      <c r="BP109" s="64">
        <f>IFERROR(1/J109*(Y109/H109),"0")</f>
        <v>1.1794871794871795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70</v>
      </c>
      <c r="Q112" s="389"/>
      <c r="R112" s="389"/>
      <c r="S112" s="389"/>
      <c r="T112" s="389"/>
      <c r="U112" s="389"/>
      <c r="V112" s="390"/>
      <c r="W112" s="37" t="s">
        <v>71</v>
      </c>
      <c r="X112" s="386">
        <f>IFERROR(X107/H107,"0")+IFERROR(X108/H108,"0")+IFERROR(X109/H109,"0")+IFERROR(X110/H110,"0")+IFERROR(X111/H111,"0")</f>
        <v>207.14285714285711</v>
      </c>
      <c r="Y112" s="386">
        <f>IFERROR(Y107/H107,"0")+IFERROR(Y108/H108,"0")+IFERROR(Y109/H109,"0")+IFERROR(Y110/H110,"0")+IFERROR(Y111/H111,"0")</f>
        <v>208</v>
      </c>
      <c r="Z112" s="386">
        <f>IFERROR(IF(Z107="",0,Z107),"0")+IFERROR(IF(Z108="",0,Z108),"0")+IFERROR(IF(Z109="",0,Z109),"0")+IFERROR(IF(Z110="",0,Z110),"0")+IFERROR(IF(Z111="",0,Z111),"0")</f>
        <v>1.9075200000000001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70</v>
      </c>
      <c r="Q113" s="389"/>
      <c r="R113" s="389"/>
      <c r="S113" s="389"/>
      <c r="T113" s="389"/>
      <c r="U113" s="389"/>
      <c r="V113" s="390"/>
      <c r="W113" s="37" t="s">
        <v>69</v>
      </c>
      <c r="X113" s="386">
        <f>IFERROR(SUM(X107:X111),"0")</f>
        <v>695</v>
      </c>
      <c r="Y113" s="386">
        <f>IFERROR(SUM(Y107:Y111),"0")</f>
        <v>698.40000000000009</v>
      </c>
      <c r="Z113" s="37"/>
      <c r="AA113" s="387"/>
      <c r="AB113" s="387"/>
      <c r="AC113" s="387"/>
    </row>
    <row r="114" spans="1:68" ht="16.5" hidden="1" customHeight="1" x14ac:dyDescent="0.25">
      <c r="A114" s="402" t="s">
        <v>194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105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195</v>
      </c>
      <c r="B116" s="54" t="s">
        <v>196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69</v>
      </c>
      <c r="X117" s="384">
        <v>70</v>
      </c>
      <c r="Y117" s="385">
        <f>IFERROR(IF(X117="",0,CEILING((X117/$H117),1)*$H117),"")</f>
        <v>78.399999999999991</v>
      </c>
      <c r="Z117" s="36">
        <f>IFERROR(IF(Y117=0,"",ROUNDUP(Y117/H117,0)*0.02175),"")</f>
        <v>0.15225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73</v>
      </c>
      <c r="BN117" s="64">
        <f>IFERROR(Y117*I117/H117,"0")</f>
        <v>81.759999999999991</v>
      </c>
      <c r="BO117" s="64">
        <f>IFERROR(1/J117*(X117/H117),"0")</f>
        <v>0.11160714285714285</v>
      </c>
      <c r="BP117" s="64">
        <f>IFERROR(1/J117*(Y117/H117),"0")</f>
        <v>0.125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404" t="s">
        <v>202</v>
      </c>
      <c r="Q119" s="398"/>
      <c r="R119" s="398"/>
      <c r="S119" s="398"/>
      <c r="T119" s="399"/>
      <c r="U119" s="34"/>
      <c r="V119" s="34"/>
      <c r="W119" s="35" t="s">
        <v>69</v>
      </c>
      <c r="X119" s="384">
        <v>540</v>
      </c>
      <c r="Y119" s="385">
        <f>IFERROR(IF(X119="",0,CEILING((X119/$H119),1)*$H119),"")</f>
        <v>540</v>
      </c>
      <c r="Z119" s="36">
        <f>IFERROR(IF(Y119=0,"",ROUNDUP(Y119/H119,0)*0.00937),"")</f>
        <v>1.1244000000000001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568.79999999999995</v>
      </c>
      <c r="BN119" s="64">
        <f>IFERROR(Y119*I119/H119,"0")</f>
        <v>568.79999999999995</v>
      </c>
      <c r="BO119" s="64">
        <f>IFERROR(1/J119*(X119/H119),"0")</f>
        <v>1</v>
      </c>
      <c r="BP119" s="64">
        <f>IFERROR(1/J119*(Y119/H119),"0")</f>
        <v>1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70</v>
      </c>
      <c r="Q121" s="389"/>
      <c r="R121" s="389"/>
      <c r="S121" s="389"/>
      <c r="T121" s="389"/>
      <c r="U121" s="389"/>
      <c r="V121" s="390"/>
      <c r="W121" s="37" t="s">
        <v>71</v>
      </c>
      <c r="X121" s="386">
        <f>IFERROR(X116/H116,"0")+IFERROR(X117/H117,"0")+IFERROR(X118/H118,"0")+IFERROR(X119/H119,"0")+IFERROR(X120/H120,"0")</f>
        <v>126.25</v>
      </c>
      <c r="Y121" s="386">
        <f>IFERROR(Y116/H116,"0")+IFERROR(Y117/H117,"0")+IFERROR(Y118/H118,"0")+IFERROR(Y119/H119,"0")+IFERROR(Y120/H120,"0")</f>
        <v>127</v>
      </c>
      <c r="Z121" s="386">
        <f>IFERROR(IF(Z116="",0,Z116),"0")+IFERROR(IF(Z117="",0,Z117),"0")+IFERROR(IF(Z118="",0,Z118),"0")+IFERROR(IF(Z119="",0,Z119),"0")+IFERROR(IF(Z120="",0,Z120),"0")</f>
        <v>1.2766500000000001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70</v>
      </c>
      <c r="Q122" s="389"/>
      <c r="R122" s="389"/>
      <c r="S122" s="389"/>
      <c r="T122" s="389"/>
      <c r="U122" s="389"/>
      <c r="V122" s="390"/>
      <c r="W122" s="37" t="s">
        <v>69</v>
      </c>
      <c r="X122" s="386">
        <f>IFERROR(SUM(X116:X120),"0")</f>
        <v>610</v>
      </c>
      <c r="Y122" s="386">
        <f>IFERROR(SUM(Y116:Y120),"0")</f>
        <v>618.4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141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70</v>
      </c>
      <c r="Q127" s="389"/>
      <c r="R127" s="389"/>
      <c r="S127" s="389"/>
      <c r="T127" s="389"/>
      <c r="U127" s="389"/>
      <c r="V127" s="390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70</v>
      </c>
      <c r="Q128" s="389"/>
      <c r="R128" s="389"/>
      <c r="S128" s="389"/>
      <c r="T128" s="389"/>
      <c r="U128" s="389"/>
      <c r="V128" s="390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72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211</v>
      </c>
      <c r="B130" s="54" t="s">
        <v>212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69</v>
      </c>
      <c r="X131" s="384">
        <v>550</v>
      </c>
      <c r="Y131" s="385">
        <f t="shared" si="21"/>
        <v>554.4</v>
      </c>
      <c r="Z131" s="36">
        <f>IFERROR(IF(Y131=0,"",ROUNDUP(Y131/H131,0)*0.02175),"")</f>
        <v>1.4355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586.53571428571433</v>
      </c>
      <c r="BN131" s="64">
        <f t="shared" si="23"/>
        <v>591.22799999999995</v>
      </c>
      <c r="BO131" s="64">
        <f t="shared" si="24"/>
        <v>1.1692176870748296</v>
      </c>
      <c r="BP131" s="64">
        <f t="shared" si="25"/>
        <v>1.1785714285714286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69</v>
      </c>
      <c r="X133" s="384">
        <v>450</v>
      </c>
      <c r="Y133" s="385">
        <f t="shared" si="21"/>
        <v>450.90000000000003</v>
      </c>
      <c r="Z133" s="36">
        <f>IFERROR(IF(Y133=0,"",ROUNDUP(Y133/H133,0)*0.00753),"")</f>
        <v>1.2575100000000001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495.33333333333331</v>
      </c>
      <c r="BN133" s="64">
        <f t="shared" si="23"/>
        <v>496.32400000000001</v>
      </c>
      <c r="BO133" s="64">
        <f t="shared" si="24"/>
        <v>1.0683760683760684</v>
      </c>
      <c r="BP133" s="64">
        <f t="shared" si="25"/>
        <v>1.0705128205128205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69</v>
      </c>
      <c r="X134" s="384">
        <v>12</v>
      </c>
      <c r="Y134" s="385">
        <f t="shared" si="21"/>
        <v>12.6</v>
      </c>
      <c r="Z134" s="36">
        <f>IFERROR(IF(Y134=0,"",ROUNDUP(Y134/H134,0)*0.00753),"")</f>
        <v>5.271E-2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13.333333333333332</v>
      </c>
      <c r="BN134" s="64">
        <f t="shared" si="23"/>
        <v>14</v>
      </c>
      <c r="BO134" s="64">
        <f t="shared" si="24"/>
        <v>4.2735042735042729E-2</v>
      </c>
      <c r="BP134" s="64">
        <f t="shared" si="25"/>
        <v>4.4871794871794872E-2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70</v>
      </c>
      <c r="Q136" s="389"/>
      <c r="R136" s="389"/>
      <c r="S136" s="389"/>
      <c r="T136" s="389"/>
      <c r="U136" s="389"/>
      <c r="V136" s="390"/>
      <c r="W136" s="37" t="s">
        <v>71</v>
      </c>
      <c r="X136" s="386">
        <f>IFERROR(X130/H130,"0")+IFERROR(X131/H131,"0")+IFERROR(X132/H132,"0")+IFERROR(X133/H133,"0")+IFERROR(X134/H134,"0")+IFERROR(X135/H135,"0")</f>
        <v>238.80952380952377</v>
      </c>
      <c r="Y136" s="386">
        <f>IFERROR(Y130/H130,"0")+IFERROR(Y131/H131,"0")+IFERROR(Y132/H132,"0")+IFERROR(Y133/H133,"0")+IFERROR(Y134/H134,"0")+IFERROR(Y135/H135,"0")</f>
        <v>240</v>
      </c>
      <c r="Z136" s="386">
        <f>IFERROR(IF(Z130="",0,Z130),"0")+IFERROR(IF(Z131="",0,Z131),"0")+IFERROR(IF(Z132="",0,Z132),"0")+IFERROR(IF(Z133="",0,Z133),"0")+IFERROR(IF(Z134="",0,Z134),"0")+IFERROR(IF(Z135="",0,Z135),"0")</f>
        <v>2.7457199999999999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70</v>
      </c>
      <c r="Q137" s="389"/>
      <c r="R137" s="389"/>
      <c r="S137" s="389"/>
      <c r="T137" s="389"/>
      <c r="U137" s="389"/>
      <c r="V137" s="390"/>
      <c r="W137" s="37" t="s">
        <v>69</v>
      </c>
      <c r="X137" s="386">
        <f>IFERROR(SUM(X130:X135),"0")</f>
        <v>1012</v>
      </c>
      <c r="Y137" s="386">
        <f>IFERROR(SUM(Y130:Y135),"0")</f>
        <v>1017.9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171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69</v>
      </c>
      <c r="X140" s="384">
        <v>36.299999999999997</v>
      </c>
      <c r="Y140" s="385">
        <f>IFERROR(IF(X140="",0,CEILING((X140/$H140),1)*$H140),"")</f>
        <v>37.619999999999997</v>
      </c>
      <c r="Z140" s="36">
        <f>IFERROR(IF(Y140=0,"",ROUNDUP(Y140/H140,0)*0.00753),"")</f>
        <v>0.14307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41.396666666666661</v>
      </c>
      <c r="BN140" s="64">
        <f>IFERROR(Y140*I140/H140,"0")</f>
        <v>42.902000000000001</v>
      </c>
      <c r="BO140" s="64">
        <f>IFERROR(1/J140*(X140/H140),"0")</f>
        <v>0.11752136752136751</v>
      </c>
      <c r="BP140" s="64">
        <f>IFERROR(1/J140*(Y140/H140),"0")</f>
        <v>0.12179487179487179</v>
      </c>
    </row>
    <row r="141" spans="1:68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70</v>
      </c>
      <c r="Q141" s="389"/>
      <c r="R141" s="389"/>
      <c r="S141" s="389"/>
      <c r="T141" s="389"/>
      <c r="U141" s="389"/>
      <c r="V141" s="390"/>
      <c r="W141" s="37" t="s">
        <v>71</v>
      </c>
      <c r="X141" s="386">
        <f>IFERROR(X139/H139,"0")+IFERROR(X140/H140,"0")</f>
        <v>18.333333333333332</v>
      </c>
      <c r="Y141" s="386">
        <f>IFERROR(Y139/H139,"0")+IFERROR(Y140/H140,"0")</f>
        <v>19</v>
      </c>
      <c r="Z141" s="386">
        <f>IFERROR(IF(Z139="",0,Z139),"0")+IFERROR(IF(Z140="",0,Z140),"0")</f>
        <v>0.14307</v>
      </c>
      <c r="AA141" s="387"/>
      <c r="AB141" s="387"/>
      <c r="AC141" s="387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70</v>
      </c>
      <c r="Q142" s="389"/>
      <c r="R142" s="389"/>
      <c r="S142" s="389"/>
      <c r="T142" s="389"/>
      <c r="U142" s="389"/>
      <c r="V142" s="390"/>
      <c r="W142" s="37" t="s">
        <v>69</v>
      </c>
      <c r="X142" s="386">
        <f>IFERROR(SUM(X139:X140),"0")</f>
        <v>36.299999999999997</v>
      </c>
      <c r="Y142" s="386">
        <f>IFERROR(SUM(Y139:Y140),"0")</f>
        <v>37.619999999999997</v>
      </c>
      <c r="Z142" s="37"/>
      <c r="AA142" s="387"/>
      <c r="AB142" s="387"/>
      <c r="AC142" s="387"/>
    </row>
    <row r="143" spans="1:68" ht="16.5" hidden="1" customHeight="1" x14ac:dyDescent="0.25">
      <c r="A143" s="402" t="s">
        <v>226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105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70</v>
      </c>
      <c r="Q147" s="389"/>
      <c r="R147" s="389"/>
      <c r="S147" s="389"/>
      <c r="T147" s="389"/>
      <c r="U147" s="389"/>
      <c r="V147" s="390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70</v>
      </c>
      <c r="Q148" s="389"/>
      <c r="R148" s="389"/>
      <c r="S148" s="389"/>
      <c r="T148" s="389"/>
      <c r="U148" s="389"/>
      <c r="V148" s="390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hidden="1" customHeight="1" x14ac:dyDescent="0.25">
      <c r="A149" s="391" t="s">
        <v>64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69</v>
      </c>
      <c r="X151" s="384">
        <v>38.5</v>
      </c>
      <c r="Y151" s="385">
        <f>IFERROR(IF(X151="",0,CEILING((X151/$H151),1)*$H151),"")</f>
        <v>39.199999999999996</v>
      </c>
      <c r="Z151" s="36">
        <f>IFERROR(IF(Y151=0,"",ROUNDUP(Y151/H151,0)*0.00753),"")</f>
        <v>0.10542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42.460000000000008</v>
      </c>
      <c r="BN151" s="64">
        <f>IFERROR(Y151*I151/H151,"0")</f>
        <v>43.231999999999999</v>
      </c>
      <c r="BO151" s="64">
        <f>IFERROR(1/J151*(X151/H151),"0")</f>
        <v>8.8141025641025633E-2</v>
      </c>
      <c r="BP151" s="64">
        <f>IFERROR(1/J151*(Y151/H151),"0")</f>
        <v>8.9743589743589744E-2</v>
      </c>
    </row>
    <row r="152" spans="1:68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70</v>
      </c>
      <c r="Q152" s="389"/>
      <c r="R152" s="389"/>
      <c r="S152" s="389"/>
      <c r="T152" s="389"/>
      <c r="U152" s="389"/>
      <c r="V152" s="390"/>
      <c r="W152" s="37" t="s">
        <v>71</v>
      </c>
      <c r="X152" s="386">
        <f>IFERROR(X150/H150,"0")+IFERROR(X151/H151,"0")</f>
        <v>13.75</v>
      </c>
      <c r="Y152" s="386">
        <f>IFERROR(Y150/H150,"0")+IFERROR(Y151/H151,"0")</f>
        <v>14</v>
      </c>
      <c r="Z152" s="386">
        <f>IFERROR(IF(Z150="",0,Z150),"0")+IFERROR(IF(Z151="",0,Z151),"0")</f>
        <v>0.10542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70</v>
      </c>
      <c r="Q153" s="389"/>
      <c r="R153" s="389"/>
      <c r="S153" s="389"/>
      <c r="T153" s="389"/>
      <c r="U153" s="389"/>
      <c r="V153" s="390"/>
      <c r="W153" s="37" t="s">
        <v>69</v>
      </c>
      <c r="X153" s="386">
        <f>IFERROR(SUM(X150:X151),"0")</f>
        <v>38.5</v>
      </c>
      <c r="Y153" s="386">
        <f>IFERROR(SUM(Y150:Y151),"0")</f>
        <v>39.199999999999996</v>
      </c>
      <c r="Z153" s="37"/>
      <c r="AA153" s="387"/>
      <c r="AB153" s="387"/>
      <c r="AC153" s="387"/>
    </row>
    <row r="154" spans="1:68" ht="14.25" hidden="1" customHeight="1" x14ac:dyDescent="0.25">
      <c r="A154" s="391" t="s">
        <v>72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69</v>
      </c>
      <c r="X156" s="384">
        <v>72.600000000000009</v>
      </c>
      <c r="Y156" s="385">
        <f>IFERROR(IF(X156="",0,CEILING((X156/$H156),1)*$H156),"")</f>
        <v>73.92</v>
      </c>
      <c r="Z156" s="36">
        <f>IFERROR(IF(Y156=0,"",ROUNDUP(Y156/H156,0)*0.00753),"")</f>
        <v>0.21084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80.52000000000001</v>
      </c>
      <c r="BN156" s="64">
        <f>IFERROR(Y156*I156/H156,"0")</f>
        <v>81.983999999999995</v>
      </c>
      <c r="BO156" s="64">
        <f>IFERROR(1/J156*(X156/H156),"0")</f>
        <v>0.17628205128205129</v>
      </c>
      <c r="BP156" s="64">
        <f>IFERROR(1/J156*(Y156/H156),"0")</f>
        <v>0.17948717948717949</v>
      </c>
    </row>
    <row r="157" spans="1:68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70</v>
      </c>
      <c r="Q157" s="389"/>
      <c r="R157" s="389"/>
      <c r="S157" s="389"/>
      <c r="T157" s="389"/>
      <c r="U157" s="389"/>
      <c r="V157" s="390"/>
      <c r="W157" s="37" t="s">
        <v>71</v>
      </c>
      <c r="X157" s="386">
        <f>IFERROR(X155/H155,"0")+IFERROR(X156/H156,"0")</f>
        <v>27.500000000000004</v>
      </c>
      <c r="Y157" s="386">
        <f>IFERROR(Y155/H155,"0")+IFERROR(Y156/H156,"0")</f>
        <v>28</v>
      </c>
      <c r="Z157" s="386">
        <f>IFERROR(IF(Z155="",0,Z155),"0")+IFERROR(IF(Z156="",0,Z156),"0")</f>
        <v>0.21084</v>
      </c>
      <c r="AA157" s="387"/>
      <c r="AB157" s="387"/>
      <c r="AC157" s="387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70</v>
      </c>
      <c r="Q158" s="389"/>
      <c r="R158" s="389"/>
      <c r="S158" s="389"/>
      <c r="T158" s="389"/>
      <c r="U158" s="389"/>
      <c r="V158" s="390"/>
      <c r="W158" s="37" t="s">
        <v>69</v>
      </c>
      <c r="X158" s="386">
        <f>IFERROR(SUM(X155:X156),"0")</f>
        <v>72.600000000000009</v>
      </c>
      <c r="Y158" s="386">
        <f>IFERROR(SUM(Y155:Y156),"0")</f>
        <v>73.92</v>
      </c>
      <c r="Z158" s="37"/>
      <c r="AA158" s="387"/>
      <c r="AB158" s="387"/>
      <c r="AC158" s="387"/>
    </row>
    <row r="159" spans="1:68" ht="16.5" hidden="1" customHeight="1" x14ac:dyDescent="0.25">
      <c r="A159" s="402" t="s">
        <v>103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105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69</v>
      </c>
      <c r="X162" s="384">
        <v>40</v>
      </c>
      <c r="Y162" s="385">
        <f>IFERROR(IF(X162="",0,CEILING((X162/$H162),1)*$H162),"")</f>
        <v>42</v>
      </c>
      <c r="Z162" s="36">
        <f>IFERROR(IF(Y162=0,"",ROUNDUP(Y162/H162,0)*0.00753),"")</f>
        <v>0.10542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42.666666666666664</v>
      </c>
      <c r="BN162" s="64">
        <f>IFERROR(Y162*I162/H162,"0")</f>
        <v>44.800000000000004</v>
      </c>
      <c r="BO162" s="64">
        <f>IFERROR(1/J162*(X162/H162),"0")</f>
        <v>8.5470085470085472E-2</v>
      </c>
      <c r="BP162" s="64">
        <f>IFERROR(1/J162*(Y162/H162),"0")</f>
        <v>8.9743589743589744E-2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70</v>
      </c>
      <c r="Q164" s="389"/>
      <c r="R164" s="389"/>
      <c r="S164" s="389"/>
      <c r="T164" s="389"/>
      <c r="U164" s="389"/>
      <c r="V164" s="390"/>
      <c r="W164" s="37" t="s">
        <v>71</v>
      </c>
      <c r="X164" s="386">
        <f>IFERROR(X161/H161,"0")+IFERROR(X162/H162,"0")+IFERROR(X163/H163,"0")</f>
        <v>13.333333333333334</v>
      </c>
      <c r="Y164" s="386">
        <f>IFERROR(Y161/H161,"0")+IFERROR(Y162/H162,"0")+IFERROR(Y163/H163,"0")</f>
        <v>14</v>
      </c>
      <c r="Z164" s="386">
        <f>IFERROR(IF(Z161="",0,Z161),"0")+IFERROR(IF(Z162="",0,Z162),"0")+IFERROR(IF(Z163="",0,Z163),"0")</f>
        <v>0.10542</v>
      </c>
      <c r="AA164" s="387"/>
      <c r="AB164" s="387"/>
      <c r="AC164" s="387"/>
    </row>
    <row r="165" spans="1:68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70</v>
      </c>
      <c r="Q165" s="389"/>
      <c r="R165" s="389"/>
      <c r="S165" s="389"/>
      <c r="T165" s="389"/>
      <c r="U165" s="389"/>
      <c r="V165" s="390"/>
      <c r="W165" s="37" t="s">
        <v>69</v>
      </c>
      <c r="X165" s="386">
        <f>IFERROR(SUM(X161:X163),"0")</f>
        <v>40</v>
      </c>
      <c r="Y165" s="386">
        <f>IFERROR(SUM(Y161:Y163),"0")</f>
        <v>42</v>
      </c>
      <c r="Z165" s="37"/>
      <c r="AA165" s="387"/>
      <c r="AB165" s="387"/>
      <c r="AC165" s="387"/>
    </row>
    <row r="166" spans="1:68" ht="14.25" hidden="1" customHeight="1" x14ac:dyDescent="0.25">
      <c r="A166" s="391" t="s">
        <v>64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70</v>
      </c>
      <c r="Q172" s="389"/>
      <c r="R172" s="389"/>
      <c r="S172" s="389"/>
      <c r="T172" s="389"/>
      <c r="U172" s="389"/>
      <c r="V172" s="390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70</v>
      </c>
      <c r="Q173" s="389"/>
      <c r="R173" s="389"/>
      <c r="S173" s="389"/>
      <c r="T173" s="389"/>
      <c r="U173" s="389"/>
      <c r="V173" s="390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72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69</v>
      </c>
      <c r="X175" s="384">
        <v>40</v>
      </c>
      <c r="Y175" s="385">
        <f>IFERROR(IF(X175="",0,CEILING((X175/$H175),1)*$H175),"")</f>
        <v>42</v>
      </c>
      <c r="Z175" s="36">
        <f>IFERROR(IF(Y175=0,"",ROUNDUP(Y175/H175,0)*0.02175),"")</f>
        <v>0.10874999999999999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42.685714285714283</v>
      </c>
      <c r="BN175" s="64">
        <f>IFERROR(Y175*I175/H175,"0")</f>
        <v>44.82</v>
      </c>
      <c r="BO175" s="64">
        <f>IFERROR(1/J175*(X175/H175),"0")</f>
        <v>8.5034013605442174E-2</v>
      </c>
      <c r="BP175" s="64">
        <f>IFERROR(1/J175*(Y175/H175),"0")</f>
        <v>8.9285714285714274E-2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69</v>
      </c>
      <c r="X177" s="384">
        <v>50</v>
      </c>
      <c r="Y177" s="385">
        <f>IFERROR(IF(X177="",0,CEILING((X177/$H177),1)*$H177),"")</f>
        <v>51</v>
      </c>
      <c r="Z177" s="36">
        <f>IFERROR(IF(Y177=0,"",ROUNDUP(Y177/H177,0)*0.00753),"")</f>
        <v>0.12801000000000001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54.533333333333331</v>
      </c>
      <c r="BN177" s="64">
        <f>IFERROR(Y177*I177/H177,"0")</f>
        <v>55.623999999999995</v>
      </c>
      <c r="BO177" s="64">
        <f>IFERROR(1/J177*(X177/H177),"0")</f>
        <v>0.10683760683760685</v>
      </c>
      <c r="BP177" s="64">
        <f>IFERROR(1/J177*(Y177/H177),"0")</f>
        <v>0.10897435897435898</v>
      </c>
    </row>
    <row r="178" spans="1:68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70</v>
      </c>
      <c r="Q178" s="389"/>
      <c r="R178" s="389"/>
      <c r="S178" s="389"/>
      <c r="T178" s="389"/>
      <c r="U178" s="389"/>
      <c r="V178" s="390"/>
      <c r="W178" s="37" t="s">
        <v>71</v>
      </c>
      <c r="X178" s="386">
        <f>IFERROR(X175/H175,"0")+IFERROR(X176/H176,"0")+IFERROR(X177/H177,"0")</f>
        <v>21.428571428571431</v>
      </c>
      <c r="Y178" s="386">
        <f>IFERROR(Y175/H175,"0")+IFERROR(Y176/H176,"0")+IFERROR(Y177/H177,"0")</f>
        <v>22</v>
      </c>
      <c r="Z178" s="386">
        <f>IFERROR(IF(Z175="",0,Z175),"0")+IFERROR(IF(Z176="",0,Z176),"0")+IFERROR(IF(Z177="",0,Z177),"0")</f>
        <v>0.23676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70</v>
      </c>
      <c r="Q179" s="389"/>
      <c r="R179" s="389"/>
      <c r="S179" s="389"/>
      <c r="T179" s="389"/>
      <c r="U179" s="389"/>
      <c r="V179" s="390"/>
      <c r="W179" s="37" t="s">
        <v>69</v>
      </c>
      <c r="X179" s="386">
        <f>IFERROR(SUM(X175:X177),"0")</f>
        <v>90</v>
      </c>
      <c r="Y179" s="386">
        <f>IFERROR(SUM(Y175:Y177),"0")</f>
        <v>93</v>
      </c>
      <c r="Z179" s="37"/>
      <c r="AA179" s="387"/>
      <c r="AB179" s="387"/>
      <c r="AC179" s="387"/>
    </row>
    <row r="180" spans="1:68" ht="27.75" hidden="1" customHeight="1" x14ac:dyDescent="0.2">
      <c r="A180" s="413" t="s">
        <v>258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259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64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69</v>
      </c>
      <c r="X183" s="384">
        <v>40</v>
      </c>
      <c r="Y183" s="385">
        <f t="shared" ref="Y183:Y190" si="26">IFERROR(IF(X183="",0,CEILING((X183/$H183),1)*$H183),"")</f>
        <v>42</v>
      </c>
      <c r="Z183" s="36">
        <f>IFERROR(IF(Y183=0,"",ROUNDUP(Y183/H183,0)*0.00753),"")</f>
        <v>7.5300000000000006E-2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42.476190476190474</v>
      </c>
      <c r="BN183" s="64">
        <f t="shared" ref="BN183:BN190" si="28">IFERROR(Y183*I183/H183,"0")</f>
        <v>44.599999999999994</v>
      </c>
      <c r="BO183" s="64">
        <f t="shared" ref="BO183:BO190" si="29">IFERROR(1/J183*(X183/H183),"0")</f>
        <v>6.1050061050061048E-2</v>
      </c>
      <c r="BP183" s="64">
        <f t="shared" ref="BP183:BP190" si="30">IFERROR(1/J183*(Y183/H183),"0")</f>
        <v>6.4102564102564097E-2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69</v>
      </c>
      <c r="X184" s="384">
        <v>30</v>
      </c>
      <c r="Y184" s="385">
        <f t="shared" si="26"/>
        <v>33.6</v>
      </c>
      <c r="Z184" s="36">
        <f>IFERROR(IF(Y184=0,"",ROUNDUP(Y184/H184,0)*0.00753),"")</f>
        <v>6.0240000000000002E-2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31.857142857142858</v>
      </c>
      <c r="BN184" s="64">
        <f t="shared" si="28"/>
        <v>35.68</v>
      </c>
      <c r="BO184" s="64">
        <f t="shared" si="29"/>
        <v>4.5787545787545784E-2</v>
      </c>
      <c r="BP184" s="64">
        <f t="shared" si="30"/>
        <v>5.128205128205128E-2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69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69</v>
      </c>
      <c r="X186" s="384">
        <v>105</v>
      </c>
      <c r="Y186" s="385">
        <f t="shared" si="26"/>
        <v>105</v>
      </c>
      <c r="Z186" s="36">
        <f>IFERROR(IF(Y186=0,"",ROUNDUP(Y186/H186,0)*0.00502),"")</f>
        <v>0.251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111.5</v>
      </c>
      <c r="BN186" s="64">
        <f t="shared" si="28"/>
        <v>111.5</v>
      </c>
      <c r="BO186" s="64">
        <f t="shared" si="29"/>
        <v>0.21367521367521369</v>
      </c>
      <c r="BP186" s="64">
        <f t="shared" si="30"/>
        <v>0.21367521367521369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69</v>
      </c>
      <c r="X187" s="384">
        <v>140</v>
      </c>
      <c r="Y187" s="385">
        <f t="shared" si="26"/>
        <v>140.70000000000002</v>
      </c>
      <c r="Z187" s="36">
        <f>IFERROR(IF(Y187=0,"",ROUNDUP(Y187/H187,0)*0.00502),"")</f>
        <v>0.33634000000000003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148.66666666666666</v>
      </c>
      <c r="BN187" s="64">
        <f t="shared" si="28"/>
        <v>149.41</v>
      </c>
      <c r="BO187" s="64">
        <f t="shared" si="29"/>
        <v>0.28490028490028491</v>
      </c>
      <c r="BP187" s="64">
        <f t="shared" si="30"/>
        <v>0.28632478632478636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69</v>
      </c>
      <c r="X188" s="384">
        <v>175</v>
      </c>
      <c r="Y188" s="385">
        <f t="shared" si="26"/>
        <v>176.4</v>
      </c>
      <c r="Z188" s="36">
        <f>IFERROR(IF(Y188=0,"",ROUNDUP(Y188/H188,0)*0.00502),"")</f>
        <v>0.42168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183.33333333333334</v>
      </c>
      <c r="BN188" s="64">
        <f t="shared" si="28"/>
        <v>184.8</v>
      </c>
      <c r="BO188" s="64">
        <f t="shared" si="29"/>
        <v>0.35612535612535612</v>
      </c>
      <c r="BP188" s="64">
        <f t="shared" si="30"/>
        <v>0.35897435897435903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70</v>
      </c>
      <c r="Q191" s="389"/>
      <c r="R191" s="389"/>
      <c r="S191" s="389"/>
      <c r="T191" s="389"/>
      <c r="U191" s="389"/>
      <c r="V191" s="390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228.57142857142856</v>
      </c>
      <c r="Y191" s="386">
        <f>IFERROR(Y183/H183,"0")+IFERROR(Y184/H184,"0")+IFERROR(Y185/H185,"0")+IFERROR(Y186/H186,"0")+IFERROR(Y187/H187,"0")+IFERROR(Y188/H188,"0")+IFERROR(Y189/H189,"0")+IFERROR(Y190/H190,"0")</f>
        <v>231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1.23492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70</v>
      </c>
      <c r="Q192" s="389"/>
      <c r="R192" s="389"/>
      <c r="S192" s="389"/>
      <c r="T192" s="389"/>
      <c r="U192" s="389"/>
      <c r="V192" s="390"/>
      <c r="W192" s="37" t="s">
        <v>69</v>
      </c>
      <c r="X192" s="386">
        <f>IFERROR(SUM(X183:X190),"0")</f>
        <v>540</v>
      </c>
      <c r="Y192" s="386">
        <f>IFERROR(SUM(Y183:Y190),"0")</f>
        <v>548.1</v>
      </c>
      <c r="Z192" s="37"/>
      <c r="AA192" s="387"/>
      <c r="AB192" s="387"/>
      <c r="AC192" s="387"/>
    </row>
    <row r="193" spans="1:68" ht="16.5" hidden="1" customHeight="1" x14ac:dyDescent="0.25">
      <c r="A193" s="402" t="s">
        <v>276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105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70</v>
      </c>
      <c r="Q197" s="389"/>
      <c r="R197" s="389"/>
      <c r="S197" s="389"/>
      <c r="T197" s="389"/>
      <c r="U197" s="389"/>
      <c r="V197" s="390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70</v>
      </c>
      <c r="Q198" s="389"/>
      <c r="R198" s="389"/>
      <c r="S198" s="389"/>
      <c r="T198" s="389"/>
      <c r="U198" s="389"/>
      <c r="V198" s="390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141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70</v>
      </c>
      <c r="Q202" s="389"/>
      <c r="R202" s="389"/>
      <c r="S202" s="389"/>
      <c r="T202" s="389"/>
      <c r="U202" s="389"/>
      <c r="V202" s="390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70</v>
      </c>
      <c r="Q203" s="389"/>
      <c r="R203" s="389"/>
      <c r="S203" s="389"/>
      <c r="T203" s="389"/>
      <c r="U203" s="389"/>
      <c r="V203" s="390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69</v>
      </c>
      <c r="X205" s="384">
        <v>100</v>
      </c>
      <c r="Y205" s="385">
        <f t="shared" ref="Y205:Y212" si="31">IFERROR(IF(X205="",0,CEILING((X205/$H205),1)*$H205),"")</f>
        <v>102.60000000000001</v>
      </c>
      <c r="Z205" s="36">
        <f>IFERROR(IF(Y205=0,"",ROUNDUP(Y205/H205,0)*0.00937),"")</f>
        <v>0.17802999999999999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103.88888888888889</v>
      </c>
      <c r="BN205" s="64">
        <f t="shared" ref="BN205:BN212" si="33">IFERROR(Y205*I205/H205,"0")</f>
        <v>106.59000000000002</v>
      </c>
      <c r="BO205" s="64">
        <f t="shared" ref="BO205:BO212" si="34">IFERROR(1/J205*(X205/H205),"0")</f>
        <v>0.15432098765432098</v>
      </c>
      <c r="BP205" s="64">
        <f t="shared" ref="BP205:BP212" si="35">IFERROR(1/J205*(Y205/H205),"0")</f>
        <v>0.15833333333333333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69</v>
      </c>
      <c r="X206" s="384">
        <v>70</v>
      </c>
      <c r="Y206" s="385">
        <f t="shared" si="31"/>
        <v>70.2</v>
      </c>
      <c r="Z206" s="36">
        <f>IFERROR(IF(Y206=0,"",ROUNDUP(Y206/H206,0)*0.00937),"")</f>
        <v>0.12181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72.722222222222229</v>
      </c>
      <c r="BN206" s="64">
        <f t="shared" si="33"/>
        <v>72.930000000000007</v>
      </c>
      <c r="BO206" s="64">
        <f t="shared" si="34"/>
        <v>0.10802469135802469</v>
      </c>
      <c r="BP206" s="64">
        <f t="shared" si="35"/>
        <v>0.10833333333333334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69</v>
      </c>
      <c r="X207" s="384">
        <v>150</v>
      </c>
      <c r="Y207" s="385">
        <f t="shared" si="31"/>
        <v>151.20000000000002</v>
      </c>
      <c r="Z207" s="36">
        <f>IFERROR(IF(Y207=0,"",ROUNDUP(Y207/H207,0)*0.00937),"")</f>
        <v>0.26235999999999998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155.83333333333331</v>
      </c>
      <c r="BN207" s="64">
        <f t="shared" si="33"/>
        <v>157.08000000000001</v>
      </c>
      <c r="BO207" s="64">
        <f t="shared" si="34"/>
        <v>0.23148148148148145</v>
      </c>
      <c r="BP207" s="64">
        <f t="shared" si="35"/>
        <v>0.23333333333333334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69</v>
      </c>
      <c r="X208" s="384">
        <v>120</v>
      </c>
      <c r="Y208" s="385">
        <f t="shared" si="31"/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124.66666666666667</v>
      </c>
      <c r="BN208" s="64">
        <f t="shared" si="33"/>
        <v>129.03</v>
      </c>
      <c r="BO208" s="64">
        <f t="shared" si="34"/>
        <v>0.18518518518518517</v>
      </c>
      <c r="BP208" s="64">
        <f t="shared" si="35"/>
        <v>0.19166666666666665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70</v>
      </c>
      <c r="Q213" s="389"/>
      <c r="R213" s="389"/>
      <c r="S213" s="389"/>
      <c r="T213" s="389"/>
      <c r="U213" s="389"/>
      <c r="V213" s="390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81.481481481481467</v>
      </c>
      <c r="Y213" s="386">
        <f>IFERROR(Y205/H205,"0")+IFERROR(Y206/H206,"0")+IFERROR(Y207/H207,"0")+IFERROR(Y208/H208,"0")+IFERROR(Y209/H209,"0")+IFERROR(Y210/H210,"0")+IFERROR(Y211/H211,"0")+IFERROR(Y212/H212,"0")</f>
        <v>83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0.77771000000000001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70</v>
      </c>
      <c r="Q214" s="389"/>
      <c r="R214" s="389"/>
      <c r="S214" s="389"/>
      <c r="T214" s="389"/>
      <c r="U214" s="389"/>
      <c r="V214" s="390"/>
      <c r="W214" s="37" t="s">
        <v>69</v>
      </c>
      <c r="X214" s="386">
        <f>IFERROR(SUM(X205:X212),"0")</f>
        <v>440</v>
      </c>
      <c r="Y214" s="386">
        <f>IFERROR(SUM(Y205:Y212),"0")</f>
        <v>448.2</v>
      </c>
      <c r="Z214" s="37"/>
      <c r="AA214" s="387"/>
      <c r="AB214" s="387"/>
      <c r="AC214" s="387"/>
    </row>
    <row r="215" spans="1:68" ht="14.25" hidden="1" customHeight="1" x14ac:dyDescent="0.25">
      <c r="A215" s="391" t="s">
        <v>72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8"/>
      <c r="R217" s="398"/>
      <c r="S217" s="398"/>
      <c r="T217" s="399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2" t="s">
        <v>310</v>
      </c>
      <c r="Q219" s="398"/>
      <c r="R219" s="398"/>
      <c r="S219" s="398"/>
      <c r="T219" s="399"/>
      <c r="U219" s="34"/>
      <c r="V219" s="34"/>
      <c r="W219" s="35" t="s">
        <v>69</v>
      </c>
      <c r="X219" s="384">
        <v>180</v>
      </c>
      <c r="Y219" s="385">
        <f t="shared" si="36"/>
        <v>182.7</v>
      </c>
      <c r="Z219" s="36">
        <f>IFERROR(IF(Y219=0,"",ROUNDUP(Y219/H219,0)*0.02175),"")</f>
        <v>0.45674999999999999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191.66896551724139</v>
      </c>
      <c r="BN219" s="64">
        <f t="shared" si="38"/>
        <v>194.54399999999998</v>
      </c>
      <c r="BO219" s="64">
        <f t="shared" si="39"/>
        <v>0.36945812807881773</v>
      </c>
      <c r="BP219" s="64">
        <f t="shared" si="40"/>
        <v>0.375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69</v>
      </c>
      <c r="X220" s="384">
        <v>320</v>
      </c>
      <c r="Y220" s="385">
        <f t="shared" si="36"/>
        <v>321.59999999999997</v>
      </c>
      <c r="Z220" s="36">
        <f t="shared" ref="Z220:Z226" si="41">IFERROR(IF(Y220=0,"",ROUNDUP(Y220/H220,0)*0.00753),"")</f>
        <v>1.00902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358.66666666666669</v>
      </c>
      <c r="BN220" s="64">
        <f t="shared" si="38"/>
        <v>360.46</v>
      </c>
      <c r="BO220" s="64">
        <f t="shared" si="39"/>
        <v>0.85470085470085477</v>
      </c>
      <c r="BP220" s="64">
        <f t="shared" si="40"/>
        <v>0.85897435897435892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30" t="s">
        <v>315</v>
      </c>
      <c r="Q221" s="398"/>
      <c r="R221" s="398"/>
      <c r="S221" s="398"/>
      <c r="T221" s="399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7" t="s">
        <v>318</v>
      </c>
      <c r="Q222" s="398"/>
      <c r="R222" s="398"/>
      <c r="S222" s="398"/>
      <c r="T222" s="399"/>
      <c r="U222" s="34"/>
      <c r="V222" s="34"/>
      <c r="W222" s="35" t="s">
        <v>69</v>
      </c>
      <c r="X222" s="384">
        <v>440</v>
      </c>
      <c r="Y222" s="385">
        <f t="shared" si="36"/>
        <v>441.59999999999997</v>
      </c>
      <c r="Z222" s="36">
        <f t="shared" si="41"/>
        <v>1.3855200000000001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489.86666666666673</v>
      </c>
      <c r="BN222" s="64">
        <f t="shared" si="38"/>
        <v>491.64799999999997</v>
      </c>
      <c r="BO222" s="64">
        <f t="shared" si="39"/>
        <v>1.1752136752136753</v>
      </c>
      <c r="BP222" s="64">
        <f t="shared" si="40"/>
        <v>1.1794871794871795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8"/>
      <c r="R223" s="398"/>
      <c r="S223" s="398"/>
      <c r="T223" s="399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8" t="s">
        <v>324</v>
      </c>
      <c r="Q224" s="398"/>
      <c r="R224" s="398"/>
      <c r="S224" s="398"/>
      <c r="T224" s="399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75" t="s">
        <v>327</v>
      </c>
      <c r="Q225" s="398"/>
      <c r="R225" s="398"/>
      <c r="S225" s="398"/>
      <c r="T225" s="399"/>
      <c r="U225" s="34"/>
      <c r="V225" s="34"/>
      <c r="W225" s="35" t="s">
        <v>69</v>
      </c>
      <c r="X225" s="384">
        <v>120</v>
      </c>
      <c r="Y225" s="385">
        <f t="shared" si="36"/>
        <v>120</v>
      </c>
      <c r="Z225" s="36">
        <f t="shared" si="41"/>
        <v>0.3765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133.60000000000002</v>
      </c>
      <c r="BN225" s="64">
        <f t="shared" si="38"/>
        <v>133.60000000000002</v>
      </c>
      <c r="BO225" s="64">
        <f t="shared" si="39"/>
        <v>0.32051282051282048</v>
      </c>
      <c r="BP225" s="64">
        <f t="shared" si="40"/>
        <v>0.32051282051282048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70</v>
      </c>
      <c r="Q227" s="389"/>
      <c r="R227" s="389"/>
      <c r="S227" s="389"/>
      <c r="T227" s="389"/>
      <c r="U227" s="389"/>
      <c r="V227" s="390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504.02298850574715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506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4.1088000000000005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70</v>
      </c>
      <c r="Q228" s="389"/>
      <c r="R228" s="389"/>
      <c r="S228" s="389"/>
      <c r="T228" s="389"/>
      <c r="U228" s="389"/>
      <c r="V228" s="390"/>
      <c r="W228" s="37" t="s">
        <v>69</v>
      </c>
      <c r="X228" s="386">
        <f>IFERROR(SUM(X216:X226),"0")</f>
        <v>1340</v>
      </c>
      <c r="Y228" s="386">
        <f>IFERROR(SUM(Y216:Y226),"0")</f>
        <v>1346.6999999999998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73" t="s">
        <v>332</v>
      </c>
      <c r="Q230" s="398"/>
      <c r="R230" s="398"/>
      <c r="S230" s="398"/>
      <c r="T230" s="399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8"/>
      <c r="R231" s="398"/>
      <c r="S231" s="398"/>
      <c r="T231" s="399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2" t="s">
        <v>338</v>
      </c>
      <c r="Q233" s="398"/>
      <c r="R233" s="398"/>
      <c r="S233" s="398"/>
      <c r="T233" s="399"/>
      <c r="U233" s="34"/>
      <c r="V233" s="34"/>
      <c r="W233" s="35" t="s">
        <v>69</v>
      </c>
      <c r="X233" s="384">
        <v>40</v>
      </c>
      <c r="Y233" s="385">
        <f>IFERROR(IF(X233="",0,CEILING((X233/$H233),1)*$H233),"")</f>
        <v>40.799999999999997</v>
      </c>
      <c r="Z233" s="36">
        <f>IFERROR(IF(Y233=0,"",ROUNDUP(Y233/H233,0)*0.00753),"")</f>
        <v>0.12801000000000001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44.533333333333339</v>
      </c>
      <c r="BN233" s="64">
        <f>IFERROR(Y233*I233/H233,"0")</f>
        <v>45.423999999999999</v>
      </c>
      <c r="BO233" s="64">
        <f>IFERROR(1/J233*(X233/H233),"0")</f>
        <v>0.10683760683760685</v>
      </c>
      <c r="BP233" s="64">
        <f>IFERROR(1/J233*(Y233/H233),"0")</f>
        <v>0.10897435897435898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57" t="s">
        <v>341</v>
      </c>
      <c r="Q234" s="398"/>
      <c r="R234" s="398"/>
      <c r="S234" s="398"/>
      <c r="T234" s="399"/>
      <c r="U234" s="34"/>
      <c r="V234" s="34"/>
      <c r="W234" s="35" t="s">
        <v>69</v>
      </c>
      <c r="X234" s="384">
        <v>56</v>
      </c>
      <c r="Y234" s="385">
        <f>IFERROR(IF(X234="",0,CEILING((X234/$H234),1)*$H234),"")</f>
        <v>57.599999999999994</v>
      </c>
      <c r="Z234" s="36">
        <f>IFERROR(IF(Y234=0,"",ROUNDUP(Y234/H234,0)*0.00753),"")</f>
        <v>0.18071999999999999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62.346666666666671</v>
      </c>
      <c r="BN234" s="64">
        <f>IFERROR(Y234*I234/H234,"0")</f>
        <v>64.128</v>
      </c>
      <c r="BO234" s="64">
        <f>IFERROR(1/J234*(X234/H234),"0")</f>
        <v>0.1495726495726496</v>
      </c>
      <c r="BP234" s="64">
        <f>IFERROR(1/J234*(Y234/H234),"0")</f>
        <v>0.15384615384615385</v>
      </c>
    </row>
    <row r="235" spans="1:68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70</v>
      </c>
      <c r="Q235" s="389"/>
      <c r="R235" s="389"/>
      <c r="S235" s="389"/>
      <c r="T235" s="389"/>
      <c r="U235" s="389"/>
      <c r="V235" s="390"/>
      <c r="W235" s="37" t="s">
        <v>71</v>
      </c>
      <c r="X235" s="386">
        <f>IFERROR(X230/H230,"0")+IFERROR(X231/H231,"0")+IFERROR(X232/H232,"0")+IFERROR(X233/H233,"0")+IFERROR(X234/H234,"0")</f>
        <v>40</v>
      </c>
      <c r="Y235" s="386">
        <f>IFERROR(Y230/H230,"0")+IFERROR(Y231/H231,"0")+IFERROR(Y232/H232,"0")+IFERROR(Y233/H233,"0")+IFERROR(Y234/H234,"0")</f>
        <v>41</v>
      </c>
      <c r="Z235" s="386">
        <f>IFERROR(IF(Z230="",0,Z230),"0")+IFERROR(IF(Z231="",0,Z231),"0")+IFERROR(IF(Z232="",0,Z232),"0")+IFERROR(IF(Z233="",0,Z233),"0")+IFERROR(IF(Z234="",0,Z234),"0")</f>
        <v>0.30873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70</v>
      </c>
      <c r="Q236" s="389"/>
      <c r="R236" s="389"/>
      <c r="S236" s="389"/>
      <c r="T236" s="389"/>
      <c r="U236" s="389"/>
      <c r="V236" s="390"/>
      <c r="W236" s="37" t="s">
        <v>69</v>
      </c>
      <c r="X236" s="386">
        <f>IFERROR(SUM(X230:X234),"0")</f>
        <v>96</v>
      </c>
      <c r="Y236" s="386">
        <f>IFERROR(SUM(Y230:Y234),"0")</f>
        <v>98.399999999999991</v>
      </c>
      <c r="Z236" s="37"/>
      <c r="AA236" s="387"/>
      <c r="AB236" s="387"/>
      <c r="AC236" s="387"/>
    </row>
    <row r="237" spans="1:68" ht="16.5" hidden="1" customHeight="1" x14ac:dyDescent="0.25">
      <c r="A237" s="402" t="s">
        <v>342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105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8"/>
      <c r="R239" s="398"/>
      <c r="S239" s="398"/>
      <c r="T239" s="399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8"/>
      <c r="R240" s="398"/>
      <c r="S240" s="398"/>
      <c r="T240" s="399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9" t="s">
        <v>351</v>
      </c>
      <c r="Q242" s="398"/>
      <c r="R242" s="398"/>
      <c r="S242" s="398"/>
      <c r="T242" s="399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349</v>
      </c>
      <c r="B243" s="54" t="s">
        <v>352</v>
      </c>
      <c r="C243" s="31">
        <v>4301011733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8"/>
      <c r="R243" s="398"/>
      <c r="S243" s="398"/>
      <c r="T243" s="399"/>
      <c r="U243" s="34"/>
      <c r="V243" s="34"/>
      <c r="W243" s="35" t="s">
        <v>69</v>
      </c>
      <c r="X243" s="384">
        <v>0</v>
      </c>
      <c r="Y243" s="38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69</v>
      </c>
      <c r="X246" s="384">
        <v>12</v>
      </c>
      <c r="Y246" s="385">
        <f t="shared" si="42"/>
        <v>12</v>
      </c>
      <c r="Z246" s="36">
        <f>IFERROR(IF(Y246=0,"",ROUNDUP(Y246/H246,0)*0.00937),"")</f>
        <v>2.811E-2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12.72</v>
      </c>
      <c r="BN246" s="64">
        <f t="shared" si="44"/>
        <v>12.72</v>
      </c>
      <c r="BO246" s="64">
        <f t="shared" si="45"/>
        <v>2.5000000000000001E-2</v>
      </c>
      <c r="BP246" s="64">
        <f t="shared" si="46"/>
        <v>2.5000000000000001E-2</v>
      </c>
    </row>
    <row r="247" spans="1:68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70</v>
      </c>
      <c r="Q247" s="389"/>
      <c r="R247" s="389"/>
      <c r="S247" s="389"/>
      <c r="T247" s="389"/>
      <c r="U247" s="389"/>
      <c r="V247" s="390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3</v>
      </c>
      <c r="Y247" s="386">
        <f>IFERROR(Y239/H239,"0")+IFERROR(Y240/H240,"0")+IFERROR(Y241/H241,"0")+IFERROR(Y242/H242,"0")+IFERROR(Y243/H243,"0")+IFERROR(Y244/H244,"0")+IFERROR(Y245/H245,"0")+IFERROR(Y246/H246,"0")</f>
        <v>3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2.811E-2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70</v>
      </c>
      <c r="Q248" s="389"/>
      <c r="R248" s="389"/>
      <c r="S248" s="389"/>
      <c r="T248" s="389"/>
      <c r="U248" s="389"/>
      <c r="V248" s="390"/>
      <c r="W248" s="37" t="s">
        <v>69</v>
      </c>
      <c r="X248" s="386">
        <f>IFERROR(SUM(X239:X246),"0")</f>
        <v>12</v>
      </c>
      <c r="Y248" s="386">
        <f>IFERROR(SUM(Y239:Y246),"0")</f>
        <v>12</v>
      </c>
      <c r="Z248" s="37"/>
      <c r="AA248" s="387"/>
      <c r="AB248" s="387"/>
      <c r="AC248" s="387"/>
    </row>
    <row r="249" spans="1:68" ht="16.5" hidden="1" customHeight="1" x14ac:dyDescent="0.25">
      <c r="A249" s="402" t="s">
        <v>359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105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9" t="s">
        <v>362</v>
      </c>
      <c r="Q251" s="398"/>
      <c r="R251" s="398"/>
      <c r="S251" s="398"/>
      <c r="T251" s="399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8"/>
      <c r="R252" s="398"/>
      <c r="S252" s="398"/>
      <c r="T252" s="399"/>
      <c r="U252" s="34"/>
      <c r="V252" s="34"/>
      <c r="W252" s="35" t="s">
        <v>69</v>
      </c>
      <c r="X252" s="384">
        <v>70</v>
      </c>
      <c r="Y252" s="385">
        <f t="shared" si="47"/>
        <v>81.2</v>
      </c>
      <c r="Z252" s="36">
        <f>IFERROR(IF(Y252=0,"",ROUNDUP(Y252/H252,0)*0.02175),"")</f>
        <v>0.15225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72.896551724137936</v>
      </c>
      <c r="BN252" s="64">
        <f t="shared" si="49"/>
        <v>84.56</v>
      </c>
      <c r="BO252" s="64">
        <f t="shared" si="50"/>
        <v>0.10775862068965517</v>
      </c>
      <c r="BP252" s="64">
        <f t="shared" si="51"/>
        <v>0.125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69</v>
      </c>
      <c r="X254" s="384">
        <v>80</v>
      </c>
      <c r="Y254" s="385">
        <f t="shared" si="47"/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83.310344827586206</v>
      </c>
      <c r="BN254" s="64">
        <f t="shared" si="49"/>
        <v>84.56</v>
      </c>
      <c r="BO254" s="64">
        <f t="shared" si="50"/>
        <v>0.12315270935960591</v>
      </c>
      <c r="BP254" s="64">
        <f t="shared" si="51"/>
        <v>0.125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69</v>
      </c>
      <c r="X255" s="384">
        <v>40</v>
      </c>
      <c r="Y255" s="385">
        <f t="shared" si="47"/>
        <v>40</v>
      </c>
      <c r="Z255" s="36">
        <f>IFERROR(IF(Y255=0,"",ROUNDUP(Y255/H255,0)*0.00937),"")</f>
        <v>9.3700000000000006E-2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42.400000000000006</v>
      </c>
      <c r="BN255" s="64">
        <f t="shared" si="49"/>
        <v>42.400000000000006</v>
      </c>
      <c r="BO255" s="64">
        <f t="shared" si="50"/>
        <v>8.3333333333333329E-2</v>
      </c>
      <c r="BP255" s="64">
        <f t="shared" si="51"/>
        <v>8.3333333333333329E-2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63" t="s">
        <v>372</v>
      </c>
      <c r="Q256" s="398"/>
      <c r="R256" s="398"/>
      <c r="S256" s="398"/>
      <c r="T256" s="399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69</v>
      </c>
      <c r="X258" s="384">
        <v>48</v>
      </c>
      <c r="Y258" s="385">
        <f t="shared" si="47"/>
        <v>48</v>
      </c>
      <c r="Z258" s="36">
        <f>IFERROR(IF(Y258=0,"",ROUNDUP(Y258/H258,0)*0.00937),"")</f>
        <v>0.11244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50.88</v>
      </c>
      <c r="BN258" s="64">
        <f t="shared" si="49"/>
        <v>50.88</v>
      </c>
      <c r="BO258" s="64">
        <f t="shared" si="50"/>
        <v>0.1</v>
      </c>
      <c r="BP258" s="64">
        <f t="shared" si="51"/>
        <v>0.1</v>
      </c>
    </row>
    <row r="259" spans="1:68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70</v>
      </c>
      <c r="Q259" s="389"/>
      <c r="R259" s="389"/>
      <c r="S259" s="389"/>
      <c r="T259" s="389"/>
      <c r="U259" s="389"/>
      <c r="V259" s="390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34.931034482758619</v>
      </c>
      <c r="Y259" s="386">
        <f>IFERROR(Y251/H251,"0")+IFERROR(Y252/H252,"0")+IFERROR(Y253/H253,"0")+IFERROR(Y254/H254,"0")+IFERROR(Y255/H255,"0")+IFERROR(Y256/H256,"0")+IFERROR(Y257/H257,"0")+IFERROR(Y258/H258,"0")</f>
        <v>36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0.51063999999999998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70</v>
      </c>
      <c r="Q260" s="389"/>
      <c r="R260" s="389"/>
      <c r="S260" s="389"/>
      <c r="T260" s="389"/>
      <c r="U260" s="389"/>
      <c r="V260" s="390"/>
      <c r="W260" s="37" t="s">
        <v>69</v>
      </c>
      <c r="X260" s="386">
        <f>IFERROR(SUM(X251:X258),"0")</f>
        <v>238</v>
      </c>
      <c r="Y260" s="386">
        <f>IFERROR(SUM(Y251:Y258),"0")</f>
        <v>250.4</v>
      </c>
      <c r="Z260" s="37"/>
      <c r="AA260" s="387"/>
      <c r="AB260" s="387"/>
      <c r="AC260" s="387"/>
    </row>
    <row r="261" spans="1:68" ht="16.5" hidden="1" customHeight="1" x14ac:dyDescent="0.25">
      <c r="A261" s="402" t="s">
        <v>377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105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46" t="s">
        <v>380</v>
      </c>
      <c r="Q263" s="398"/>
      <c r="R263" s="398"/>
      <c r="S263" s="398"/>
      <c r="T263" s="399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8"/>
      <c r="R264" s="398"/>
      <c r="S264" s="398"/>
      <c r="T264" s="399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03" t="s">
        <v>386</v>
      </c>
      <c r="Q265" s="398"/>
      <c r="R265" s="398"/>
      <c r="S265" s="398"/>
      <c r="T265" s="399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5" t="s">
        <v>389</v>
      </c>
      <c r="Q266" s="398"/>
      <c r="R266" s="398"/>
      <c r="S266" s="398"/>
      <c r="T266" s="399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">
        <v>392</v>
      </c>
      <c r="Q267" s="398"/>
      <c r="R267" s="398"/>
      <c r="S267" s="398"/>
      <c r="T267" s="399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70</v>
      </c>
      <c r="Q268" s="389"/>
      <c r="R268" s="389"/>
      <c r="S268" s="389"/>
      <c r="T268" s="389"/>
      <c r="U268" s="389"/>
      <c r="V268" s="390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70</v>
      </c>
      <c r="Q269" s="389"/>
      <c r="R269" s="389"/>
      <c r="S269" s="389"/>
      <c r="T269" s="389"/>
      <c r="U269" s="389"/>
      <c r="V269" s="390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393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105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3" t="s">
        <v>396</v>
      </c>
      <c r="Q272" s="398"/>
      <c r="R272" s="398"/>
      <c r="S272" s="398"/>
      <c r="T272" s="399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70</v>
      </c>
      <c r="Q273" s="389"/>
      <c r="R273" s="389"/>
      <c r="S273" s="389"/>
      <c r="T273" s="389"/>
      <c r="U273" s="389"/>
      <c r="V273" s="390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70</v>
      </c>
      <c r="Q274" s="389"/>
      <c r="R274" s="389"/>
      <c r="S274" s="389"/>
      <c r="T274" s="389"/>
      <c r="U274" s="389"/>
      <c r="V274" s="390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397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105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8" t="s">
        <v>402</v>
      </c>
      <c r="Q278" s="398"/>
      <c r="R278" s="398"/>
      <c r="S278" s="398"/>
      <c r="T278" s="399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6" t="s">
        <v>405</v>
      </c>
      <c r="Q279" s="398"/>
      <c r="R279" s="398"/>
      <c r="S279" s="398"/>
      <c r="T279" s="399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70</v>
      </c>
      <c r="Q280" s="389"/>
      <c r="R280" s="389"/>
      <c r="S280" s="389"/>
      <c r="T280" s="389"/>
      <c r="U280" s="389"/>
      <c r="V280" s="390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70</v>
      </c>
      <c r="Q281" s="389"/>
      <c r="R281" s="389"/>
      <c r="S281" s="389"/>
      <c r="T281" s="389"/>
      <c r="U281" s="389"/>
      <c r="V281" s="390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406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72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69</v>
      </c>
      <c r="X285" s="384">
        <v>240</v>
      </c>
      <c r="Y285" s="385">
        <f>IFERROR(IF(X285="",0,CEILING((X285/$H285),1)*$H285),"")</f>
        <v>240</v>
      </c>
      <c r="Z285" s="36">
        <f>IFERROR(IF(Y285=0,"",ROUNDUP(Y285/H285,0)*0.00753),"")</f>
        <v>0.753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267.20000000000005</v>
      </c>
      <c r="BN285" s="64">
        <f>IFERROR(Y285*I285/H285,"0")</f>
        <v>267.20000000000005</v>
      </c>
      <c r="BO285" s="64">
        <f>IFERROR(1/J285*(X285/H285),"0")</f>
        <v>0.64102564102564097</v>
      </c>
      <c r="BP285" s="64">
        <f>IFERROR(1/J285*(Y285/H285),"0")</f>
        <v>0.64102564102564097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69</v>
      </c>
      <c r="X287" s="384">
        <v>360</v>
      </c>
      <c r="Y287" s="385">
        <f>IFERROR(IF(X287="",0,CEILING((X287/$H287),1)*$H287),"")</f>
        <v>360</v>
      </c>
      <c r="Z287" s="36">
        <f>IFERROR(IF(Y287=0,"",ROUNDUP(Y287/H287,0)*0.00753),"")</f>
        <v>1.1294999999999999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390</v>
      </c>
      <c r="BN287" s="64">
        <f>IFERROR(Y287*I287/H287,"0")</f>
        <v>390</v>
      </c>
      <c r="BO287" s="64">
        <f>IFERROR(1/J287*(X287/H287),"0")</f>
        <v>0.96153846153846145</v>
      </c>
      <c r="BP287" s="64">
        <f>IFERROR(1/J287*(Y287/H287),"0")</f>
        <v>0.96153846153846145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70</v>
      </c>
      <c r="Q289" s="389"/>
      <c r="R289" s="389"/>
      <c r="S289" s="389"/>
      <c r="T289" s="389"/>
      <c r="U289" s="389"/>
      <c r="V289" s="390"/>
      <c r="W289" s="37" t="s">
        <v>71</v>
      </c>
      <c r="X289" s="386">
        <f>IFERROR(X284/H284,"0")+IFERROR(X285/H285,"0")+IFERROR(X286/H286,"0")+IFERROR(X287/H287,"0")+IFERROR(X288/H288,"0")</f>
        <v>250</v>
      </c>
      <c r="Y289" s="386">
        <f>IFERROR(Y284/H284,"0")+IFERROR(Y285/H285,"0")+IFERROR(Y286/H286,"0")+IFERROR(Y287/H287,"0")+IFERROR(Y288/H288,"0")</f>
        <v>250</v>
      </c>
      <c r="Z289" s="386">
        <f>IFERROR(IF(Z284="",0,Z284),"0")+IFERROR(IF(Z285="",0,Z285),"0")+IFERROR(IF(Z286="",0,Z286),"0")+IFERROR(IF(Z287="",0,Z287),"0")+IFERROR(IF(Z288="",0,Z288),"0")</f>
        <v>1.8824999999999998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70</v>
      </c>
      <c r="Q290" s="389"/>
      <c r="R290" s="389"/>
      <c r="S290" s="389"/>
      <c r="T290" s="389"/>
      <c r="U290" s="389"/>
      <c r="V290" s="390"/>
      <c r="W290" s="37" t="s">
        <v>69</v>
      </c>
      <c r="X290" s="386">
        <f>IFERROR(SUM(X284:X288),"0")</f>
        <v>600</v>
      </c>
      <c r="Y290" s="386">
        <f>IFERROR(SUM(Y284:Y288),"0")</f>
        <v>600</v>
      </c>
      <c r="Z290" s="37"/>
      <c r="AA290" s="387"/>
      <c r="AB290" s="387"/>
      <c r="AC290" s="387"/>
    </row>
    <row r="291" spans="1:68" ht="16.5" hidden="1" customHeight="1" x14ac:dyDescent="0.25">
      <c r="A291" s="402" t="s">
        <v>417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72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70</v>
      </c>
      <c r="Q294" s="389"/>
      <c r="R294" s="389"/>
      <c r="S294" s="389"/>
      <c r="T294" s="389"/>
      <c r="U294" s="389"/>
      <c r="V294" s="390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70</v>
      </c>
      <c r="Q295" s="389"/>
      <c r="R295" s="389"/>
      <c r="S295" s="389"/>
      <c r="T295" s="389"/>
      <c r="U295" s="389"/>
      <c r="V295" s="390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420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105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70</v>
      </c>
      <c r="Q299" s="389"/>
      <c r="R299" s="389"/>
      <c r="S299" s="389"/>
      <c r="T299" s="389"/>
      <c r="U299" s="389"/>
      <c r="V299" s="390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70</v>
      </c>
      <c r="Q300" s="389"/>
      <c r="R300" s="389"/>
      <c r="S300" s="389"/>
      <c r="T300" s="389"/>
      <c r="U300" s="389"/>
      <c r="V300" s="390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64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69</v>
      </c>
      <c r="X302" s="384">
        <v>175</v>
      </c>
      <c r="Y302" s="385">
        <f>IFERROR(IF(X302="",0,CEILING((X302/$H302),1)*$H302),"")</f>
        <v>176.4</v>
      </c>
      <c r="Z302" s="36">
        <f>IFERROR(IF(Y302=0,"",ROUNDUP(Y302/H302,0)*0.00502),"")</f>
        <v>0.42168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183.33333333333334</v>
      </c>
      <c r="BN302" s="64">
        <f>IFERROR(Y302*I302/H302,"0")</f>
        <v>184.8</v>
      </c>
      <c r="BO302" s="64">
        <f>IFERROR(1/J302*(X302/H302),"0")</f>
        <v>0.35612535612535612</v>
      </c>
      <c r="BP302" s="64">
        <f>IFERROR(1/J302*(Y302/H302),"0")</f>
        <v>0.35897435897435903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70</v>
      </c>
      <c r="Q304" s="389"/>
      <c r="R304" s="389"/>
      <c r="S304" s="389"/>
      <c r="T304" s="389"/>
      <c r="U304" s="389"/>
      <c r="V304" s="390"/>
      <c r="W304" s="37" t="s">
        <v>71</v>
      </c>
      <c r="X304" s="386">
        <f>IFERROR(X302/H302,"0")+IFERROR(X303/H303,"0")</f>
        <v>83.333333333333329</v>
      </c>
      <c r="Y304" s="386">
        <f>IFERROR(Y302/H302,"0")+IFERROR(Y303/H303,"0")</f>
        <v>84</v>
      </c>
      <c r="Z304" s="386">
        <f>IFERROR(IF(Z302="",0,Z302),"0")+IFERROR(IF(Z303="",0,Z303),"0")</f>
        <v>0.42168</v>
      </c>
      <c r="AA304" s="387"/>
      <c r="AB304" s="387"/>
      <c r="AC304" s="387"/>
    </row>
    <row r="305" spans="1:68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70</v>
      </c>
      <c r="Q305" s="389"/>
      <c r="R305" s="389"/>
      <c r="S305" s="389"/>
      <c r="T305" s="389"/>
      <c r="U305" s="389"/>
      <c r="V305" s="390"/>
      <c r="W305" s="37" t="s">
        <v>69</v>
      </c>
      <c r="X305" s="386">
        <f>IFERROR(SUM(X302:X303),"0")</f>
        <v>175</v>
      </c>
      <c r="Y305" s="386">
        <f>IFERROR(SUM(Y302:Y303),"0")</f>
        <v>176.4</v>
      </c>
      <c r="Z305" s="37"/>
      <c r="AA305" s="387"/>
      <c r="AB305" s="387"/>
      <c r="AC305" s="387"/>
    </row>
    <row r="306" spans="1:68" ht="16.5" hidden="1" customHeight="1" x14ac:dyDescent="0.25">
      <c r="A306" s="402" t="s">
        <v>427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105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5" t="s">
        <v>430</v>
      </c>
      <c r="Q308" s="398"/>
      <c r="R308" s="398"/>
      <c r="S308" s="398"/>
      <c r="T308" s="399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1" t="s">
        <v>433</v>
      </c>
      <c r="Q309" s="398"/>
      <c r="R309" s="398"/>
      <c r="S309" s="398"/>
      <c r="T309" s="399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8"/>
      <c r="R310" s="398"/>
      <c r="S310" s="398"/>
      <c r="T310" s="399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6" t="s">
        <v>439</v>
      </c>
      <c r="Q311" s="398"/>
      <c r="R311" s="398"/>
      <c r="S311" s="398"/>
      <c r="T311" s="399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21" t="s">
        <v>442</v>
      </c>
      <c r="Q312" s="398"/>
      <c r="R312" s="398"/>
      <c r="S312" s="398"/>
      <c r="T312" s="399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70</v>
      </c>
      <c r="Q315" s="389"/>
      <c r="R315" s="389"/>
      <c r="S315" s="389"/>
      <c r="T315" s="389"/>
      <c r="U315" s="389"/>
      <c r="V315" s="390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70</v>
      </c>
      <c r="Q316" s="389"/>
      <c r="R316" s="389"/>
      <c r="S316" s="389"/>
      <c r="T316" s="389"/>
      <c r="U316" s="389"/>
      <c r="V316" s="390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64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70</v>
      </c>
      <c r="Q322" s="389"/>
      <c r="R322" s="389"/>
      <c r="S322" s="389"/>
      <c r="T322" s="389"/>
      <c r="U322" s="389"/>
      <c r="V322" s="390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70</v>
      </c>
      <c r="Q323" s="389"/>
      <c r="R323" s="389"/>
      <c r="S323" s="389"/>
      <c r="T323" s="389"/>
      <c r="U323" s="389"/>
      <c r="V323" s="390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391" t="s">
        <v>72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70</v>
      </c>
      <c r="Q331" s="389"/>
      <c r="R331" s="389"/>
      <c r="S331" s="389"/>
      <c r="T331" s="389"/>
      <c r="U331" s="389"/>
      <c r="V331" s="390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70</v>
      </c>
      <c r="Q332" s="389"/>
      <c r="R332" s="389"/>
      <c r="S332" s="389"/>
      <c r="T332" s="389"/>
      <c r="U332" s="389"/>
      <c r="V332" s="390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171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8" t="s">
        <v>469</v>
      </c>
      <c r="Q334" s="398"/>
      <c r="R334" s="398"/>
      <c r="S334" s="398"/>
      <c r="T334" s="399"/>
      <c r="U334" s="34"/>
      <c r="V334" s="34"/>
      <c r="W334" s="35" t="s">
        <v>69</v>
      </c>
      <c r="X334" s="384">
        <v>30</v>
      </c>
      <c r="Y334" s="385">
        <f>IFERROR(IF(X334="",0,CEILING((X334/$H334),1)*$H334),"")</f>
        <v>33.6</v>
      </c>
      <c r="Z334" s="36">
        <f>IFERROR(IF(Y334=0,"",ROUNDUP(Y334/H334,0)*0.02175),"")</f>
        <v>8.6999999999999994E-2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32.014285714285712</v>
      </c>
      <c r="BN334" s="64">
        <f>IFERROR(Y334*I334/H334,"0")</f>
        <v>35.856000000000002</v>
      </c>
      <c r="BO334" s="64">
        <f>IFERROR(1/J334*(X334/H334),"0")</f>
        <v>6.377551020408162E-2</v>
      </c>
      <c r="BP334" s="64">
        <f>IFERROR(1/J334*(Y334/H334),"0")</f>
        <v>7.1428571428571425E-2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69</v>
      </c>
      <c r="X335" s="384">
        <v>320</v>
      </c>
      <c r="Y335" s="385">
        <f>IFERROR(IF(X335="",0,CEILING((X335/$H335),1)*$H335),"")</f>
        <v>327.59999999999997</v>
      </c>
      <c r="Z335" s="36">
        <f>IFERROR(IF(Y335=0,"",ROUNDUP(Y335/H335,0)*0.02175),"")</f>
        <v>0.91349999999999998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343.13846153846163</v>
      </c>
      <c r="BN335" s="64">
        <f>IFERROR(Y335*I335/H335,"0")</f>
        <v>351.28800000000001</v>
      </c>
      <c r="BO335" s="64">
        <f>IFERROR(1/J335*(X335/H335),"0")</f>
        <v>0.73260073260073266</v>
      </c>
      <c r="BP335" s="64">
        <f>IFERROR(1/J335*(Y335/H335),"0")</f>
        <v>0.75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69</v>
      </c>
      <c r="X336" s="384">
        <v>10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10.671428571428571</v>
      </c>
      <c r="BN336" s="64">
        <f>IFERROR(Y336*I336/H336,"0")</f>
        <v>17.928000000000001</v>
      </c>
      <c r="BO336" s="64">
        <f>IFERROR(1/J336*(X336/H336),"0")</f>
        <v>2.1258503401360544E-2</v>
      </c>
      <c r="BP336" s="64">
        <f>IFERROR(1/J336*(Y336/H336),"0")</f>
        <v>3.5714285714285712E-2</v>
      </c>
    </row>
    <row r="337" spans="1:68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70</v>
      </c>
      <c r="Q337" s="389"/>
      <c r="R337" s="389"/>
      <c r="S337" s="389"/>
      <c r="T337" s="389"/>
      <c r="U337" s="389"/>
      <c r="V337" s="390"/>
      <c r="W337" s="37" t="s">
        <v>71</v>
      </c>
      <c r="X337" s="386">
        <f>IFERROR(X334/H334,"0")+IFERROR(X335/H335,"0")+IFERROR(X336/H336,"0")</f>
        <v>45.787545787545788</v>
      </c>
      <c r="Y337" s="386">
        <f>IFERROR(Y334/H334,"0")+IFERROR(Y335/H335,"0")+IFERROR(Y336/H336,"0")</f>
        <v>48</v>
      </c>
      <c r="Z337" s="386">
        <f>IFERROR(IF(Z334="",0,Z334),"0")+IFERROR(IF(Z335="",0,Z335),"0")+IFERROR(IF(Z336="",0,Z336),"0")</f>
        <v>1.044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70</v>
      </c>
      <c r="Q338" s="389"/>
      <c r="R338" s="389"/>
      <c r="S338" s="389"/>
      <c r="T338" s="389"/>
      <c r="U338" s="389"/>
      <c r="V338" s="390"/>
      <c r="W338" s="37" t="s">
        <v>69</v>
      </c>
      <c r="X338" s="386">
        <f>IFERROR(SUM(X334:X336),"0")</f>
        <v>360</v>
      </c>
      <c r="Y338" s="386">
        <f>IFERROR(SUM(Y334:Y336),"0")</f>
        <v>378</v>
      </c>
      <c r="Z338" s="37"/>
      <c r="AA338" s="387"/>
      <c r="AB338" s="387"/>
      <c r="AC338" s="387"/>
    </row>
    <row r="339" spans="1:68" ht="14.25" hidden="1" customHeight="1" x14ac:dyDescent="0.25">
      <c r="A339" s="391" t="s">
        <v>91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8"/>
      <c r="R340" s="398"/>
      <c r="S340" s="398"/>
      <c r="T340" s="399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5" t="s">
        <v>479</v>
      </c>
      <c r="Q341" s="398"/>
      <c r="R341" s="398"/>
      <c r="S341" s="398"/>
      <c r="T341" s="399"/>
      <c r="U341" s="34"/>
      <c r="V341" s="34"/>
      <c r="W341" s="35" t="s">
        <v>69</v>
      </c>
      <c r="X341" s="384">
        <v>30</v>
      </c>
      <c r="Y341" s="385">
        <f>IFERROR(IF(X341="",0,CEILING((X341/$H341),1)*$H341),"")</f>
        <v>30.4</v>
      </c>
      <c r="Z341" s="36">
        <f>IFERROR(IF(Y341=0,"",ROUNDUP(Y341/H341,0)*0.00753),"")</f>
        <v>7.5300000000000006E-2</v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32.763157894736842</v>
      </c>
      <c r="BN341" s="64">
        <f>IFERROR(Y341*I341/H341,"0")</f>
        <v>33.199999999999996</v>
      </c>
      <c r="BO341" s="64">
        <f>IFERROR(1/J341*(X341/H341),"0")</f>
        <v>6.3259109311740891E-2</v>
      </c>
      <c r="BP341" s="64">
        <f>IFERROR(1/J341*(Y341/H341),"0")</f>
        <v>6.4102564102564097E-2</v>
      </c>
    </row>
    <row r="342" spans="1:68" ht="27" hidden="1" customHeight="1" x14ac:dyDescent="0.25">
      <c r="A342" s="54" t="s">
        <v>480</v>
      </c>
      <c r="B342" s="54" t="s">
        <v>481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482</v>
      </c>
      <c r="B343" s="54" t="s">
        <v>483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70</v>
      </c>
      <c r="Q344" s="389"/>
      <c r="R344" s="389"/>
      <c r="S344" s="389"/>
      <c r="T344" s="389"/>
      <c r="U344" s="389"/>
      <c r="V344" s="390"/>
      <c r="W344" s="37" t="s">
        <v>71</v>
      </c>
      <c r="X344" s="386">
        <f>IFERROR(X340/H340,"0")+IFERROR(X341/H341,"0")+IFERROR(X342/H342,"0")+IFERROR(X343/H343,"0")</f>
        <v>9.8684210526315788</v>
      </c>
      <c r="Y344" s="386">
        <f>IFERROR(Y340/H340,"0")+IFERROR(Y341/H341,"0")+IFERROR(Y342/H342,"0")+IFERROR(Y343/H343,"0")</f>
        <v>10</v>
      </c>
      <c r="Z344" s="386">
        <f>IFERROR(IF(Z340="",0,Z340),"0")+IFERROR(IF(Z341="",0,Z341),"0")+IFERROR(IF(Z342="",0,Z342),"0")+IFERROR(IF(Z343="",0,Z343),"0")</f>
        <v>7.5300000000000006E-2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70</v>
      </c>
      <c r="Q345" s="389"/>
      <c r="R345" s="389"/>
      <c r="S345" s="389"/>
      <c r="T345" s="389"/>
      <c r="U345" s="389"/>
      <c r="V345" s="390"/>
      <c r="W345" s="37" t="s">
        <v>69</v>
      </c>
      <c r="X345" s="386">
        <f>IFERROR(SUM(X340:X343),"0")</f>
        <v>30</v>
      </c>
      <c r="Y345" s="386">
        <f>IFERROR(SUM(Y340:Y343),"0")</f>
        <v>30.4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484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hidden="1" customHeight="1" x14ac:dyDescent="0.25">
      <c r="A347" s="54" t="s">
        <v>485</v>
      </c>
      <c r="B347" s="54" t="s">
        <v>486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491</v>
      </c>
      <c r="B349" s="54" t="s">
        <v>492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70</v>
      </c>
      <c r="Q350" s="389"/>
      <c r="R350" s="389"/>
      <c r="S350" s="389"/>
      <c r="T350" s="389"/>
      <c r="U350" s="389"/>
      <c r="V350" s="390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70</v>
      </c>
      <c r="Q351" s="389"/>
      <c r="R351" s="389"/>
      <c r="S351" s="389"/>
      <c r="T351" s="389"/>
      <c r="U351" s="389"/>
      <c r="V351" s="390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493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64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69</v>
      </c>
      <c r="X354" s="384">
        <v>33</v>
      </c>
      <c r="Y354" s="385">
        <f>IFERROR(IF(X354="",0,CEILING((X354/$H354),1)*$H354),"")</f>
        <v>34.200000000000003</v>
      </c>
      <c r="Z354" s="36">
        <f>IFERROR(IF(Y354=0,"",ROUNDUP(Y354/H354,0)*0.00753),"")</f>
        <v>0.14307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37.546666666666667</v>
      </c>
      <c r="BN354" s="64">
        <f>IFERROR(Y354*I354/H354,"0")</f>
        <v>38.911999999999999</v>
      </c>
      <c r="BO354" s="64">
        <f>IFERROR(1/J354*(X354/H354),"0")</f>
        <v>0.11752136752136751</v>
      </c>
      <c r="BP354" s="64">
        <f>IFERROR(1/J354*(Y354/H354),"0")</f>
        <v>0.12179487179487179</v>
      </c>
    </row>
    <row r="355" spans="1:68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70</v>
      </c>
      <c r="Q355" s="389"/>
      <c r="R355" s="389"/>
      <c r="S355" s="389"/>
      <c r="T355" s="389"/>
      <c r="U355" s="389"/>
      <c r="V355" s="390"/>
      <c r="W355" s="37" t="s">
        <v>71</v>
      </c>
      <c r="X355" s="386">
        <f>IFERROR(X354/H354,"0")</f>
        <v>18.333333333333332</v>
      </c>
      <c r="Y355" s="386">
        <f>IFERROR(Y354/H354,"0")</f>
        <v>19</v>
      </c>
      <c r="Z355" s="386">
        <f>IFERROR(IF(Z354="",0,Z354),"0")</f>
        <v>0.14307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70</v>
      </c>
      <c r="Q356" s="389"/>
      <c r="R356" s="389"/>
      <c r="S356" s="389"/>
      <c r="T356" s="389"/>
      <c r="U356" s="389"/>
      <c r="V356" s="390"/>
      <c r="W356" s="37" t="s">
        <v>69</v>
      </c>
      <c r="X356" s="386">
        <f>IFERROR(SUM(X354:X354),"0")</f>
        <v>33</v>
      </c>
      <c r="Y356" s="386">
        <f>IFERROR(SUM(Y354:Y354),"0")</f>
        <v>34.200000000000003</v>
      </c>
      <c r="Z356" s="37"/>
      <c r="AA356" s="387"/>
      <c r="AB356" s="387"/>
      <c r="AC356" s="387"/>
    </row>
    <row r="357" spans="1:68" ht="14.25" hidden="1" customHeight="1" x14ac:dyDescent="0.25">
      <c r="A357" s="391" t="s">
        <v>72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69</v>
      </c>
      <c r="X359" s="384">
        <v>525</v>
      </c>
      <c r="Y359" s="385">
        <f>IFERROR(IF(X359="",0,CEILING((X359/$H359),1)*$H359),"")</f>
        <v>525</v>
      </c>
      <c r="Z359" s="36">
        <f>IFERROR(IF(Y359=0,"",ROUNDUP(Y359/H359,0)*0.00753),"")</f>
        <v>1.8825000000000001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593</v>
      </c>
      <c r="BN359" s="64">
        <f>IFERROR(Y359*I359/H359,"0")</f>
        <v>593</v>
      </c>
      <c r="BO359" s="64">
        <f>IFERROR(1/J359*(X359/H359),"0")</f>
        <v>1.6025641025641024</v>
      </c>
      <c r="BP359" s="64">
        <f>IFERROR(1/J359*(Y359/H359),"0")</f>
        <v>1.6025641025641024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69</v>
      </c>
      <c r="X360" s="384">
        <v>385</v>
      </c>
      <c r="Y360" s="385">
        <f>IFERROR(IF(X360="",0,CEILING((X360/$H360),1)*$H360),"")</f>
        <v>386.40000000000003</v>
      </c>
      <c r="Z360" s="36">
        <f>IFERROR(IF(Y360=0,"",ROUNDUP(Y360/H360,0)*0.00753),"")</f>
        <v>1.3855200000000001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432.66666666666663</v>
      </c>
      <c r="BN360" s="64">
        <f>IFERROR(Y360*I360/H360,"0")</f>
        <v>434.23999999999995</v>
      </c>
      <c r="BO360" s="64">
        <f>IFERROR(1/J360*(X360/H360),"0")</f>
        <v>1.175213675213675</v>
      </c>
      <c r="BP360" s="64">
        <f>IFERROR(1/J360*(Y360/H360),"0")</f>
        <v>1.1794871794871795</v>
      </c>
    </row>
    <row r="361" spans="1:68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70</v>
      </c>
      <c r="Q361" s="389"/>
      <c r="R361" s="389"/>
      <c r="S361" s="389"/>
      <c r="T361" s="389"/>
      <c r="U361" s="389"/>
      <c r="V361" s="390"/>
      <c r="W361" s="37" t="s">
        <v>71</v>
      </c>
      <c r="X361" s="386">
        <f>IFERROR(X358/H358,"0")+IFERROR(X359/H359,"0")+IFERROR(X360/H360,"0")</f>
        <v>433.33333333333331</v>
      </c>
      <c r="Y361" s="386">
        <f>IFERROR(Y358/H358,"0")+IFERROR(Y359/H359,"0")+IFERROR(Y360/H360,"0")</f>
        <v>434</v>
      </c>
      <c r="Z361" s="386">
        <f>IFERROR(IF(Z358="",0,Z358),"0")+IFERROR(IF(Z359="",0,Z359),"0")+IFERROR(IF(Z360="",0,Z360),"0")</f>
        <v>3.2680199999999999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70</v>
      </c>
      <c r="Q362" s="389"/>
      <c r="R362" s="389"/>
      <c r="S362" s="389"/>
      <c r="T362" s="389"/>
      <c r="U362" s="389"/>
      <c r="V362" s="390"/>
      <c r="W362" s="37" t="s">
        <v>69</v>
      </c>
      <c r="X362" s="386">
        <f>IFERROR(SUM(X358:X360),"0")</f>
        <v>910</v>
      </c>
      <c r="Y362" s="386">
        <f>IFERROR(SUM(Y358:Y360),"0")</f>
        <v>911.40000000000009</v>
      </c>
      <c r="Z362" s="37"/>
      <c r="AA362" s="387"/>
      <c r="AB362" s="387"/>
      <c r="AC362" s="387"/>
    </row>
    <row r="363" spans="1:68" ht="27.75" hidden="1" customHeight="1" x14ac:dyDescent="0.2">
      <c r="A363" s="413" t="s">
        <v>502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503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105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69</v>
      </c>
      <c r="X367" s="384">
        <v>1900</v>
      </c>
      <c r="Y367" s="385">
        <f t="shared" si="62"/>
        <v>1905</v>
      </c>
      <c r="Z367" s="36">
        <f>IFERROR(IF(Y367=0,"",ROUNDUP(Y367/H367,0)*0.02175),"")</f>
        <v>2.7622499999999999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1960.8</v>
      </c>
      <c r="BN367" s="64">
        <f t="shared" si="64"/>
        <v>1965.96</v>
      </c>
      <c r="BO367" s="64">
        <f t="shared" si="65"/>
        <v>2.6388888888888888</v>
      </c>
      <c r="BP367" s="64">
        <f t="shared" si="66"/>
        <v>2.645833333333333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69</v>
      </c>
      <c r="X369" s="384">
        <v>1000</v>
      </c>
      <c r="Y369" s="385">
        <f t="shared" si="62"/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1032</v>
      </c>
      <c r="BN369" s="64">
        <f t="shared" si="64"/>
        <v>1037.1600000000001</v>
      </c>
      <c r="BO369" s="64">
        <f t="shared" si="65"/>
        <v>1.3888888888888888</v>
      </c>
      <c r="BP369" s="64">
        <f t="shared" si="66"/>
        <v>1.3958333333333333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69</v>
      </c>
      <c r="X371" s="384">
        <v>1000</v>
      </c>
      <c r="Y371" s="385">
        <f t="shared" si="62"/>
        <v>1005</v>
      </c>
      <c r="Z371" s="36">
        <f>IFERROR(IF(Y371=0,"",ROUNDUP(Y371/H371,0)*0.02175),"")</f>
        <v>1.4572499999999999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1032</v>
      </c>
      <c r="BN371" s="64">
        <f t="shared" si="64"/>
        <v>1037.1600000000001</v>
      </c>
      <c r="BO371" s="64">
        <f t="shared" si="65"/>
        <v>1.3888888888888888</v>
      </c>
      <c r="BP371" s="64">
        <f t="shared" si="66"/>
        <v>1.3958333333333333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69</v>
      </c>
      <c r="X372" s="384">
        <v>20</v>
      </c>
      <c r="Y372" s="385">
        <f t="shared" si="62"/>
        <v>20</v>
      </c>
      <c r="Z372" s="36">
        <f>IFERROR(IF(Y372=0,"",ROUNDUP(Y372/H372,0)*0.00937),"")</f>
        <v>3.7479999999999999E-2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20.84</v>
      </c>
      <c r="BN372" s="64">
        <f t="shared" si="64"/>
        <v>20.84</v>
      </c>
      <c r="BO372" s="64">
        <f t="shared" si="65"/>
        <v>3.3333333333333333E-2</v>
      </c>
      <c r="BP372" s="64">
        <f t="shared" si="66"/>
        <v>3.3333333333333333E-2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70</v>
      </c>
      <c r="Q375" s="389"/>
      <c r="R375" s="389"/>
      <c r="S375" s="389"/>
      <c r="T375" s="389"/>
      <c r="U375" s="389"/>
      <c r="V375" s="390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264</v>
      </c>
      <c r="Y375" s="386">
        <f>IFERROR(Y366/H366,"0")+IFERROR(Y367/H367,"0")+IFERROR(Y368/H368,"0")+IFERROR(Y369/H369,"0")+IFERROR(Y370/H370,"0")+IFERROR(Y371/H371,"0")+IFERROR(Y372/H372,"0")+IFERROR(Y373/H373,"0")+IFERROR(Y374/H374,"0")</f>
        <v>265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5.7142300000000006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70</v>
      </c>
      <c r="Q376" s="389"/>
      <c r="R376" s="389"/>
      <c r="S376" s="389"/>
      <c r="T376" s="389"/>
      <c r="U376" s="389"/>
      <c r="V376" s="390"/>
      <c r="W376" s="37" t="s">
        <v>69</v>
      </c>
      <c r="X376" s="386">
        <f>IFERROR(SUM(X366:X374),"0")</f>
        <v>3920</v>
      </c>
      <c r="Y376" s="386">
        <f>IFERROR(SUM(Y366:Y374),"0")</f>
        <v>3935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141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69</v>
      </c>
      <c r="X378" s="384">
        <v>1400</v>
      </c>
      <c r="Y378" s="385">
        <f>IFERROR(IF(X378="",0,CEILING((X378/$H378),1)*$H378),"")</f>
        <v>1410</v>
      </c>
      <c r="Z378" s="36">
        <f>IFERROR(IF(Y378=0,"",ROUNDUP(Y378/H378,0)*0.02175),"")</f>
        <v>2.0444999999999998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1444.8</v>
      </c>
      <c r="BN378" s="64">
        <f>IFERROR(Y378*I378/H378,"0")</f>
        <v>1455.12</v>
      </c>
      <c r="BO378" s="64">
        <f>IFERROR(1/J378*(X378/H378),"0")</f>
        <v>1.9444444444444442</v>
      </c>
      <c r="BP378" s="64">
        <f>IFERROR(1/J378*(Y378/H378),"0")</f>
        <v>1.9583333333333333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69</v>
      </c>
      <c r="X379" s="384">
        <v>8</v>
      </c>
      <c r="Y379" s="385">
        <f>IFERROR(IF(X379="",0,CEILING((X379/$H379),1)*$H379),"")</f>
        <v>8</v>
      </c>
      <c r="Z379" s="36">
        <f>IFERROR(IF(Y379=0,"",ROUNDUP(Y379/H379,0)*0.00937),"")</f>
        <v>1.874E-2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8.48</v>
      </c>
      <c r="BN379" s="64">
        <f>IFERROR(Y379*I379/H379,"0")</f>
        <v>8.48</v>
      </c>
      <c r="BO379" s="64">
        <f>IFERROR(1/J379*(X379/H379),"0")</f>
        <v>1.6666666666666666E-2</v>
      </c>
      <c r="BP379" s="64">
        <f>IFERROR(1/J379*(Y379/H379),"0")</f>
        <v>1.6666666666666666E-2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70</v>
      </c>
      <c r="Q380" s="389"/>
      <c r="R380" s="389"/>
      <c r="S380" s="389"/>
      <c r="T380" s="389"/>
      <c r="U380" s="389"/>
      <c r="V380" s="390"/>
      <c r="W380" s="37" t="s">
        <v>71</v>
      </c>
      <c r="X380" s="386">
        <f>IFERROR(X378/H378,"0")+IFERROR(X379/H379,"0")</f>
        <v>95.333333333333329</v>
      </c>
      <c r="Y380" s="386">
        <f>IFERROR(Y378/H378,"0")+IFERROR(Y379/H379,"0")</f>
        <v>96</v>
      </c>
      <c r="Z380" s="386">
        <f>IFERROR(IF(Z378="",0,Z378),"0")+IFERROR(IF(Z379="",0,Z379),"0")</f>
        <v>2.06324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70</v>
      </c>
      <c r="Q381" s="389"/>
      <c r="R381" s="389"/>
      <c r="S381" s="389"/>
      <c r="T381" s="389"/>
      <c r="U381" s="389"/>
      <c r="V381" s="390"/>
      <c r="W381" s="37" t="s">
        <v>69</v>
      </c>
      <c r="X381" s="386">
        <f>IFERROR(SUM(X378:X379),"0")</f>
        <v>1408</v>
      </c>
      <c r="Y381" s="386">
        <f>IFERROR(SUM(Y378:Y379),"0")</f>
        <v>1418</v>
      </c>
      <c r="Z381" s="37"/>
      <c r="AA381" s="387"/>
      <c r="AB381" s="387"/>
      <c r="AC381" s="387"/>
    </row>
    <row r="382" spans="1:68" ht="14.25" hidden="1" customHeight="1" x14ac:dyDescent="0.25">
      <c r="A382" s="391" t="s">
        <v>72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523</v>
      </c>
      <c r="B383" s="54" t="s">
        <v>524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69</v>
      </c>
      <c r="X385" s="384">
        <v>70</v>
      </c>
      <c r="Y385" s="385">
        <f>IFERROR(IF(X385="",0,CEILING((X385/$H385),1)*$H385),"")</f>
        <v>70.2</v>
      </c>
      <c r="Z385" s="36">
        <f>IFERROR(IF(Y385=0,"",ROUNDUP(Y385/H385,0)*0.02175),"")</f>
        <v>0.19574999999999998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75.061538461538461</v>
      </c>
      <c r="BN385" s="64">
        <f>IFERROR(Y385*I385/H385,"0")</f>
        <v>75.27600000000001</v>
      </c>
      <c r="BO385" s="64">
        <f>IFERROR(1/J385*(X385/H385),"0")</f>
        <v>0.16025641025641024</v>
      </c>
      <c r="BP385" s="64">
        <f>IFERROR(1/J385*(Y385/H385),"0")</f>
        <v>0.1607142857142857</v>
      </c>
    </row>
    <row r="386" spans="1:68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70</v>
      </c>
      <c r="Q386" s="389"/>
      <c r="R386" s="389"/>
      <c r="S386" s="389"/>
      <c r="T386" s="389"/>
      <c r="U386" s="389"/>
      <c r="V386" s="390"/>
      <c r="W386" s="37" t="s">
        <v>71</v>
      </c>
      <c r="X386" s="386">
        <f>IFERROR(X383/H383,"0")+IFERROR(X384/H384,"0")+IFERROR(X385/H385,"0")</f>
        <v>8.9743589743589745</v>
      </c>
      <c r="Y386" s="386">
        <f>IFERROR(Y383/H383,"0")+IFERROR(Y384/H384,"0")+IFERROR(Y385/H385,"0")</f>
        <v>9</v>
      </c>
      <c r="Z386" s="386">
        <f>IFERROR(IF(Z383="",0,Z383),"0")+IFERROR(IF(Z384="",0,Z384),"0")+IFERROR(IF(Z385="",0,Z385),"0")</f>
        <v>0.19574999999999998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70</v>
      </c>
      <c r="Q387" s="389"/>
      <c r="R387" s="389"/>
      <c r="S387" s="389"/>
      <c r="T387" s="389"/>
      <c r="U387" s="389"/>
      <c r="V387" s="390"/>
      <c r="W387" s="37" t="s">
        <v>69</v>
      </c>
      <c r="X387" s="386">
        <f>IFERROR(SUM(X383:X385),"0")</f>
        <v>70</v>
      </c>
      <c r="Y387" s="386">
        <f>IFERROR(SUM(Y383:Y385),"0")</f>
        <v>70.2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171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69</v>
      </c>
      <c r="X389" s="384">
        <v>60</v>
      </c>
      <c r="Y389" s="385">
        <f>IFERROR(IF(X389="",0,CEILING((X389/$H389),1)*$H389),"")</f>
        <v>62.4</v>
      </c>
      <c r="Z389" s="36">
        <f>IFERROR(IF(Y389=0,"",ROUNDUP(Y389/H389,0)*0.02175),"")</f>
        <v>0.17399999999999999</v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64.338461538461544</v>
      </c>
      <c r="BN389" s="64">
        <f>IFERROR(Y389*I389/H389,"0")</f>
        <v>66.912000000000006</v>
      </c>
      <c r="BO389" s="64">
        <f>IFERROR(1/J389*(X389/H389),"0")</f>
        <v>0.13736263736263735</v>
      </c>
      <c r="BP389" s="64">
        <f>IFERROR(1/J389*(Y389/H389),"0")</f>
        <v>0.14285714285714285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70</v>
      </c>
      <c r="Q391" s="389"/>
      <c r="R391" s="389"/>
      <c r="S391" s="389"/>
      <c r="T391" s="389"/>
      <c r="U391" s="389"/>
      <c r="V391" s="390"/>
      <c r="W391" s="37" t="s">
        <v>71</v>
      </c>
      <c r="X391" s="386">
        <f>IFERROR(X389/H389,"0")+IFERROR(X390/H390,"0")</f>
        <v>7.6923076923076925</v>
      </c>
      <c r="Y391" s="386">
        <f>IFERROR(Y389/H389,"0")+IFERROR(Y390/H390,"0")</f>
        <v>8</v>
      </c>
      <c r="Z391" s="386">
        <f>IFERROR(IF(Z389="",0,Z389),"0")+IFERROR(IF(Z390="",0,Z390),"0")</f>
        <v>0.17399999999999999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70</v>
      </c>
      <c r="Q392" s="389"/>
      <c r="R392" s="389"/>
      <c r="S392" s="389"/>
      <c r="T392" s="389"/>
      <c r="U392" s="389"/>
      <c r="V392" s="390"/>
      <c r="W392" s="37" t="s">
        <v>69</v>
      </c>
      <c r="X392" s="386">
        <f>IFERROR(SUM(X389:X390),"0")</f>
        <v>60</v>
      </c>
      <c r="Y392" s="386">
        <f>IFERROR(SUM(Y389:Y390),"0")</f>
        <v>62.4</v>
      </c>
      <c r="Z392" s="37"/>
      <c r="AA392" s="387"/>
      <c r="AB392" s="387"/>
      <c r="AC392" s="387"/>
    </row>
    <row r="393" spans="1:68" ht="16.5" hidden="1" customHeight="1" x14ac:dyDescent="0.25">
      <c r="A393" s="402" t="s">
        <v>531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105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hidden="1" customHeight="1" x14ac:dyDescent="0.25">
      <c r="A395" s="54" t="s">
        <v>532</v>
      </c>
      <c r="B395" s="54" t="s">
        <v>533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8"/>
      <c r="R397" s="398"/>
      <c r="S397" s="398"/>
      <c r="T397" s="399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70</v>
      </c>
      <c r="Q399" s="389"/>
      <c r="R399" s="389"/>
      <c r="S399" s="389"/>
      <c r="T399" s="389"/>
      <c r="U399" s="389"/>
      <c r="V399" s="390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70</v>
      </c>
      <c r="Q400" s="389"/>
      <c r="R400" s="389"/>
      <c r="S400" s="389"/>
      <c r="T400" s="389"/>
      <c r="U400" s="389"/>
      <c r="V400" s="390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391" t="s">
        <v>64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70</v>
      </c>
      <c r="Q405" s="389"/>
      <c r="R405" s="389"/>
      <c r="S405" s="389"/>
      <c r="T405" s="389"/>
      <c r="U405" s="389"/>
      <c r="V405" s="390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70</v>
      </c>
      <c r="Q406" s="389"/>
      <c r="R406" s="389"/>
      <c r="S406" s="389"/>
      <c r="T406" s="389"/>
      <c r="U406" s="389"/>
      <c r="V406" s="390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72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69</v>
      </c>
      <c r="X408" s="384">
        <v>30</v>
      </c>
      <c r="Y408" s="385">
        <f>IFERROR(IF(X408="",0,CEILING((X408/$H408),1)*$H408),"")</f>
        <v>31.2</v>
      </c>
      <c r="Z408" s="36">
        <f>IFERROR(IF(Y408=0,"",ROUNDUP(Y408/H408,0)*0.02175),"")</f>
        <v>8.6999999999999994E-2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32.169230769230772</v>
      </c>
      <c r="BN408" s="64">
        <f>IFERROR(Y408*I408/H408,"0")</f>
        <v>33.456000000000003</v>
      </c>
      <c r="BO408" s="64">
        <f>IFERROR(1/J408*(X408/H408),"0")</f>
        <v>6.8681318681318673E-2</v>
      </c>
      <c r="BP408" s="64">
        <f>IFERROR(1/J408*(Y408/H408),"0")</f>
        <v>7.1428571428571425E-2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70</v>
      </c>
      <c r="Q413" s="389"/>
      <c r="R413" s="389"/>
      <c r="S413" s="389"/>
      <c r="T413" s="389"/>
      <c r="U413" s="389"/>
      <c r="V413" s="390"/>
      <c r="W413" s="37" t="s">
        <v>71</v>
      </c>
      <c r="X413" s="386">
        <f>IFERROR(X408/H408,"0")+IFERROR(X409/H409,"0")+IFERROR(X410/H410,"0")+IFERROR(X411/H411,"0")+IFERROR(X412/H412,"0")</f>
        <v>3.8461538461538463</v>
      </c>
      <c r="Y413" s="386">
        <f>IFERROR(Y408/H408,"0")+IFERROR(Y409/H409,"0")+IFERROR(Y410/H410,"0")+IFERROR(Y411/H411,"0")+IFERROR(Y412/H412,"0")</f>
        <v>4</v>
      </c>
      <c r="Z413" s="386">
        <f>IFERROR(IF(Z408="",0,Z408),"0")+IFERROR(IF(Z409="",0,Z409),"0")+IFERROR(IF(Z410="",0,Z410),"0")+IFERROR(IF(Z411="",0,Z411),"0")+IFERROR(IF(Z412="",0,Z412),"0")</f>
        <v>8.6999999999999994E-2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70</v>
      </c>
      <c r="Q414" s="389"/>
      <c r="R414" s="389"/>
      <c r="S414" s="389"/>
      <c r="T414" s="389"/>
      <c r="U414" s="389"/>
      <c r="V414" s="390"/>
      <c r="W414" s="37" t="s">
        <v>69</v>
      </c>
      <c r="X414" s="386">
        <f>IFERROR(SUM(X408:X412),"0")</f>
        <v>30</v>
      </c>
      <c r="Y414" s="386">
        <f>IFERROR(SUM(Y408:Y412),"0")</f>
        <v>31.2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555</v>
      </c>
      <c r="B416" s="54" t="s">
        <v>556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70</v>
      </c>
      <c r="Q418" s="389"/>
      <c r="R418" s="389"/>
      <c r="S418" s="389"/>
      <c r="T418" s="389"/>
      <c r="U418" s="389"/>
      <c r="V418" s="390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70</v>
      </c>
      <c r="Q419" s="389"/>
      <c r="R419" s="389"/>
      <c r="S419" s="389"/>
      <c r="T419" s="389"/>
      <c r="U419" s="389"/>
      <c r="V419" s="390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558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559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70</v>
      </c>
      <c r="Q424" s="389"/>
      <c r="R424" s="389"/>
      <c r="S424" s="389"/>
      <c r="T424" s="389"/>
      <c r="U424" s="389"/>
      <c r="V424" s="390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70</v>
      </c>
      <c r="Q425" s="389"/>
      <c r="R425" s="389"/>
      <c r="S425" s="389"/>
      <c r="T425" s="389"/>
      <c r="U425" s="389"/>
      <c r="V425" s="390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64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7" t="s">
        <v>564</v>
      </c>
      <c r="Q427" s="398"/>
      <c r="R427" s="398"/>
      <c r="S427" s="398"/>
      <c r="T427" s="399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562</v>
      </c>
      <c r="B428" s="54" t="s">
        <v>565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87" t="s">
        <v>566</v>
      </c>
      <c r="Q428" s="398"/>
      <c r="R428" s="398"/>
      <c r="S428" s="398"/>
      <c r="T428" s="399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8"/>
      <c r="R429" s="398"/>
      <c r="S429" s="398"/>
      <c r="T429" s="399"/>
      <c r="U429" s="34"/>
      <c r="V429" s="34"/>
      <c r="W429" s="35" t="s">
        <v>69</v>
      </c>
      <c r="X429" s="384">
        <v>40</v>
      </c>
      <c r="Y429" s="385">
        <f t="shared" si="67"/>
        <v>42</v>
      </c>
      <c r="Z429" s="36">
        <f t="shared" si="68"/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42.190476190476183</v>
      </c>
      <c r="BN429" s="64">
        <f t="shared" si="70"/>
        <v>44.3</v>
      </c>
      <c r="BO429" s="64">
        <f t="shared" si="71"/>
        <v>6.1050061050061048E-2</v>
      </c>
      <c r="BP429" s="64">
        <f t="shared" si="72"/>
        <v>6.4102564102564097E-2</v>
      </c>
    </row>
    <row r="430" spans="1:68" ht="27" hidden="1" customHeight="1" x14ac:dyDescent="0.25">
      <c r="A430" s="54" t="s">
        <v>568</v>
      </c>
      <c r="B430" s="54" t="s">
        <v>569</v>
      </c>
      <c r="C430" s="31">
        <v>4301031323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48" t="s">
        <v>570</v>
      </c>
      <c r="Q430" s="398"/>
      <c r="R430" s="398"/>
      <c r="S430" s="398"/>
      <c r="T430" s="399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568</v>
      </c>
      <c r="B431" s="54" t="s">
        <v>571</v>
      </c>
      <c r="C431" s="31">
        <v>4301031174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8"/>
      <c r="R431" s="398"/>
      <c r="S431" s="398"/>
      <c r="T431" s="399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32" t="s">
        <v>574</v>
      </c>
      <c r="Q432" s="398"/>
      <c r="R432" s="398"/>
      <c r="S432" s="398"/>
      <c r="T432" s="399"/>
      <c r="U432" s="34"/>
      <c r="V432" s="34"/>
      <c r="W432" s="35" t="s">
        <v>69</v>
      </c>
      <c r="X432" s="384">
        <v>50</v>
      </c>
      <c r="Y432" s="385">
        <f t="shared" si="67"/>
        <v>50.400000000000006</v>
      </c>
      <c r="Z432" s="36">
        <f t="shared" si="68"/>
        <v>9.0359999999999996E-2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52.738095238095234</v>
      </c>
      <c r="BN432" s="64">
        <f t="shared" si="70"/>
        <v>53.160000000000004</v>
      </c>
      <c r="BO432" s="64">
        <f t="shared" si="71"/>
        <v>7.6312576312576319E-2</v>
      </c>
      <c r="BP432" s="64">
        <f t="shared" si="72"/>
        <v>7.6923076923076927E-2</v>
      </c>
    </row>
    <row r="433" spans="1:68" ht="27" hidden="1" customHeight="1" x14ac:dyDescent="0.25">
      <c r="A433" s="54" t="s">
        <v>572</v>
      </c>
      <c r="B433" s="54" t="s">
        <v>575</v>
      </c>
      <c r="C433" s="31">
        <v>4301031356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67" t="s">
        <v>574</v>
      </c>
      <c r="Q433" s="398"/>
      <c r="R433" s="398"/>
      <c r="S433" s="398"/>
      <c r="T433" s="399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69</v>
      </c>
      <c r="X434" s="384">
        <v>112</v>
      </c>
      <c r="Y434" s="385">
        <f t="shared" si="67"/>
        <v>112.56</v>
      </c>
      <c r="Z434" s="36">
        <f t="shared" si="68"/>
        <v>0.50451000000000001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173.33333333333334</v>
      </c>
      <c r="BN434" s="64">
        <f t="shared" si="70"/>
        <v>174.20000000000002</v>
      </c>
      <c r="BO434" s="64">
        <f t="shared" si="71"/>
        <v>0.42735042735042739</v>
      </c>
      <c r="BP434" s="64">
        <f t="shared" si="72"/>
        <v>0.42948717948717946</v>
      </c>
    </row>
    <row r="435" spans="1:68" ht="27" hidden="1" customHeight="1" x14ac:dyDescent="0.25">
      <c r="A435" s="54" t="s">
        <v>578</v>
      </c>
      <c r="B435" s="54" t="s">
        <v>579</v>
      </c>
      <c r="C435" s="31">
        <v>4301031335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41" t="s">
        <v>580</v>
      </c>
      <c r="Q435" s="398"/>
      <c r="R435" s="398"/>
      <c r="S435" s="398"/>
      <c r="T435" s="399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578</v>
      </c>
      <c r="B436" s="54" t="s">
        <v>581</v>
      </c>
      <c r="C436" s="31">
        <v>4301031257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8"/>
      <c r="R436" s="398"/>
      <c r="S436" s="398"/>
      <c r="T436" s="399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582</v>
      </c>
      <c r="B437" s="54" t="s">
        <v>583</v>
      </c>
      <c r="C437" s="31">
        <v>4301031330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7" t="s">
        <v>584</v>
      </c>
      <c r="Q437" s="398"/>
      <c r="R437" s="398"/>
      <c r="S437" s="398"/>
      <c r="T437" s="399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8"/>
      <c r="R438" s="398"/>
      <c r="S438" s="398"/>
      <c r="T438" s="399"/>
      <c r="U438" s="34"/>
      <c r="V438" s="34"/>
      <c r="W438" s="35" t="s">
        <v>69</v>
      </c>
      <c r="X438" s="384">
        <v>87.5</v>
      </c>
      <c r="Y438" s="385">
        <f t="shared" si="67"/>
        <v>88.2</v>
      </c>
      <c r="Z438" s="36">
        <f t="shared" si="73"/>
        <v>0.21084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92.916666666666657</v>
      </c>
      <c r="BN438" s="64">
        <f t="shared" si="70"/>
        <v>93.66</v>
      </c>
      <c r="BO438" s="64">
        <f t="shared" si="71"/>
        <v>0.17806267806267806</v>
      </c>
      <c r="BP438" s="64">
        <f t="shared" si="72"/>
        <v>0.17948717948717952</v>
      </c>
    </row>
    <row r="439" spans="1:68" ht="37.5" hidden="1" customHeight="1" x14ac:dyDescent="0.25">
      <c r="A439" s="54" t="s">
        <v>586</v>
      </c>
      <c r="B439" s="54" t="s">
        <v>587</v>
      </c>
      <c r="C439" s="31">
        <v>4301031336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56" t="s">
        <v>588</v>
      </c>
      <c r="Q439" s="398"/>
      <c r="R439" s="398"/>
      <c r="S439" s="398"/>
      <c r="T439" s="399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586</v>
      </c>
      <c r="B440" s="54" t="s">
        <v>589</v>
      </c>
      <c r="C440" s="31">
        <v>4301031254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8"/>
      <c r="R440" s="398"/>
      <c r="S440" s="398"/>
      <c r="T440" s="399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590</v>
      </c>
      <c r="B441" s="54" t="s">
        <v>591</v>
      </c>
      <c r="C441" s="31">
        <v>4301031331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7" t="s">
        <v>592</v>
      </c>
      <c r="Q441" s="398"/>
      <c r="R441" s="398"/>
      <c r="S441" s="398"/>
      <c r="T441" s="399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8"/>
      <c r="R442" s="398"/>
      <c r="S442" s="398"/>
      <c r="T442" s="399"/>
      <c r="U442" s="34"/>
      <c r="V442" s="34"/>
      <c r="W442" s="35" t="s">
        <v>69</v>
      </c>
      <c r="X442" s="384">
        <v>31.5</v>
      </c>
      <c r="Y442" s="385">
        <f t="shared" si="67"/>
        <v>31.5</v>
      </c>
      <c r="Z442" s="36">
        <f t="shared" si="73"/>
        <v>7.5300000000000006E-2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33.450000000000003</v>
      </c>
      <c r="BN442" s="64">
        <f t="shared" si="70"/>
        <v>33.450000000000003</v>
      </c>
      <c r="BO442" s="64">
        <f t="shared" si="71"/>
        <v>6.4102564102564111E-2</v>
      </c>
      <c r="BP442" s="64">
        <f t="shared" si="72"/>
        <v>6.4102564102564111E-2</v>
      </c>
    </row>
    <row r="443" spans="1:68" ht="27" hidden="1" customHeight="1" x14ac:dyDescent="0.25">
      <c r="A443" s="54" t="s">
        <v>594</v>
      </c>
      <c r="B443" s="54" t="s">
        <v>595</v>
      </c>
      <c r="C443" s="31">
        <v>4301031337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53" t="s">
        <v>596</v>
      </c>
      <c r="Q443" s="398"/>
      <c r="R443" s="398"/>
      <c r="S443" s="398"/>
      <c r="T443" s="399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594</v>
      </c>
      <c r="B444" s="54" t="s">
        <v>597</v>
      </c>
      <c r="C444" s="31">
        <v>4301031258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8"/>
      <c r="R444" s="398"/>
      <c r="S444" s="398"/>
      <c r="T444" s="399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598</v>
      </c>
      <c r="B445" s="54" t="s">
        <v>599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6" t="s">
        <v>600</v>
      </c>
      <c r="Q445" s="398"/>
      <c r="R445" s="398"/>
      <c r="S445" s="398"/>
      <c r="T445" s="399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601</v>
      </c>
      <c r="B446" s="54" t="s">
        <v>602</v>
      </c>
      <c r="C446" s="31">
        <v>4301031333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8"/>
      <c r="R446" s="398"/>
      <c r="S446" s="398"/>
      <c r="T446" s="399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601</v>
      </c>
      <c r="B447" s="54" t="s">
        <v>604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8"/>
      <c r="R448" s="398"/>
      <c r="S448" s="398"/>
      <c r="T448" s="399"/>
      <c r="U448" s="34"/>
      <c r="V448" s="34"/>
      <c r="W448" s="35" t="s">
        <v>69</v>
      </c>
      <c r="X448" s="384">
        <v>87.5</v>
      </c>
      <c r="Y448" s="385">
        <f t="shared" si="67"/>
        <v>88.2</v>
      </c>
      <c r="Z448" s="36">
        <f t="shared" si="73"/>
        <v>0.21084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92.916666666666657</v>
      </c>
      <c r="BN448" s="64">
        <f t="shared" si="70"/>
        <v>93.66</v>
      </c>
      <c r="BO448" s="64">
        <f t="shared" si="71"/>
        <v>0.17806267806267806</v>
      </c>
      <c r="BP448" s="64">
        <f t="shared" si="72"/>
        <v>0.17948717948717952</v>
      </c>
    </row>
    <row r="449" spans="1:68" ht="27" hidden="1" customHeight="1" x14ac:dyDescent="0.25">
      <c r="A449" s="54" t="s">
        <v>606</v>
      </c>
      <c r="B449" s="54" t="s">
        <v>607</v>
      </c>
      <c r="C449" s="31">
        <v>4301031338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5" t="s">
        <v>608</v>
      </c>
      <c r="Q449" s="398"/>
      <c r="R449" s="398"/>
      <c r="S449" s="398"/>
      <c r="T449" s="399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606</v>
      </c>
      <c r="B450" s="54" t="s">
        <v>609</v>
      </c>
      <c r="C450" s="31">
        <v>4301031255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8"/>
      <c r="R450" s="398"/>
      <c r="S450" s="398"/>
      <c r="T450" s="399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70</v>
      </c>
      <c r="Q451" s="389"/>
      <c r="R451" s="389"/>
      <c r="S451" s="389"/>
      <c r="T451" s="389"/>
      <c r="U451" s="389"/>
      <c r="V451" s="390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186.42857142857142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188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1.1671500000000001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70</v>
      </c>
      <c r="Q452" s="389"/>
      <c r="R452" s="389"/>
      <c r="S452" s="389"/>
      <c r="T452" s="389"/>
      <c r="U452" s="389"/>
      <c r="V452" s="390"/>
      <c r="W452" s="37" t="s">
        <v>69</v>
      </c>
      <c r="X452" s="386">
        <f>IFERROR(SUM(X427:X450),"0")</f>
        <v>408.5</v>
      </c>
      <c r="Y452" s="386">
        <f>IFERROR(SUM(Y427:Y450),"0")</f>
        <v>412.86</v>
      </c>
      <c r="Z452" s="37"/>
      <c r="AA452" s="387"/>
      <c r="AB452" s="387"/>
      <c r="AC452" s="387"/>
    </row>
    <row r="453" spans="1:68" ht="14.25" hidden="1" customHeight="1" x14ac:dyDescent="0.25">
      <c r="A453" s="391" t="s">
        <v>72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610</v>
      </c>
      <c r="B454" s="54" t="s">
        <v>611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612</v>
      </c>
      <c r="B455" s="54" t="s">
        <v>613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70</v>
      </c>
      <c r="Q456" s="389"/>
      <c r="R456" s="389"/>
      <c r="S456" s="389"/>
      <c r="T456" s="389"/>
      <c r="U456" s="389"/>
      <c r="V456" s="390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70</v>
      </c>
      <c r="Q457" s="389"/>
      <c r="R457" s="389"/>
      <c r="S457" s="389"/>
      <c r="T457" s="389"/>
      <c r="U457" s="389"/>
      <c r="V457" s="390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91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69</v>
      </c>
      <c r="X459" s="384">
        <v>12</v>
      </c>
      <c r="Y459" s="385">
        <f>IFERROR(IF(X459="",0,CEILING((X459/$H459),1)*$H459),"")</f>
        <v>12</v>
      </c>
      <c r="Z459" s="36">
        <f>IFERROR(IF(Y459=0,"",ROUNDUP(Y459/H459,0)*0.00627),"")</f>
        <v>6.2700000000000006E-2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18.000000000000004</v>
      </c>
      <c r="BN459" s="64">
        <f>IFERROR(Y459*I459/H459,"0")</f>
        <v>18.000000000000004</v>
      </c>
      <c r="BO459" s="64">
        <f>IFERROR(1/J459*(X459/H459),"0")</f>
        <v>0.05</v>
      </c>
      <c r="BP459" s="64">
        <f>IFERROR(1/J459*(Y459/H459),"0")</f>
        <v>0.05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69</v>
      </c>
      <c r="X460" s="384">
        <v>6</v>
      </c>
      <c r="Y460" s="385">
        <f>IFERROR(IF(X460="",0,CEILING((X460/$H460),1)*$H460),"")</f>
        <v>6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9.0000000000000018</v>
      </c>
      <c r="BN460" s="64">
        <f>IFERROR(Y460*I460/H460,"0")</f>
        <v>9.0000000000000018</v>
      </c>
      <c r="BO460" s="64">
        <f>IFERROR(1/J460*(X460/H460),"0")</f>
        <v>2.5000000000000001E-2</v>
      </c>
      <c r="BP460" s="64">
        <f>IFERROR(1/J460*(Y460/H460),"0")</f>
        <v>2.5000000000000001E-2</v>
      </c>
    </row>
    <row r="461" spans="1:68" ht="27" hidden="1" customHeight="1" x14ac:dyDescent="0.25">
      <c r="A461" s="54" t="s">
        <v>620</v>
      </c>
      <c r="B461" s="54" t="s">
        <v>621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70</v>
      </c>
      <c r="Q462" s="389"/>
      <c r="R462" s="389"/>
      <c r="S462" s="389"/>
      <c r="T462" s="389"/>
      <c r="U462" s="389"/>
      <c r="V462" s="390"/>
      <c r="W462" s="37" t="s">
        <v>71</v>
      </c>
      <c r="X462" s="386">
        <f>IFERROR(X459/H459,"0")+IFERROR(X460/H460,"0")+IFERROR(X461/H461,"0")</f>
        <v>15</v>
      </c>
      <c r="Y462" s="386">
        <f>IFERROR(Y459/H459,"0")+IFERROR(Y460/H460,"0")+IFERROR(Y461/H461,"0")</f>
        <v>15</v>
      </c>
      <c r="Z462" s="386">
        <f>IFERROR(IF(Z459="",0,Z459),"0")+IFERROR(IF(Z460="",0,Z460),"0")+IFERROR(IF(Z461="",0,Z461),"0")</f>
        <v>9.4050000000000009E-2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70</v>
      </c>
      <c r="Q463" s="389"/>
      <c r="R463" s="389"/>
      <c r="S463" s="389"/>
      <c r="T463" s="389"/>
      <c r="U463" s="389"/>
      <c r="V463" s="390"/>
      <c r="W463" s="37" t="s">
        <v>69</v>
      </c>
      <c r="X463" s="386">
        <f>IFERROR(SUM(X459:X461),"0")</f>
        <v>18</v>
      </c>
      <c r="Y463" s="386">
        <f>IFERROR(SUM(Y459:Y461),"0")</f>
        <v>18</v>
      </c>
      <c r="Z463" s="37"/>
      <c r="AA463" s="387"/>
      <c r="AB463" s="387"/>
      <c r="AC463" s="387"/>
    </row>
    <row r="464" spans="1:68" ht="16.5" hidden="1" customHeight="1" x14ac:dyDescent="0.25">
      <c r="A464" s="402" t="s">
        <v>622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141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623</v>
      </c>
      <c r="B466" s="54" t="s">
        <v>624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5" t="s">
        <v>625</v>
      </c>
      <c r="Q466" s="398"/>
      <c r="R466" s="398"/>
      <c r="S466" s="398"/>
      <c r="T466" s="399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70</v>
      </c>
      <c r="Q467" s="389"/>
      <c r="R467" s="389"/>
      <c r="S467" s="389"/>
      <c r="T467" s="389"/>
      <c r="U467" s="389"/>
      <c r="V467" s="390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70</v>
      </c>
      <c r="Q468" s="389"/>
      <c r="R468" s="389"/>
      <c r="S468" s="389"/>
      <c r="T468" s="389"/>
      <c r="U468" s="389"/>
      <c r="V468" s="390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64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03" t="s">
        <v>628</v>
      </c>
      <c r="Q470" s="398"/>
      <c r="R470" s="398"/>
      <c r="S470" s="398"/>
      <c r="T470" s="399"/>
      <c r="U470" s="34"/>
      <c r="V470" s="34"/>
      <c r="W470" s="35" t="s">
        <v>69</v>
      </c>
      <c r="X470" s="384">
        <v>60</v>
      </c>
      <c r="Y470" s="385">
        <f t="shared" ref="Y470:Y476" si="74">IFERROR(IF(X470="",0,CEILING((X470/$H470),1)*$H470),"")</f>
        <v>63</v>
      </c>
      <c r="Z470" s="36">
        <f>IFERROR(IF(Y470=0,"",ROUNDUP(Y470/H470,0)*0.00753),"")</f>
        <v>0.11295000000000001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63.28571428571427</v>
      </c>
      <c r="BN470" s="64">
        <f t="shared" ref="BN470:BN476" si="76">IFERROR(Y470*I470/H470,"0")</f>
        <v>66.449999999999989</v>
      </c>
      <c r="BO470" s="64">
        <f t="shared" ref="BO470:BO476" si="77">IFERROR(1/J470*(X470/H470),"0")</f>
        <v>9.1575091575091569E-2</v>
      </c>
      <c r="BP470" s="64">
        <f t="shared" ref="BP470:BP476" si="78">IFERROR(1/J470*(Y470/H470),"0")</f>
        <v>9.6153846153846145E-2</v>
      </c>
    </row>
    <row r="471" spans="1:68" ht="27" hidden="1" customHeight="1" x14ac:dyDescent="0.25">
      <c r="A471" s="54" t="s">
        <v>626</v>
      </c>
      <c r="B471" s="54" t="s">
        <v>629</v>
      </c>
      <c r="C471" s="31">
        <v>4301031212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8"/>
      <c r="R471" s="398"/>
      <c r="S471" s="398"/>
      <c r="T471" s="399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630</v>
      </c>
      <c r="B472" s="54" t="s">
        <v>631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7" t="s">
        <v>632</v>
      </c>
      <c r="Q472" s="398"/>
      <c r="R472" s="398"/>
      <c r="S472" s="398"/>
      <c r="T472" s="399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633</v>
      </c>
      <c r="B473" s="54" t="s">
        <v>634</v>
      </c>
      <c r="C473" s="31">
        <v>4301031334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2" t="s">
        <v>635</v>
      </c>
      <c r="Q473" s="398"/>
      <c r="R473" s="398"/>
      <c r="S473" s="398"/>
      <c r="T473" s="399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633</v>
      </c>
      <c r="B474" s="54" t="s">
        <v>636</v>
      </c>
      <c r="C474" s="31">
        <v>4301031167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8"/>
      <c r="R474" s="398"/>
      <c r="S474" s="398"/>
      <c r="T474" s="399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637</v>
      </c>
      <c r="B475" s="54" t="s">
        <v>638</v>
      </c>
      <c r="C475" s="31">
        <v>4301031327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56" t="s">
        <v>639</v>
      </c>
      <c r="Q475" s="398"/>
      <c r="R475" s="398"/>
      <c r="S475" s="398"/>
      <c r="T475" s="399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8"/>
      <c r="R476" s="398"/>
      <c r="S476" s="398"/>
      <c r="T476" s="399"/>
      <c r="U476" s="34"/>
      <c r="V476" s="34"/>
      <c r="W476" s="35" t="s">
        <v>69</v>
      </c>
      <c r="X476" s="384">
        <v>14</v>
      </c>
      <c r="Y476" s="385">
        <f t="shared" si="74"/>
        <v>14.700000000000001</v>
      </c>
      <c r="Z476" s="36">
        <f>IFERROR(IF(Y476=0,"",ROUNDUP(Y476/H476,0)*0.00502),"")</f>
        <v>3.5140000000000005E-2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14.866666666666665</v>
      </c>
      <c r="BN476" s="64">
        <f t="shared" si="76"/>
        <v>15.61</v>
      </c>
      <c r="BO476" s="64">
        <f t="shared" si="77"/>
        <v>2.8490028490028491E-2</v>
      </c>
      <c r="BP476" s="64">
        <f t="shared" si="78"/>
        <v>2.9914529914529919E-2</v>
      </c>
    </row>
    <row r="477" spans="1:68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70</v>
      </c>
      <c r="Q477" s="389"/>
      <c r="R477" s="389"/>
      <c r="S477" s="389"/>
      <c r="T477" s="389"/>
      <c r="U477" s="389"/>
      <c r="V477" s="390"/>
      <c r="W477" s="37" t="s">
        <v>71</v>
      </c>
      <c r="X477" s="386">
        <f>IFERROR(X470/H470,"0")+IFERROR(X471/H471,"0")+IFERROR(X472/H472,"0")+IFERROR(X473/H473,"0")+IFERROR(X474/H474,"0")+IFERROR(X475/H475,"0")+IFERROR(X476/H476,"0")</f>
        <v>20.952380952380949</v>
      </c>
      <c r="Y477" s="386">
        <f>IFERROR(Y470/H470,"0")+IFERROR(Y471/H471,"0")+IFERROR(Y472/H472,"0")+IFERROR(Y473/H473,"0")+IFERROR(Y474/H474,"0")+IFERROR(Y475/H475,"0")+IFERROR(Y476/H476,"0")</f>
        <v>22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0.14809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70</v>
      </c>
      <c r="Q478" s="389"/>
      <c r="R478" s="389"/>
      <c r="S478" s="389"/>
      <c r="T478" s="389"/>
      <c r="U478" s="389"/>
      <c r="V478" s="390"/>
      <c r="W478" s="37" t="s">
        <v>69</v>
      </c>
      <c r="X478" s="386">
        <f>IFERROR(SUM(X470:X476),"0")</f>
        <v>74</v>
      </c>
      <c r="Y478" s="386">
        <f>IFERROR(SUM(Y470:Y476),"0")</f>
        <v>77.7</v>
      </c>
      <c r="Z478" s="37"/>
      <c r="AA478" s="387"/>
      <c r="AB478" s="387"/>
      <c r="AC478" s="387"/>
    </row>
    <row r="479" spans="1:68" ht="14.25" hidden="1" customHeight="1" x14ac:dyDescent="0.25">
      <c r="A479" s="391" t="s">
        <v>91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69</v>
      </c>
      <c r="X480" s="384">
        <v>6</v>
      </c>
      <c r="Y480" s="385">
        <f>IFERROR(IF(X480="",0,CEILING((X480/$H480),1)*$H480),"")</f>
        <v>6</v>
      </c>
      <c r="Z480" s="36">
        <f>IFERROR(IF(Y480=0,"",ROUNDUP(Y480/H480,0)*0.00627),"")</f>
        <v>3.1350000000000003E-2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9.0000000000000018</v>
      </c>
      <c r="BN480" s="64">
        <f>IFERROR(Y480*I480/H480,"0")</f>
        <v>9.0000000000000018</v>
      </c>
      <c r="BO480" s="64">
        <f>IFERROR(1/J480*(X480/H480),"0")</f>
        <v>2.5000000000000001E-2</v>
      </c>
      <c r="BP480" s="64">
        <f>IFERROR(1/J480*(Y480/H480),"0")</f>
        <v>2.5000000000000001E-2</v>
      </c>
    </row>
    <row r="481" spans="1:68" ht="27" hidden="1" customHeight="1" x14ac:dyDescent="0.25">
      <c r="A481" s="54" t="s">
        <v>643</v>
      </c>
      <c r="B481" s="54" t="s">
        <v>644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70</v>
      </c>
      <c r="Q482" s="389"/>
      <c r="R482" s="389"/>
      <c r="S482" s="389"/>
      <c r="T482" s="389"/>
      <c r="U482" s="389"/>
      <c r="V482" s="390"/>
      <c r="W482" s="37" t="s">
        <v>71</v>
      </c>
      <c r="X482" s="386">
        <f>IFERROR(X480/H480,"0")+IFERROR(X481/H481,"0")</f>
        <v>5</v>
      </c>
      <c r="Y482" s="386">
        <f>IFERROR(Y480/H480,"0")+IFERROR(Y481/H481,"0")</f>
        <v>5</v>
      </c>
      <c r="Z482" s="386">
        <f>IFERROR(IF(Z480="",0,Z480),"0")+IFERROR(IF(Z481="",0,Z481),"0")</f>
        <v>3.1350000000000003E-2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70</v>
      </c>
      <c r="Q483" s="389"/>
      <c r="R483" s="389"/>
      <c r="S483" s="389"/>
      <c r="T483" s="389"/>
      <c r="U483" s="389"/>
      <c r="V483" s="390"/>
      <c r="W483" s="37" t="s">
        <v>69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hidden="1" customHeight="1" x14ac:dyDescent="0.25">
      <c r="A484" s="391" t="s">
        <v>100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hidden="1" customHeight="1" x14ac:dyDescent="0.25">
      <c r="A485" s="54" t="s">
        <v>645</v>
      </c>
      <c r="B485" s="54" t="s">
        <v>646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70</v>
      </c>
      <c r="Q486" s="389"/>
      <c r="R486" s="389"/>
      <c r="S486" s="389"/>
      <c r="T486" s="389"/>
      <c r="U486" s="389"/>
      <c r="V486" s="390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70</v>
      </c>
      <c r="Q487" s="389"/>
      <c r="R487" s="389"/>
      <c r="S487" s="389"/>
      <c r="T487" s="389"/>
      <c r="U487" s="389"/>
      <c r="V487" s="390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647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69</v>
      </c>
      <c r="X489" s="384">
        <v>7.5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</v>
      </c>
      <c r="BN489" s="64">
        <f>IFERROR(Y489*I489/H489,"0")</f>
        <v>10.799999999999999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70</v>
      </c>
      <c r="Q490" s="389"/>
      <c r="R490" s="389"/>
      <c r="S490" s="389"/>
      <c r="T490" s="389"/>
      <c r="U490" s="389"/>
      <c r="V490" s="390"/>
      <c r="W490" s="37" t="s">
        <v>71</v>
      </c>
      <c r="X490" s="386">
        <f>IFERROR(X489/H489,"0")</f>
        <v>2.5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70</v>
      </c>
      <c r="Q491" s="389"/>
      <c r="R491" s="389"/>
      <c r="S491" s="389"/>
      <c r="T491" s="389"/>
      <c r="U491" s="389"/>
      <c r="V491" s="390"/>
      <c r="W491" s="37" t="s">
        <v>69</v>
      </c>
      <c r="X491" s="386">
        <f>IFERROR(SUM(X489:X489),"0")</f>
        <v>7.5</v>
      </c>
      <c r="Y491" s="386">
        <f>IFERROR(SUM(Y489:Y489),"0")</f>
        <v>9</v>
      </c>
      <c r="Z491" s="37"/>
      <c r="AA491" s="387"/>
      <c r="AB491" s="387"/>
      <c r="AC491" s="387"/>
    </row>
    <row r="492" spans="1:68" ht="16.5" hidden="1" customHeight="1" x14ac:dyDescent="0.25">
      <c r="A492" s="402" t="s">
        <v>650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64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69</v>
      </c>
      <c r="X494" s="384">
        <v>8</v>
      </c>
      <c r="Y494" s="385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69</v>
      </c>
      <c r="X495" s="384">
        <v>4</v>
      </c>
      <c r="Y495" s="385">
        <f>IFERROR(IF(X495="",0,CEILING((X495/$H495),1)*$H495),"")</f>
        <v>4.8</v>
      </c>
      <c r="Z495" s="36">
        <f>IFERROR(IF(Y495=0,"",ROUNDUP(Y495/H495,0)*0.00502),"")</f>
        <v>2.0080000000000001E-2</v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4.3333333333333339</v>
      </c>
      <c r="BN495" s="64">
        <f>IFERROR(Y495*I495/H495,"0")</f>
        <v>5.2</v>
      </c>
      <c r="BO495" s="64">
        <f>IFERROR(1/J495*(X495/H495),"0")</f>
        <v>1.4245014245014247E-2</v>
      </c>
      <c r="BP495" s="64">
        <f>IFERROR(1/J495*(Y495/H495),"0")</f>
        <v>1.7094017094017096E-2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69</v>
      </c>
      <c r="X496" s="384">
        <v>20</v>
      </c>
      <c r="Y496" s="385">
        <f>IFERROR(IF(X496="",0,CEILING((X496/$H496),1)*$H496),"")</f>
        <v>20.399999999999999</v>
      </c>
      <c r="Z496" s="36">
        <f>IFERROR(IF(Y496=0,"",ROUNDUP(Y496/H496,0)*0.00502),"")</f>
        <v>8.5339999999999999E-2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33.666666666666664</v>
      </c>
      <c r="BN496" s="64">
        <f>IFERROR(Y496*I496/H496,"0")</f>
        <v>34.340000000000003</v>
      </c>
      <c r="BO496" s="64">
        <f>IFERROR(1/J496*(X496/H496),"0")</f>
        <v>7.122507122507124E-2</v>
      </c>
      <c r="BP496" s="64">
        <f>IFERROR(1/J496*(Y496/H496),"0")</f>
        <v>7.2649572649572655E-2</v>
      </c>
    </row>
    <row r="497" spans="1:68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70</v>
      </c>
      <c r="Q497" s="389"/>
      <c r="R497" s="389"/>
      <c r="S497" s="389"/>
      <c r="T497" s="389"/>
      <c r="U497" s="389"/>
      <c r="V497" s="390"/>
      <c r="W497" s="37" t="s">
        <v>71</v>
      </c>
      <c r="X497" s="386">
        <f>IFERROR(X494/H494,"0")+IFERROR(X495/H495,"0")+IFERROR(X496/H496,"0")</f>
        <v>26.666666666666668</v>
      </c>
      <c r="Y497" s="386">
        <f>IFERROR(Y494/H494,"0")+IFERROR(Y495/H495,"0")+IFERROR(Y496/H496,"0")</f>
        <v>28</v>
      </c>
      <c r="Z497" s="386">
        <f>IFERROR(IF(Z494="",0,Z494),"0")+IFERROR(IF(Z495="",0,Z495),"0")+IFERROR(IF(Z496="",0,Z496),"0")</f>
        <v>0.14056000000000002</v>
      </c>
      <c r="AA497" s="387"/>
      <c r="AB497" s="387"/>
      <c r="AC497" s="387"/>
    </row>
    <row r="498" spans="1:68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70</v>
      </c>
      <c r="Q498" s="389"/>
      <c r="R498" s="389"/>
      <c r="S498" s="389"/>
      <c r="T498" s="389"/>
      <c r="U498" s="389"/>
      <c r="V498" s="390"/>
      <c r="W498" s="37" t="s">
        <v>69</v>
      </c>
      <c r="X498" s="386">
        <f>IFERROR(SUM(X494:X496),"0")</f>
        <v>32</v>
      </c>
      <c r="Y498" s="386">
        <f>IFERROR(SUM(Y494:Y496),"0")</f>
        <v>33.599999999999994</v>
      </c>
      <c r="Z498" s="37"/>
      <c r="AA498" s="387"/>
      <c r="AB498" s="387"/>
      <c r="AC498" s="387"/>
    </row>
    <row r="499" spans="1:68" ht="16.5" hidden="1" customHeight="1" x14ac:dyDescent="0.25">
      <c r="A499" s="402" t="s">
        <v>657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64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658</v>
      </c>
      <c r="B501" s="54" t="s">
        <v>659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2" t="s">
        <v>660</v>
      </c>
      <c r="Q501" s="398"/>
      <c r="R501" s="398"/>
      <c r="S501" s="398"/>
      <c r="T501" s="399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661</v>
      </c>
      <c r="B502" s="54" t="s">
        <v>662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70</v>
      </c>
      <c r="Q503" s="389"/>
      <c r="R503" s="389"/>
      <c r="S503" s="389"/>
      <c r="T503" s="389"/>
      <c r="U503" s="389"/>
      <c r="V503" s="390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70</v>
      </c>
      <c r="Q504" s="389"/>
      <c r="R504" s="389"/>
      <c r="S504" s="389"/>
      <c r="T504" s="389"/>
      <c r="U504" s="389"/>
      <c r="V504" s="390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171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663</v>
      </c>
      <c r="B506" s="54" t="s">
        <v>664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8" t="s">
        <v>665</v>
      </c>
      <c r="Q506" s="398"/>
      <c r="R506" s="398"/>
      <c r="S506" s="398"/>
      <c r="T506" s="399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70</v>
      </c>
      <c r="Q507" s="389"/>
      <c r="R507" s="389"/>
      <c r="S507" s="389"/>
      <c r="T507" s="389"/>
      <c r="U507" s="389"/>
      <c r="V507" s="390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70</v>
      </c>
      <c r="Q508" s="389"/>
      <c r="R508" s="389"/>
      <c r="S508" s="389"/>
      <c r="T508" s="389"/>
      <c r="U508" s="389"/>
      <c r="V508" s="390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666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666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105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69</v>
      </c>
      <c r="X512" s="384">
        <v>70</v>
      </c>
      <c r="Y512" s="385">
        <f t="shared" ref="Y512:Y520" si="79">IFERROR(IF(X512="",0,CEILING((X512/$H512),1)*$H512),"")</f>
        <v>73.92</v>
      </c>
      <c r="Z512" s="36">
        <f t="shared" ref="Z512:Z517" si="80">IFERROR(IF(Y512=0,"",ROUNDUP(Y512/H512,0)*0.01196),"")</f>
        <v>0.16744000000000001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74.772727272727266</v>
      </c>
      <c r="BN512" s="64">
        <f t="shared" ref="BN512:BN520" si="82">IFERROR(Y512*I512/H512,"0")</f>
        <v>78.959999999999994</v>
      </c>
      <c r="BO512" s="64">
        <f t="shared" ref="BO512:BO520" si="83">IFERROR(1/J512*(X512/H512),"0")</f>
        <v>0.12747668997668998</v>
      </c>
      <c r="BP512" s="64">
        <f t="shared" ref="BP512:BP520" si="84">IFERROR(1/J512*(Y512/H512),"0")</f>
        <v>0.13461538461538464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69</v>
      </c>
      <c r="X513" s="384">
        <v>120</v>
      </c>
      <c r="Y513" s="385">
        <f t="shared" si="79"/>
        <v>121.44000000000001</v>
      </c>
      <c r="Z513" s="36">
        <f t="shared" si="80"/>
        <v>0.27507999999999999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128.18181818181816</v>
      </c>
      <c r="BN513" s="64">
        <f t="shared" si="82"/>
        <v>129.72</v>
      </c>
      <c r="BO513" s="64">
        <f t="shared" si="83"/>
        <v>0.21853146853146854</v>
      </c>
      <c r="BP513" s="64">
        <f t="shared" si="84"/>
        <v>0.22115384615384617</v>
      </c>
    </row>
    <row r="514" spans="1:68" ht="27" hidden="1" customHeight="1" x14ac:dyDescent="0.25">
      <c r="A514" s="54" t="s">
        <v>671</v>
      </c>
      <c r="B514" s="54" t="s">
        <v>672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4" t="s">
        <v>673</v>
      </c>
      <c r="Q514" s="398"/>
      <c r="R514" s="398"/>
      <c r="S514" s="398"/>
      <c r="T514" s="399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674</v>
      </c>
      <c r="B515" s="54" t="s">
        <v>675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69</v>
      </c>
      <c r="X516" s="384">
        <v>140</v>
      </c>
      <c r="Y516" s="385">
        <f t="shared" si="79"/>
        <v>142.56</v>
      </c>
      <c r="Z516" s="36">
        <f t="shared" si="80"/>
        <v>0.32291999999999998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149.54545454545453</v>
      </c>
      <c r="BN516" s="64">
        <f t="shared" si="82"/>
        <v>152.27999999999997</v>
      </c>
      <c r="BO516" s="64">
        <f t="shared" si="83"/>
        <v>0.25495337995337997</v>
      </c>
      <c r="BP516" s="64">
        <f t="shared" si="84"/>
        <v>0.25961538461538464</v>
      </c>
    </row>
    <row r="517" spans="1:68" ht="16.5" hidden="1" customHeight="1" x14ac:dyDescent="0.25">
      <c r="A517" s="54" t="s">
        <v>678</v>
      </c>
      <c r="B517" s="54" t="s">
        <v>679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69</v>
      </c>
      <c r="X518" s="384">
        <v>78</v>
      </c>
      <c r="Y518" s="385">
        <f t="shared" si="79"/>
        <v>79.2</v>
      </c>
      <c r="Z518" s="36">
        <f>IFERROR(IF(Y518=0,"",ROUNDUP(Y518/H518,0)*0.00937),"")</f>
        <v>0.20613999999999999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83.199999999999989</v>
      </c>
      <c r="BN518" s="64">
        <f t="shared" si="82"/>
        <v>84.47999999999999</v>
      </c>
      <c r="BO518" s="64">
        <f t="shared" si="83"/>
        <v>0.18055555555555555</v>
      </c>
      <c r="BP518" s="64">
        <f t="shared" si="84"/>
        <v>0.18333333333333332</v>
      </c>
    </row>
    <row r="519" spans="1:68" ht="27" hidden="1" customHeight="1" x14ac:dyDescent="0.25">
      <c r="A519" s="54" t="s">
        <v>682</v>
      </c>
      <c r="B519" s="54" t="s">
        <v>683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69</v>
      </c>
      <c r="X520" s="384">
        <v>150</v>
      </c>
      <c r="Y520" s="385">
        <f t="shared" si="79"/>
        <v>151.20000000000002</v>
      </c>
      <c r="Z520" s="36">
        <f>IFERROR(IF(Y520=0,"",ROUNDUP(Y520/H520,0)*0.00937),"")</f>
        <v>0.39354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160</v>
      </c>
      <c r="BN520" s="64">
        <f t="shared" si="82"/>
        <v>161.28</v>
      </c>
      <c r="BO520" s="64">
        <f t="shared" si="83"/>
        <v>0.34722222222222221</v>
      </c>
      <c r="BP520" s="64">
        <f t="shared" si="84"/>
        <v>0.35000000000000003</v>
      </c>
    </row>
    <row r="521" spans="1:68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70</v>
      </c>
      <c r="Q521" s="389"/>
      <c r="R521" s="389"/>
      <c r="S521" s="389"/>
      <c r="T521" s="389"/>
      <c r="U521" s="389"/>
      <c r="V521" s="390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125.83333333333334</v>
      </c>
      <c r="Y521" s="386">
        <f>IFERROR(Y512/H512,"0")+IFERROR(Y513/H513,"0")+IFERROR(Y514/H514,"0")+IFERROR(Y515/H515,"0")+IFERROR(Y516/H516,"0")+IFERROR(Y517/H517,"0")+IFERROR(Y518/H518,"0")+IFERROR(Y519/H519,"0")+IFERROR(Y520/H520,"0")</f>
        <v>128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1.3651200000000001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70</v>
      </c>
      <c r="Q522" s="389"/>
      <c r="R522" s="389"/>
      <c r="S522" s="389"/>
      <c r="T522" s="389"/>
      <c r="U522" s="389"/>
      <c r="V522" s="390"/>
      <c r="W522" s="37" t="s">
        <v>69</v>
      </c>
      <c r="X522" s="386">
        <f>IFERROR(SUM(X512:X520),"0")</f>
        <v>558</v>
      </c>
      <c r="Y522" s="386">
        <f>IFERROR(SUM(Y512:Y520),"0")</f>
        <v>568.32000000000005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141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69</v>
      </c>
      <c r="X524" s="384">
        <v>100</v>
      </c>
      <c r="Y524" s="385">
        <f>IFERROR(IF(X524="",0,CEILING((X524/$H524),1)*$H524),"")</f>
        <v>100.32000000000001</v>
      </c>
      <c r="Z524" s="36">
        <f>IFERROR(IF(Y524=0,"",ROUNDUP(Y524/H524,0)*0.01196),"")</f>
        <v>0.22724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106.81818181818181</v>
      </c>
      <c r="BN524" s="64">
        <f>IFERROR(Y524*I524/H524,"0")</f>
        <v>107.16</v>
      </c>
      <c r="BO524" s="64">
        <f>IFERROR(1/J524*(X524/H524),"0")</f>
        <v>0.18210955710955709</v>
      </c>
      <c r="BP524" s="64">
        <f>IFERROR(1/J524*(Y524/H524),"0")</f>
        <v>0.18269230769230771</v>
      </c>
    </row>
    <row r="525" spans="1:68" ht="16.5" hidden="1" customHeight="1" x14ac:dyDescent="0.25">
      <c r="A525" s="54" t="s">
        <v>688</v>
      </c>
      <c r="B525" s="54" t="s">
        <v>689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70</v>
      </c>
      <c r="Q526" s="389"/>
      <c r="R526" s="389"/>
      <c r="S526" s="389"/>
      <c r="T526" s="389"/>
      <c r="U526" s="389"/>
      <c r="V526" s="390"/>
      <c r="W526" s="37" t="s">
        <v>71</v>
      </c>
      <c r="X526" s="386">
        <f>IFERROR(X524/H524,"0")+IFERROR(X525/H525,"0")</f>
        <v>18.939393939393938</v>
      </c>
      <c r="Y526" s="386">
        <f>IFERROR(Y524/H524,"0")+IFERROR(Y525/H525,"0")</f>
        <v>19</v>
      </c>
      <c r="Z526" s="386">
        <f>IFERROR(IF(Z524="",0,Z524),"0")+IFERROR(IF(Z525="",0,Z525),"0")</f>
        <v>0.22724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70</v>
      </c>
      <c r="Q527" s="389"/>
      <c r="R527" s="389"/>
      <c r="S527" s="389"/>
      <c r="T527" s="389"/>
      <c r="U527" s="389"/>
      <c r="V527" s="390"/>
      <c r="W527" s="37" t="s">
        <v>69</v>
      </c>
      <c r="X527" s="386">
        <f>IFERROR(SUM(X524:X525),"0")</f>
        <v>100</v>
      </c>
      <c r="Y527" s="386">
        <f>IFERROR(SUM(Y524:Y525),"0")</f>
        <v>100.32000000000001</v>
      </c>
      <c r="Z527" s="37"/>
      <c r="AA527" s="387"/>
      <c r="AB527" s="387"/>
      <c r="AC527" s="387"/>
    </row>
    <row r="528" spans="1:68" ht="14.25" hidden="1" customHeight="1" x14ac:dyDescent="0.25">
      <c r="A528" s="391" t="s">
        <v>64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69</v>
      </c>
      <c r="X529" s="384">
        <v>60</v>
      </c>
      <c r="Y529" s="385">
        <f t="shared" ref="Y529:Y534" si="85">IFERROR(IF(X529="",0,CEILING((X529/$H529),1)*$H529),"")</f>
        <v>63.36</v>
      </c>
      <c r="Z529" s="36">
        <f>IFERROR(IF(Y529=0,"",ROUNDUP(Y529/H529,0)*0.01196),"")</f>
        <v>0.14352000000000001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64.090909090909079</v>
      </c>
      <c r="BN529" s="64">
        <f t="shared" ref="BN529:BN534" si="87">IFERROR(Y529*I529/H529,"0")</f>
        <v>67.679999999999993</v>
      </c>
      <c r="BO529" s="64">
        <f t="shared" ref="BO529:BO534" si="88">IFERROR(1/J529*(X529/H529),"0")</f>
        <v>0.10926573426573427</v>
      </c>
      <c r="BP529" s="64">
        <f t="shared" ref="BP529:BP534" si="89">IFERROR(1/J529*(Y529/H529),"0")</f>
        <v>0.11538461538461539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69</v>
      </c>
      <c r="X530" s="384">
        <v>60</v>
      </c>
      <c r="Y530" s="385">
        <f t="shared" si="85"/>
        <v>63.36</v>
      </c>
      <c r="Z530" s="36">
        <f>IFERROR(IF(Y530=0,"",ROUNDUP(Y530/H530,0)*0.01196),"")</f>
        <v>0.14352000000000001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64.090909090909079</v>
      </c>
      <c r="BN530" s="64">
        <f t="shared" si="87"/>
        <v>67.679999999999993</v>
      </c>
      <c r="BO530" s="64">
        <f t="shared" si="88"/>
        <v>0.10926573426573427</v>
      </c>
      <c r="BP530" s="64">
        <f t="shared" si="89"/>
        <v>0.11538461538461539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69</v>
      </c>
      <c r="X531" s="384">
        <v>130</v>
      </c>
      <c r="Y531" s="385">
        <f t="shared" si="85"/>
        <v>132</v>
      </c>
      <c r="Z531" s="36">
        <f>IFERROR(IF(Y531=0,"",ROUNDUP(Y531/H531,0)*0.01196),"")</f>
        <v>0.29899999999999999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138.86363636363635</v>
      </c>
      <c r="BN531" s="64">
        <f t="shared" si="87"/>
        <v>140.99999999999997</v>
      </c>
      <c r="BO531" s="64">
        <f t="shared" si="88"/>
        <v>0.23674242424242425</v>
      </c>
      <c r="BP531" s="64">
        <f t="shared" si="89"/>
        <v>0.24038461538461539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69</v>
      </c>
      <c r="X532" s="384">
        <v>36</v>
      </c>
      <c r="Y532" s="385">
        <f t="shared" si="85"/>
        <v>36</v>
      </c>
      <c r="Z532" s="36">
        <f>IFERROR(IF(Y532=0,"",ROUNDUP(Y532/H532,0)*0.00937),"")</f>
        <v>9.3700000000000006E-2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38.4</v>
      </c>
      <c r="BN532" s="64">
        <f t="shared" si="87"/>
        <v>38.4</v>
      </c>
      <c r="BO532" s="64">
        <f t="shared" si="88"/>
        <v>8.3333333333333329E-2</v>
      </c>
      <c r="BP532" s="64">
        <f t="shared" si="89"/>
        <v>8.3333333333333329E-2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69</v>
      </c>
      <c r="X533" s="384">
        <v>18</v>
      </c>
      <c r="Y533" s="385">
        <f t="shared" si="85"/>
        <v>18</v>
      </c>
      <c r="Z533" s="36">
        <f>IFERROR(IF(Y533=0,"",ROUNDUP(Y533/H533,0)*0.00937),"")</f>
        <v>4.6850000000000003E-2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19.05</v>
      </c>
      <c r="BN533" s="64">
        <f t="shared" si="87"/>
        <v>19.05</v>
      </c>
      <c r="BO533" s="64">
        <f t="shared" si="88"/>
        <v>4.1666666666666664E-2</v>
      </c>
      <c r="BP533" s="64">
        <f t="shared" si="89"/>
        <v>4.1666666666666664E-2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69</v>
      </c>
      <c r="X534" s="384">
        <v>60</v>
      </c>
      <c r="Y534" s="385">
        <f t="shared" si="85"/>
        <v>61.2</v>
      </c>
      <c r="Z534" s="36">
        <f>IFERROR(IF(Y534=0,"",ROUNDUP(Y534/H534,0)*0.00937),"")</f>
        <v>0.15928999999999999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63.5</v>
      </c>
      <c r="BN534" s="64">
        <f t="shared" si="87"/>
        <v>64.77000000000001</v>
      </c>
      <c r="BO534" s="64">
        <f t="shared" si="88"/>
        <v>0.1388888888888889</v>
      </c>
      <c r="BP534" s="64">
        <f t="shared" si="89"/>
        <v>0.14166666666666666</v>
      </c>
    </row>
    <row r="535" spans="1:68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70</v>
      </c>
      <c r="Q535" s="389"/>
      <c r="R535" s="389"/>
      <c r="S535" s="389"/>
      <c r="T535" s="389"/>
      <c r="U535" s="389"/>
      <c r="V535" s="390"/>
      <c r="W535" s="37" t="s">
        <v>71</v>
      </c>
      <c r="X535" s="386">
        <f>IFERROR(X529/H529,"0")+IFERROR(X530/H530,"0")+IFERROR(X531/H531,"0")+IFERROR(X532/H532,"0")+IFERROR(X533/H533,"0")+IFERROR(X534/H534,"0")</f>
        <v>79.015151515151516</v>
      </c>
      <c r="Y535" s="386">
        <f>IFERROR(Y529/H529,"0")+IFERROR(Y530/H530,"0")+IFERROR(Y531/H531,"0")+IFERROR(Y532/H532,"0")+IFERROR(Y533/H533,"0")+IFERROR(Y534/H534,"0")</f>
        <v>81</v>
      </c>
      <c r="Z535" s="386">
        <f>IFERROR(IF(Z529="",0,Z529),"0")+IFERROR(IF(Z530="",0,Z530),"0")+IFERROR(IF(Z531="",0,Z531),"0")+IFERROR(IF(Z532="",0,Z532),"0")+IFERROR(IF(Z533="",0,Z533),"0")+IFERROR(IF(Z534="",0,Z534),"0")</f>
        <v>0.88588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70</v>
      </c>
      <c r="Q536" s="389"/>
      <c r="R536" s="389"/>
      <c r="S536" s="389"/>
      <c r="T536" s="389"/>
      <c r="U536" s="389"/>
      <c r="V536" s="390"/>
      <c r="W536" s="37" t="s">
        <v>69</v>
      </c>
      <c r="X536" s="386">
        <f>IFERROR(SUM(X529:X534),"0")</f>
        <v>364</v>
      </c>
      <c r="Y536" s="386">
        <f>IFERROR(SUM(Y529:Y534),"0")</f>
        <v>373.92</v>
      </c>
      <c r="Z536" s="37"/>
      <c r="AA536" s="387"/>
      <c r="AB536" s="387"/>
      <c r="AC536" s="387"/>
    </row>
    <row r="537" spans="1:68" ht="14.25" hidden="1" customHeight="1" x14ac:dyDescent="0.25">
      <c r="A537" s="391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702</v>
      </c>
      <c r="B538" s="54" t="s">
        <v>703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704</v>
      </c>
      <c r="B539" s="54" t="s">
        <v>705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706</v>
      </c>
      <c r="B540" s="54" t="s">
        <v>707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70</v>
      </c>
      <c r="Q541" s="389"/>
      <c r="R541" s="389"/>
      <c r="S541" s="389"/>
      <c r="T541" s="389"/>
      <c r="U541" s="389"/>
      <c r="V541" s="390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70</v>
      </c>
      <c r="Q542" s="389"/>
      <c r="R542" s="389"/>
      <c r="S542" s="389"/>
      <c r="T542" s="389"/>
      <c r="U542" s="389"/>
      <c r="V542" s="390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171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708</v>
      </c>
      <c r="B544" s="54" t="s">
        <v>709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70</v>
      </c>
      <c r="Q545" s="389"/>
      <c r="R545" s="389"/>
      <c r="S545" s="389"/>
      <c r="T545" s="389"/>
      <c r="U545" s="389"/>
      <c r="V545" s="390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70</v>
      </c>
      <c r="Q546" s="389"/>
      <c r="R546" s="389"/>
      <c r="S546" s="389"/>
      <c r="T546" s="389"/>
      <c r="U546" s="389"/>
      <c r="V546" s="390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710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710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105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711</v>
      </c>
      <c r="B550" s="54" t="s">
        <v>712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0" t="s">
        <v>713</v>
      </c>
      <c r="Q550" s="398"/>
      <c r="R550" s="398"/>
      <c r="S550" s="398"/>
      <c r="T550" s="399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714</v>
      </c>
      <c r="B551" s="54" t="s">
        <v>715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8" t="s">
        <v>716</v>
      </c>
      <c r="Q551" s="398"/>
      <c r="R551" s="398"/>
      <c r="S551" s="398"/>
      <c r="T551" s="399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717</v>
      </c>
      <c r="B552" s="54" t="s">
        <v>718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54" t="s">
        <v>719</v>
      </c>
      <c r="Q552" s="398"/>
      <c r="R552" s="398"/>
      <c r="S552" s="398"/>
      <c r="T552" s="399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720</v>
      </c>
      <c r="B553" s="54" t="s">
        <v>721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80" t="s">
        <v>722</v>
      </c>
      <c r="Q553" s="398"/>
      <c r="R553" s="398"/>
      <c r="S553" s="398"/>
      <c r="T553" s="399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723</v>
      </c>
      <c r="B554" s="54" t="s">
        <v>724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64" t="s">
        <v>725</v>
      </c>
      <c r="Q554" s="398"/>
      <c r="R554" s="398"/>
      <c r="S554" s="398"/>
      <c r="T554" s="399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726</v>
      </c>
      <c r="B555" s="54" t="s">
        <v>727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36" t="s">
        <v>728</v>
      </c>
      <c r="Q555" s="398"/>
      <c r="R555" s="398"/>
      <c r="S555" s="398"/>
      <c r="T555" s="399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729</v>
      </c>
      <c r="B556" s="54" t="s">
        <v>730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8"/>
      <c r="R556" s="398"/>
      <c r="S556" s="398"/>
      <c r="T556" s="399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70</v>
      </c>
      <c r="Q557" s="389"/>
      <c r="R557" s="389"/>
      <c r="S557" s="389"/>
      <c r="T557" s="389"/>
      <c r="U557" s="389"/>
      <c r="V557" s="390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70</v>
      </c>
      <c r="Q558" s="389"/>
      <c r="R558" s="389"/>
      <c r="S558" s="389"/>
      <c r="T558" s="389"/>
      <c r="U558" s="389"/>
      <c r="V558" s="390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732</v>
      </c>
      <c r="B560" s="54" t="s">
        <v>733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0" t="s">
        <v>734</v>
      </c>
      <c r="Q560" s="398"/>
      <c r="R560" s="398"/>
      <c r="S560" s="398"/>
      <c r="T560" s="399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735</v>
      </c>
      <c r="B561" s="54" t="s">
        <v>736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2" t="s">
        <v>737</v>
      </c>
      <c r="Q561" s="398"/>
      <c r="R561" s="398"/>
      <c r="S561" s="398"/>
      <c r="T561" s="399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738</v>
      </c>
      <c r="B562" s="54" t="s">
        <v>739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6" t="s">
        <v>740</v>
      </c>
      <c r="Q562" s="398"/>
      <c r="R562" s="398"/>
      <c r="S562" s="398"/>
      <c r="T562" s="399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741</v>
      </c>
      <c r="B563" s="54" t="s">
        <v>742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59" t="s">
        <v>743</v>
      </c>
      <c r="Q563" s="398"/>
      <c r="R563" s="398"/>
      <c r="S563" s="398"/>
      <c r="T563" s="399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70</v>
      </c>
      <c r="Q564" s="389"/>
      <c r="R564" s="389"/>
      <c r="S564" s="389"/>
      <c r="T564" s="389"/>
      <c r="U564" s="389"/>
      <c r="V564" s="390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70</v>
      </c>
      <c r="Q565" s="389"/>
      <c r="R565" s="389"/>
      <c r="S565" s="389"/>
      <c r="T565" s="389"/>
      <c r="U565" s="389"/>
      <c r="V565" s="390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64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744</v>
      </c>
      <c r="B567" s="54" t="s">
        <v>745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74" t="s">
        <v>746</v>
      </c>
      <c r="Q567" s="398"/>
      <c r="R567" s="398"/>
      <c r="S567" s="398"/>
      <c r="T567" s="399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747</v>
      </c>
      <c r="B568" s="54" t="s">
        <v>748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43" t="s">
        <v>749</v>
      </c>
      <c r="Q568" s="398"/>
      <c r="R568" s="398"/>
      <c r="S568" s="398"/>
      <c r="T568" s="399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750</v>
      </c>
      <c r="B569" s="54" t="s">
        <v>751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85" t="s">
        <v>752</v>
      </c>
      <c r="Q569" s="398"/>
      <c r="R569" s="398"/>
      <c r="S569" s="398"/>
      <c r="T569" s="399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753</v>
      </c>
      <c r="B570" s="54" t="s">
        <v>754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39" t="s">
        <v>755</v>
      </c>
      <c r="Q570" s="398"/>
      <c r="R570" s="398"/>
      <c r="S570" s="398"/>
      <c r="T570" s="399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756</v>
      </c>
      <c r="B571" s="54" t="s">
        <v>757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8"/>
      <c r="R571" s="398"/>
      <c r="S571" s="398"/>
      <c r="T571" s="399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759</v>
      </c>
      <c r="B572" s="54" t="s">
        <v>760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517" t="s">
        <v>761</v>
      </c>
      <c r="Q572" s="398"/>
      <c r="R572" s="398"/>
      <c r="S572" s="398"/>
      <c r="T572" s="399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70</v>
      </c>
      <c r="Q573" s="389"/>
      <c r="R573" s="389"/>
      <c r="S573" s="389"/>
      <c r="T573" s="389"/>
      <c r="U573" s="389"/>
      <c r="V573" s="390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70</v>
      </c>
      <c r="Q574" s="389"/>
      <c r="R574" s="389"/>
      <c r="S574" s="389"/>
      <c r="T574" s="389"/>
      <c r="U574" s="389"/>
      <c r="V574" s="390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391" t="s">
        <v>72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0" t="s">
        <v>764</v>
      </c>
      <c r="Q576" s="398"/>
      <c r="R576" s="398"/>
      <c r="S576" s="398"/>
      <c r="T576" s="399"/>
      <c r="U576" s="34"/>
      <c r="V576" s="34"/>
      <c r="W576" s="35" t="s">
        <v>69</v>
      </c>
      <c r="X576" s="384">
        <v>600</v>
      </c>
      <c r="Y576" s="385">
        <f>IFERROR(IF(X576="",0,CEILING((X576/$H576),1)*$H576),"")</f>
        <v>600.6</v>
      </c>
      <c r="Z576" s="36">
        <f>IFERROR(IF(Y576=0,"",ROUNDUP(Y576/H576,0)*0.02175),"")</f>
        <v>1.67475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643.38461538461547</v>
      </c>
      <c r="BN576" s="64">
        <f>IFERROR(Y576*I576/H576,"0")</f>
        <v>644.02800000000002</v>
      </c>
      <c r="BO576" s="64">
        <f>IFERROR(1/J576*(X576/H576),"0")</f>
        <v>1.3736263736263734</v>
      </c>
      <c r="BP576" s="64">
        <f>IFERROR(1/J576*(Y576/H576),"0")</f>
        <v>1.375</v>
      </c>
    </row>
    <row r="577" spans="1:68" ht="27" hidden="1" customHeight="1" x14ac:dyDescent="0.25">
      <c r="A577" s="54" t="s">
        <v>765</v>
      </c>
      <c r="B577" s="54" t="s">
        <v>766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6" t="s">
        <v>767</v>
      </c>
      <c r="Q577" s="398"/>
      <c r="R577" s="398"/>
      <c r="S577" s="398"/>
      <c r="T577" s="399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70</v>
      </c>
      <c r="Q578" s="389"/>
      <c r="R578" s="389"/>
      <c r="S578" s="389"/>
      <c r="T578" s="389"/>
      <c r="U578" s="389"/>
      <c r="V578" s="390"/>
      <c r="W578" s="37" t="s">
        <v>71</v>
      </c>
      <c r="X578" s="386">
        <f>IFERROR(X576/H576,"0")+IFERROR(X577/H577,"0")</f>
        <v>76.92307692307692</v>
      </c>
      <c r="Y578" s="386">
        <f>IFERROR(Y576/H576,"0")+IFERROR(Y577/H577,"0")</f>
        <v>77</v>
      </c>
      <c r="Z578" s="386">
        <f>IFERROR(IF(Z576="",0,Z576),"0")+IFERROR(IF(Z577="",0,Z577),"0")</f>
        <v>1.67475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70</v>
      </c>
      <c r="Q579" s="389"/>
      <c r="R579" s="389"/>
      <c r="S579" s="389"/>
      <c r="T579" s="389"/>
      <c r="U579" s="389"/>
      <c r="V579" s="390"/>
      <c r="W579" s="37" t="s">
        <v>69</v>
      </c>
      <c r="X579" s="386">
        <f>IFERROR(SUM(X576:X577),"0")</f>
        <v>600</v>
      </c>
      <c r="Y579" s="386">
        <f>IFERROR(SUM(Y576:Y577),"0")</f>
        <v>600.6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171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768</v>
      </c>
      <c r="B581" s="54" t="s">
        <v>769</v>
      </c>
      <c r="C581" s="31">
        <v>4301060408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639" t="s">
        <v>770</v>
      </c>
      <c r="Q581" s="398"/>
      <c r="R581" s="398"/>
      <c r="S581" s="398"/>
      <c r="T581" s="399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768</v>
      </c>
      <c r="B582" s="54" t="s">
        <v>771</v>
      </c>
      <c r="C582" s="31">
        <v>4301060354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02" t="s">
        <v>772</v>
      </c>
      <c r="Q582" s="398"/>
      <c r="R582" s="398"/>
      <c r="S582" s="398"/>
      <c r="T582" s="399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773</v>
      </c>
      <c r="B583" s="54" t="s">
        <v>774</v>
      </c>
      <c r="C583" s="31">
        <v>4301060407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0" t="s">
        <v>775</v>
      </c>
      <c r="Q583" s="398"/>
      <c r="R583" s="398"/>
      <c r="S583" s="398"/>
      <c r="T583" s="399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773</v>
      </c>
      <c r="B584" s="54" t="s">
        <v>776</v>
      </c>
      <c r="C584" s="31">
        <v>4301060355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8"/>
      <c r="R584" s="398"/>
      <c r="S584" s="398"/>
      <c r="T584" s="399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70</v>
      </c>
      <c r="Q585" s="389"/>
      <c r="R585" s="389"/>
      <c r="S585" s="389"/>
      <c r="T585" s="389"/>
      <c r="U585" s="389"/>
      <c r="V585" s="390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70</v>
      </c>
      <c r="Q586" s="389"/>
      <c r="R586" s="389"/>
      <c r="S586" s="389"/>
      <c r="T586" s="389"/>
      <c r="U586" s="389"/>
      <c r="V586" s="390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2" t="s">
        <v>778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105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779</v>
      </c>
      <c r="B589" s="54" t="s">
        <v>780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44" t="s">
        <v>781</v>
      </c>
      <c r="Q589" s="398"/>
      <c r="R589" s="398"/>
      <c r="S589" s="398"/>
      <c r="T589" s="399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782</v>
      </c>
      <c r="B590" s="54" t="s">
        <v>783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77" t="s">
        <v>784</v>
      </c>
      <c r="Q590" s="398"/>
      <c r="R590" s="398"/>
      <c r="S590" s="398"/>
      <c r="T590" s="399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70</v>
      </c>
      <c r="Q591" s="389"/>
      <c r="R591" s="389"/>
      <c r="S591" s="389"/>
      <c r="T591" s="389"/>
      <c r="U591" s="389"/>
      <c r="V591" s="390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70</v>
      </c>
      <c r="Q592" s="389"/>
      <c r="R592" s="389"/>
      <c r="S592" s="389"/>
      <c r="T592" s="389"/>
      <c r="U592" s="389"/>
      <c r="V592" s="390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141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785</v>
      </c>
      <c r="B594" s="54" t="s">
        <v>786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6" t="s">
        <v>787</v>
      </c>
      <c r="Q594" s="398"/>
      <c r="R594" s="398"/>
      <c r="S594" s="398"/>
      <c r="T594" s="399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70</v>
      </c>
      <c r="Q595" s="389"/>
      <c r="R595" s="389"/>
      <c r="S595" s="389"/>
      <c r="T595" s="389"/>
      <c r="U595" s="389"/>
      <c r="V595" s="390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70</v>
      </c>
      <c r="Q596" s="389"/>
      <c r="R596" s="389"/>
      <c r="S596" s="389"/>
      <c r="T596" s="389"/>
      <c r="U596" s="389"/>
      <c r="V596" s="390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64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788</v>
      </c>
      <c r="B598" s="54" t="s">
        <v>789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2" t="s">
        <v>790</v>
      </c>
      <c r="Q598" s="398"/>
      <c r="R598" s="398"/>
      <c r="S598" s="398"/>
      <c r="T598" s="399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70</v>
      </c>
      <c r="Q599" s="389"/>
      <c r="R599" s="389"/>
      <c r="S599" s="389"/>
      <c r="T599" s="389"/>
      <c r="U599" s="389"/>
      <c r="V599" s="390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70</v>
      </c>
      <c r="Q600" s="389"/>
      <c r="R600" s="389"/>
      <c r="S600" s="389"/>
      <c r="T600" s="389"/>
      <c r="U600" s="389"/>
      <c r="V600" s="390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72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791</v>
      </c>
      <c r="B602" s="54" t="s">
        <v>792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5" t="s">
        <v>793</v>
      </c>
      <c r="Q602" s="398"/>
      <c r="R602" s="398"/>
      <c r="S602" s="398"/>
      <c r="T602" s="399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70</v>
      </c>
      <c r="Q603" s="389"/>
      <c r="R603" s="389"/>
      <c r="S603" s="389"/>
      <c r="T603" s="389"/>
      <c r="U603" s="389"/>
      <c r="V603" s="390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70</v>
      </c>
      <c r="Q604" s="389"/>
      <c r="R604" s="389"/>
      <c r="S604" s="389"/>
      <c r="T604" s="389"/>
      <c r="U604" s="389"/>
      <c r="V604" s="390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794</v>
      </c>
      <c r="Q605" s="420"/>
      <c r="R605" s="420"/>
      <c r="S605" s="420"/>
      <c r="T605" s="420"/>
      <c r="U605" s="420"/>
      <c r="V605" s="421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17179.400000000001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17345.96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795</v>
      </c>
      <c r="Q606" s="420"/>
      <c r="R606" s="420"/>
      <c r="S606" s="420"/>
      <c r="T606" s="420"/>
      <c r="U606" s="420"/>
      <c r="V606" s="421"/>
      <c r="W606" s="37" t="s">
        <v>69</v>
      </c>
      <c r="X606" s="386">
        <f>IFERROR(SUM(BM22:BM602),"0")</f>
        <v>18333.906233860918</v>
      </c>
      <c r="Y606" s="386">
        <f>IFERROR(SUM(BN22:BN602),"0")</f>
        <v>18511.157999999999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796</v>
      </c>
      <c r="Q607" s="420"/>
      <c r="R607" s="420"/>
      <c r="S607" s="420"/>
      <c r="T607" s="420"/>
      <c r="U607" s="420"/>
      <c r="V607" s="421"/>
      <c r="W607" s="37" t="s">
        <v>797</v>
      </c>
      <c r="X607" s="38">
        <f>ROUNDUP(SUM(BO22:BO602),0)</f>
        <v>34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798</v>
      </c>
      <c r="Q608" s="420"/>
      <c r="R608" s="420"/>
      <c r="S608" s="420"/>
      <c r="T608" s="420"/>
      <c r="U608" s="420"/>
      <c r="V608" s="421"/>
      <c r="W608" s="37" t="s">
        <v>69</v>
      </c>
      <c r="X608" s="386">
        <f>GrossWeightTotal+PalletQtyTotal*25</f>
        <v>19183.906233860918</v>
      </c>
      <c r="Y608" s="386">
        <f>GrossWeightTotalR+PalletQtyTotalR*25</f>
        <v>19386.157999999999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799</v>
      </c>
      <c r="Q609" s="420"/>
      <c r="R609" s="420"/>
      <c r="S609" s="420"/>
      <c r="T609" s="420"/>
      <c r="U609" s="420"/>
      <c r="V609" s="421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3751.9038718725656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3783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800</v>
      </c>
      <c r="Q610" s="420"/>
      <c r="R610" s="420"/>
      <c r="S610" s="420"/>
      <c r="T610" s="420"/>
      <c r="U610" s="420"/>
      <c r="V610" s="421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39.228760000000015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40" t="s">
        <v>103</v>
      </c>
      <c r="D612" s="560"/>
      <c r="E612" s="560"/>
      <c r="F612" s="560"/>
      <c r="G612" s="560"/>
      <c r="H612" s="561"/>
      <c r="I612" s="440" t="s">
        <v>258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502</v>
      </c>
      <c r="X612" s="561"/>
      <c r="Y612" s="440" t="s">
        <v>558</v>
      </c>
      <c r="Z612" s="560"/>
      <c r="AA612" s="560"/>
      <c r="AB612" s="561"/>
      <c r="AC612" s="375" t="s">
        <v>666</v>
      </c>
      <c r="AD612" s="440" t="s">
        <v>710</v>
      </c>
      <c r="AE612" s="561"/>
      <c r="AF612" s="376"/>
    </row>
    <row r="613" spans="1:32" ht="14.25" customHeight="1" thickTop="1" x14ac:dyDescent="0.2">
      <c r="A613" s="736" t="s">
        <v>803</v>
      </c>
      <c r="B613" s="440" t="s">
        <v>63</v>
      </c>
      <c r="C613" s="440" t="s">
        <v>104</v>
      </c>
      <c r="D613" s="440" t="s">
        <v>126</v>
      </c>
      <c r="E613" s="440" t="s">
        <v>177</v>
      </c>
      <c r="F613" s="440" t="s">
        <v>194</v>
      </c>
      <c r="G613" s="440" t="s">
        <v>226</v>
      </c>
      <c r="H613" s="440" t="s">
        <v>103</v>
      </c>
      <c r="I613" s="440" t="s">
        <v>259</v>
      </c>
      <c r="J613" s="440" t="s">
        <v>276</v>
      </c>
      <c r="K613" s="440" t="s">
        <v>342</v>
      </c>
      <c r="L613" s="376"/>
      <c r="M613" s="440" t="s">
        <v>359</v>
      </c>
      <c r="N613" s="376"/>
      <c r="O613" s="440" t="s">
        <v>377</v>
      </c>
      <c r="P613" s="440" t="s">
        <v>393</v>
      </c>
      <c r="Q613" s="440" t="s">
        <v>397</v>
      </c>
      <c r="R613" s="440" t="s">
        <v>406</v>
      </c>
      <c r="S613" s="440" t="s">
        <v>417</v>
      </c>
      <c r="T613" s="440" t="s">
        <v>420</v>
      </c>
      <c r="U613" s="440" t="s">
        <v>427</v>
      </c>
      <c r="V613" s="440" t="s">
        <v>493</v>
      </c>
      <c r="W613" s="440" t="s">
        <v>503</v>
      </c>
      <c r="X613" s="440" t="s">
        <v>531</v>
      </c>
      <c r="Y613" s="440" t="s">
        <v>559</v>
      </c>
      <c r="Z613" s="440" t="s">
        <v>622</v>
      </c>
      <c r="AA613" s="440" t="s">
        <v>650</v>
      </c>
      <c r="AB613" s="440" t="s">
        <v>657</v>
      </c>
      <c r="AC613" s="440" t="s">
        <v>666</v>
      </c>
      <c r="AD613" s="440" t="s">
        <v>710</v>
      </c>
      <c r="AE613" s="440" t="s">
        <v>778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380.4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1036.2</v>
      </c>
      <c r="E615" s="46">
        <f>IFERROR(Y101*1,"0")+IFERROR(Y102*1,"0")+IFERROR(Y103*1,"0")+IFERROR(Y107*1,"0")+IFERROR(Y108*1,"0")+IFERROR(Y109*1,"0")+IFERROR(Y110*1,"0")+IFERROR(Y111*1,"0")</f>
        <v>1353.6000000000001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1673.9199999999998</v>
      </c>
      <c r="G615" s="46">
        <f>IFERROR(Y145*1,"0")+IFERROR(Y146*1,"0")+IFERROR(Y150*1,"0")+IFERROR(Y151*1,"0")+IFERROR(Y155*1,"0")+IFERROR(Y156*1,"0")</f>
        <v>215.51999999999998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135</v>
      </c>
      <c r="I615" s="46">
        <f>IFERROR(Y183*1,"0")+IFERROR(Y184*1,"0")+IFERROR(Y185*1,"0")+IFERROR(Y186*1,"0")+IFERROR(Y187*1,"0")+IFERROR(Y188*1,"0")+IFERROR(Y189*1,"0")+IFERROR(Y190*1,"0")</f>
        <v>548.1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1893.2999999999997</v>
      </c>
      <c r="K615" s="46">
        <f>IFERROR(Y239*1,"0")+IFERROR(Y240*1,"0")+IFERROR(Y241*1,"0")+IFERROR(Y242*1,"0")+IFERROR(Y243*1,"0")+IFERROR(Y244*1,"0")+IFERROR(Y245*1,"0")+IFERROR(Y246*1,"0")</f>
        <v>12</v>
      </c>
      <c r="L615" s="376"/>
      <c r="M615" s="46">
        <f>IFERROR(Y251*1,"0")+IFERROR(Y252*1,"0")+IFERROR(Y253*1,"0")+IFERROR(Y254*1,"0")+IFERROR(Y255*1,"0")+IFERROR(Y256*1,"0")+IFERROR(Y257*1,"0")+IFERROR(Y258*1,"0")</f>
        <v>250.4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600</v>
      </c>
      <c r="S615" s="46">
        <f>IFERROR(Y293*1,"0")</f>
        <v>0</v>
      </c>
      <c r="T615" s="46">
        <f>IFERROR(Y298*1,"0")+IFERROR(Y302*1,"0")+IFERROR(Y303*1,"0")</f>
        <v>176.4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408.4</v>
      </c>
      <c r="V615" s="46">
        <f>IFERROR(Y354*1,"0")+IFERROR(Y358*1,"0")+IFERROR(Y359*1,"0")+IFERROR(Y360*1,"0")</f>
        <v>945.60000000000014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5485.5999999999995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31.2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430.86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92.7</v>
      </c>
      <c r="AA615" s="46">
        <f>IFERROR(Y494*1,"0")+IFERROR(Y495*1,"0")+IFERROR(Y496*1,"0")</f>
        <v>33.599999999999994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1042.5600000000002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600.6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12,00"/>
        <filter val="1 340,00"/>
        <filter val="1 400,00"/>
        <filter val="1 408,00"/>
        <filter val="1 900,00"/>
        <filter val="10,00"/>
        <filter val="100,00"/>
        <filter val="105,00"/>
        <filter val="112,00"/>
        <filter val="118,52"/>
        <filter val="12,00"/>
        <filter val="120,00"/>
        <filter val="125,83"/>
        <filter val="126,25"/>
        <filter val="127,78"/>
        <filter val="13,33"/>
        <filter val="13,75"/>
        <filter val="130,00"/>
        <filter val="135,00"/>
        <filter val="14,00"/>
        <filter val="140,00"/>
        <filter val="15,00"/>
        <filter val="150,00"/>
        <filter val="17 179,40"/>
        <filter val="175,00"/>
        <filter val="18 333,91"/>
        <filter val="18,00"/>
        <filter val="18,33"/>
        <filter val="18,94"/>
        <filter val="180,00"/>
        <filter val="186,43"/>
        <filter val="19 183,91"/>
        <filter val="195,00"/>
        <filter val="2,50"/>
        <filter val="20,00"/>
        <filter val="20,95"/>
        <filter val="200,00"/>
        <filter val="207,14"/>
        <filter val="21,43"/>
        <filter val="228,57"/>
        <filter val="238,00"/>
        <filter val="238,81"/>
        <filter val="240,00"/>
        <filter val="250,00"/>
        <filter val="26,67"/>
        <filter val="264,00"/>
        <filter val="27,50"/>
        <filter val="280,00"/>
        <filter val="3 751,90"/>
        <filter val="3 920,00"/>
        <filter val="3,00"/>
        <filter val="3,85"/>
        <filter val="30,00"/>
        <filter val="300,00"/>
        <filter val="31,25"/>
        <filter val="31,50"/>
        <filter val="32,00"/>
        <filter val="320,00"/>
        <filter val="33,00"/>
        <filter val="34"/>
        <filter val="34,93"/>
        <filter val="36,00"/>
        <filter val="36,30"/>
        <filter val="360,00"/>
        <filter val="364,00"/>
        <filter val="38,50"/>
        <filter val="380,00"/>
        <filter val="385,00"/>
        <filter val="4,00"/>
        <filter val="40,00"/>
        <filter val="408,50"/>
        <filter val="433,33"/>
        <filter val="440,00"/>
        <filter val="45,79"/>
        <filter val="450,00"/>
        <filter val="48,00"/>
        <filter val="495,00"/>
        <filter val="5,00"/>
        <filter val="50,00"/>
        <filter val="504,02"/>
        <filter val="525,00"/>
        <filter val="540,00"/>
        <filter val="55,56"/>
        <filter val="550,00"/>
        <filter val="558,00"/>
        <filter val="56,00"/>
        <filter val="6,00"/>
        <filter val="60,00"/>
        <filter val="600,00"/>
        <filter val="610,00"/>
        <filter val="650,00"/>
        <filter val="695,00"/>
        <filter val="7,50"/>
        <filter val="7,69"/>
        <filter val="70,00"/>
        <filter val="72,60"/>
        <filter val="72,96"/>
        <filter val="74,00"/>
        <filter val="750,00"/>
        <filter val="76,92"/>
        <filter val="78,00"/>
        <filter val="79,02"/>
        <filter val="8,00"/>
        <filter val="8,97"/>
        <filter val="80,00"/>
        <filter val="81,48"/>
        <filter val="83,33"/>
        <filter val="87,50"/>
        <filter val="9,52"/>
        <filter val="9,87"/>
        <filter val="90,00"/>
        <filter val="910,00"/>
        <filter val="95,33"/>
        <filter val="96,00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2024-08-02T10:59:46Z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