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CCDB56-9643-42E7-95F1-58F0AF5DB8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Z429" i="1" s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Y274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07" i="1" s="1"/>
  <c r="BM22" i="1"/>
  <c r="Y22" i="1"/>
  <c r="B615" i="1" s="1"/>
  <c r="P22" i="1"/>
  <c r="H10" i="1"/>
  <c r="A9" i="1"/>
  <c r="F10" i="1" s="1"/>
  <c r="D7" i="1"/>
  <c r="Q6" i="1"/>
  <c r="P2" i="1"/>
  <c r="BP125" i="1" l="1"/>
  <c r="BN125" i="1"/>
  <c r="Z125" i="1"/>
  <c r="BP161" i="1"/>
  <c r="BN161" i="1"/>
  <c r="Z161" i="1"/>
  <c r="BP185" i="1"/>
  <c r="BN185" i="1"/>
  <c r="Z185" i="1"/>
  <c r="BP212" i="1"/>
  <c r="BN212" i="1"/>
  <c r="Z212" i="1"/>
  <c r="BP231" i="1"/>
  <c r="BN231" i="1"/>
  <c r="Z231" i="1"/>
  <c r="BP244" i="1"/>
  <c r="BN244" i="1"/>
  <c r="Z244" i="1"/>
  <c r="BP313" i="1"/>
  <c r="BN313" i="1"/>
  <c r="Z313" i="1"/>
  <c r="BP336" i="1"/>
  <c r="BN336" i="1"/>
  <c r="Z336" i="1"/>
  <c r="BP379" i="1"/>
  <c r="BN379" i="1"/>
  <c r="Z379" i="1"/>
  <c r="BP403" i="1"/>
  <c r="BN403" i="1"/>
  <c r="Z403" i="1"/>
  <c r="BP434" i="1"/>
  <c r="BN434" i="1"/>
  <c r="Z434" i="1"/>
  <c r="BP534" i="1"/>
  <c r="BN534" i="1"/>
  <c r="Z534" i="1"/>
  <c r="BP577" i="1"/>
  <c r="BN577" i="1"/>
  <c r="Z577" i="1"/>
  <c r="Z29" i="1"/>
  <c r="BN29" i="1"/>
  <c r="Z30" i="1"/>
  <c r="BN30" i="1"/>
  <c r="Z31" i="1"/>
  <c r="BN31" i="1"/>
  <c r="Z55" i="1"/>
  <c r="BN55" i="1"/>
  <c r="Z60" i="1"/>
  <c r="Z62" i="1" s="1"/>
  <c r="BN60" i="1"/>
  <c r="BP60" i="1"/>
  <c r="Z61" i="1"/>
  <c r="BN61" i="1"/>
  <c r="Y62" i="1"/>
  <c r="Z66" i="1"/>
  <c r="BN66" i="1"/>
  <c r="Y87" i="1"/>
  <c r="Z102" i="1"/>
  <c r="BN102" i="1"/>
  <c r="Z103" i="1"/>
  <c r="BN103" i="1"/>
  <c r="Y113" i="1"/>
  <c r="Z116" i="1"/>
  <c r="BN116" i="1"/>
  <c r="BP139" i="1"/>
  <c r="BN139" i="1"/>
  <c r="Z139" i="1"/>
  <c r="BP171" i="1"/>
  <c r="BN171" i="1"/>
  <c r="Z171" i="1"/>
  <c r="J615" i="1"/>
  <c r="BP200" i="1"/>
  <c r="BN200" i="1"/>
  <c r="Z200" i="1"/>
  <c r="BP230" i="1"/>
  <c r="BN230" i="1"/>
  <c r="Z230" i="1"/>
  <c r="BP241" i="1"/>
  <c r="BN241" i="1"/>
  <c r="Z241" i="1"/>
  <c r="BP303" i="1"/>
  <c r="BN303" i="1"/>
  <c r="Z303" i="1"/>
  <c r="BP327" i="1"/>
  <c r="BN327" i="1"/>
  <c r="Z327" i="1"/>
  <c r="BP367" i="1"/>
  <c r="BN367" i="1"/>
  <c r="Z367" i="1"/>
  <c r="BP389" i="1"/>
  <c r="BN389" i="1"/>
  <c r="Z389" i="1"/>
  <c r="Y424" i="1"/>
  <c r="BP423" i="1"/>
  <c r="BN423" i="1"/>
  <c r="Z423" i="1"/>
  <c r="Z424" i="1" s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Y137" i="1"/>
  <c r="G615" i="1"/>
  <c r="Y214" i="1"/>
  <c r="BP221" i="1"/>
  <c r="BN221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Y387" i="1"/>
  <c r="BP383" i="1"/>
  <c r="BN383" i="1"/>
  <c r="Z383" i="1"/>
  <c r="BP397" i="1"/>
  <c r="BN397" i="1"/>
  <c r="Z397" i="1"/>
  <c r="BP417" i="1"/>
  <c r="BN417" i="1"/>
  <c r="Z417" i="1"/>
  <c r="X606" i="1"/>
  <c r="X608" i="1" s="1"/>
  <c r="X609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E615" i="1"/>
  <c r="Z107" i="1"/>
  <c r="BN107" i="1"/>
  <c r="BP107" i="1"/>
  <c r="Z111" i="1"/>
  <c r="BN111" i="1"/>
  <c r="Z118" i="1"/>
  <c r="BN118" i="1"/>
  <c r="Z119" i="1"/>
  <c r="BN119" i="1"/>
  <c r="Y127" i="1"/>
  <c r="Z131" i="1"/>
  <c r="BN131" i="1"/>
  <c r="Z135" i="1"/>
  <c r="BN135" i="1"/>
  <c r="Y141" i="1"/>
  <c r="Z146" i="1"/>
  <c r="BN146" i="1"/>
  <c r="Y152" i="1"/>
  <c r="Z156" i="1"/>
  <c r="BN156" i="1"/>
  <c r="Y165" i="1"/>
  <c r="Z163" i="1"/>
  <c r="BN163" i="1"/>
  <c r="Y173" i="1"/>
  <c r="Z169" i="1"/>
  <c r="BN169" i="1"/>
  <c r="Z175" i="1"/>
  <c r="BN175" i="1"/>
  <c r="BP175" i="1"/>
  <c r="Z183" i="1"/>
  <c r="BN183" i="1"/>
  <c r="Z187" i="1"/>
  <c r="BN187" i="1"/>
  <c r="Z196" i="1"/>
  <c r="BN196" i="1"/>
  <c r="Y202" i="1"/>
  <c r="Z206" i="1"/>
  <c r="BN206" i="1"/>
  <c r="Z210" i="1"/>
  <c r="BN210" i="1"/>
  <c r="Z216" i="1"/>
  <c r="BN216" i="1"/>
  <c r="Z217" i="1"/>
  <c r="BN217" i="1"/>
  <c r="Z220" i="1"/>
  <c r="BN220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Y386" i="1"/>
  <c r="BP396" i="1"/>
  <c r="BN396" i="1"/>
  <c r="Z396" i="1"/>
  <c r="BP409" i="1"/>
  <c r="BN409" i="1"/>
  <c r="Z409" i="1"/>
  <c r="BP438" i="1"/>
  <c r="BN438" i="1"/>
  <c r="Z438" i="1"/>
  <c r="BP455" i="1"/>
  <c r="BN455" i="1"/>
  <c r="Z455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81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Y58" i="1"/>
  <c r="Y72" i="1"/>
  <c r="Y78" i="1"/>
  <c r="Y92" i="1"/>
  <c r="Y98" i="1"/>
  <c r="Y104" i="1"/>
  <c r="Y122" i="1"/>
  <c r="Y136" i="1"/>
  <c r="Y142" i="1"/>
  <c r="Y147" i="1"/>
  <c r="Y172" i="1"/>
  <c r="Y192" i="1"/>
  <c r="Y197" i="1"/>
  <c r="Y213" i="1"/>
  <c r="BP232" i="1"/>
  <c r="BN232" i="1"/>
  <c r="Z232" i="1"/>
  <c r="Y236" i="1"/>
  <c r="BP255" i="1"/>
  <c r="BN255" i="1"/>
  <c r="Z255" i="1"/>
  <c r="BP279" i="1"/>
  <c r="BN279" i="1"/>
  <c r="Z279" i="1"/>
  <c r="BP288" i="1"/>
  <c r="BN288" i="1"/>
  <c r="Z288" i="1"/>
  <c r="S615" i="1"/>
  <c r="Y294" i="1"/>
  <c r="BP293" i="1"/>
  <c r="BN293" i="1"/>
  <c r="Z293" i="1"/>
  <c r="Z294" i="1" s="1"/>
  <c r="Y295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BP326" i="1"/>
  <c r="BN326" i="1"/>
  <c r="Z326" i="1"/>
  <c r="BP330" i="1"/>
  <c r="BN330" i="1"/>
  <c r="Z330" i="1"/>
  <c r="Y332" i="1"/>
  <c r="BP341" i="1"/>
  <c r="BN341" i="1"/>
  <c r="Z341" i="1"/>
  <c r="V615" i="1"/>
  <c r="Y355" i="1"/>
  <c r="BP354" i="1"/>
  <c r="BN354" i="1"/>
  <c r="Z354" i="1"/>
  <c r="Z355" i="1" s="1"/>
  <c r="Y356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A10" i="1"/>
  <c r="Y24" i="1"/>
  <c r="Y34" i="1"/>
  <c r="Y112" i="1"/>
  <c r="Y128" i="1"/>
  <c r="Y153" i="1"/>
  <c r="Y157" i="1"/>
  <c r="Y164" i="1"/>
  <c r="Y178" i="1"/>
  <c r="Y203" i="1"/>
  <c r="Y227" i="1"/>
  <c r="BP234" i="1"/>
  <c r="BN234" i="1"/>
  <c r="Z234" i="1"/>
  <c r="K615" i="1"/>
  <c r="Y248" i="1"/>
  <c r="BP239" i="1"/>
  <c r="BN239" i="1"/>
  <c r="Z239" i="1"/>
  <c r="BP242" i="1"/>
  <c r="BN242" i="1"/>
  <c r="Z242" i="1"/>
  <c r="BP245" i="1"/>
  <c r="BN245" i="1"/>
  <c r="Z245" i="1"/>
  <c r="BP258" i="1"/>
  <c r="BN258" i="1"/>
  <c r="Z258" i="1"/>
  <c r="Y260" i="1"/>
  <c r="P615" i="1"/>
  <c r="Y273" i="1"/>
  <c r="BP272" i="1"/>
  <c r="BN272" i="1"/>
  <c r="Z272" i="1"/>
  <c r="Z273" i="1" s="1"/>
  <c r="Q615" i="1"/>
  <c r="Y280" i="1"/>
  <c r="BP277" i="1"/>
  <c r="BN277" i="1"/>
  <c r="Z277" i="1"/>
  <c r="R615" i="1"/>
  <c r="Y289" i="1"/>
  <c r="BP284" i="1"/>
  <c r="BN284" i="1"/>
  <c r="Z284" i="1"/>
  <c r="Y290" i="1"/>
  <c r="T615" i="1"/>
  <c r="Y299" i="1"/>
  <c r="BP298" i="1"/>
  <c r="BN298" i="1"/>
  <c r="Z298" i="1"/>
  <c r="Z299" i="1" s="1"/>
  <c r="Y300" i="1"/>
  <c r="Y323" i="1"/>
  <c r="BP318" i="1"/>
  <c r="BN318" i="1"/>
  <c r="Z318" i="1"/>
  <c r="BP335" i="1"/>
  <c r="BN335" i="1"/>
  <c r="Z335" i="1"/>
  <c r="Z337" i="1" s="1"/>
  <c r="BP349" i="1"/>
  <c r="BN349" i="1"/>
  <c r="Z349" i="1"/>
  <c r="Y361" i="1"/>
  <c r="BP358" i="1"/>
  <c r="BN358" i="1"/>
  <c r="Z358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BN162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05" i="1" l="1"/>
  <c r="Z386" i="1"/>
  <c r="Z178" i="1"/>
  <c r="Z172" i="1"/>
  <c r="Z164" i="1"/>
  <c r="Z121" i="1"/>
  <c r="Z57" i="1"/>
  <c r="Z591" i="1"/>
  <c r="Z191" i="1"/>
  <c r="Z112" i="1"/>
  <c r="Z413" i="1"/>
  <c r="Z235" i="1"/>
  <c r="Z227" i="1"/>
  <c r="Z72" i="1"/>
  <c r="Z322" i="1"/>
  <c r="Z280" i="1"/>
  <c r="Z331" i="1"/>
  <c r="Z564" i="1"/>
  <c r="Z268" i="1"/>
  <c r="Z86" i="1"/>
  <c r="Z585" i="1"/>
  <c r="Z375" i="1"/>
  <c r="Z315" i="1"/>
  <c r="Y607" i="1"/>
  <c r="Z247" i="1"/>
  <c r="Z477" i="1"/>
  <c r="Z573" i="1"/>
  <c r="Z557" i="1"/>
  <c r="Z451" i="1"/>
  <c r="Z344" i="1"/>
  <c r="Z259" i="1"/>
  <c r="Z213" i="1"/>
  <c r="Z136" i="1"/>
  <c r="Z97" i="1"/>
  <c r="Z34" i="1"/>
  <c r="Y609" i="1"/>
  <c r="Y606" i="1"/>
  <c r="Z361" i="1"/>
  <c r="Z289" i="1"/>
  <c r="Y605" i="1"/>
  <c r="Z399" i="1"/>
  <c r="Y608" i="1" l="1"/>
  <c r="Z610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<sst xmlns="http://schemas.openxmlformats.org/spreadsheetml/2006/main" count="2546" uniqueCount="837">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</sst>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2" sqref="AB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45509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792</v>
      </c>
      <c r="Y52" s="385">
        <f t="shared" si="6"/>
        <v>799.2</v>
      </c>
      <c r="Z52" s="36">
        <f>IFERROR(IF(Y52=0,"",ROUNDUP(Y52/H52,0)*0.02175),"")</f>
        <v>1.6094999999999999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827.19999999999993</v>
      </c>
      <c r="BN52" s="64">
        <f t="shared" si="8"/>
        <v>834.72</v>
      </c>
      <c r="BO52" s="64">
        <f t="shared" si="9"/>
        <v>1.3095238095238093</v>
      </c>
      <c r="BP52" s="64">
        <f t="shared" si="10"/>
        <v>1.3214285714285714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173</v>
      </c>
      <c r="Y53" s="385">
        <f t="shared" si="6"/>
        <v>179.2</v>
      </c>
      <c r="Z53" s="36">
        <f>IFERROR(IF(Y53=0,"",ROUNDUP(Y53/H53,0)*0.02175),"")</f>
        <v>0.34799999999999998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180.41428571428571</v>
      </c>
      <c r="BN53" s="64">
        <f t="shared" si="8"/>
        <v>186.88000000000002</v>
      </c>
      <c r="BO53" s="64">
        <f t="shared" si="9"/>
        <v>0.27582908163265307</v>
      </c>
      <c r="BP53" s="64">
        <f t="shared" si="10"/>
        <v>0.2857142857142857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88.779761904761898</v>
      </c>
      <c r="Y57" s="386">
        <f>IFERROR(Y51/H51,"0")+IFERROR(Y52/H52,"0")+IFERROR(Y53/H53,"0")+IFERROR(Y54/H54,"0")+IFERROR(Y55/H55,"0")+IFERROR(Y56/H56,"0")</f>
        <v>90</v>
      </c>
      <c r="Z57" s="386">
        <f>IFERROR(IF(Z51="",0,Z51),"0")+IFERROR(IF(Z52="",0,Z52),"0")+IFERROR(IF(Z53="",0,Z53),"0")+IFERROR(IF(Z54="",0,Z54),"0")+IFERROR(IF(Z55="",0,Z55),"0")+IFERROR(IF(Z56="",0,Z56),"0")</f>
        <v>1.9575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965</v>
      </c>
      <c r="Y58" s="386">
        <f>IFERROR(SUM(Y51:Y56),"0")</f>
        <v>978.40000000000009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114</v>
      </c>
      <c r="Y67" s="385">
        <f t="shared" si="11"/>
        <v>118.80000000000001</v>
      </c>
      <c r="Z67" s="36">
        <f>IFERROR(IF(Y67=0,"",ROUNDUP(Y67/H67,0)*0.02175),"")</f>
        <v>0.23924999999999999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119.06666666666665</v>
      </c>
      <c r="BN67" s="64">
        <f t="shared" si="13"/>
        <v>124.08</v>
      </c>
      <c r="BO67" s="64">
        <f t="shared" si="14"/>
        <v>0.18849206349206349</v>
      </c>
      <c r="BP67" s="64">
        <f t="shared" si="15"/>
        <v>0.19642857142857142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300</v>
      </c>
      <c r="Y71" s="385">
        <f t="shared" si="11"/>
        <v>300</v>
      </c>
      <c r="Z71" s="36">
        <f>IFERROR(IF(Y71=0,"",ROUNDUP(Y71/H71,0)*0.00937),"")</f>
        <v>0.70274999999999999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315.75</v>
      </c>
      <c r="BN71" s="64">
        <f t="shared" si="13"/>
        <v>315.75</v>
      </c>
      <c r="BO71" s="64">
        <f t="shared" si="14"/>
        <v>0.625</v>
      </c>
      <c r="BP71" s="64">
        <f t="shared" si="15"/>
        <v>0.625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85.555555555555557</v>
      </c>
      <c r="Y72" s="386">
        <f>IFERROR(Y66/H66,"0")+IFERROR(Y67/H67,"0")+IFERROR(Y68/H68,"0")+IFERROR(Y69/H69,"0")+IFERROR(Y70/H70,"0")+IFERROR(Y71/H71,"0")</f>
        <v>86</v>
      </c>
      <c r="Z72" s="386">
        <f>IFERROR(IF(Z66="",0,Z66),"0")+IFERROR(IF(Z67="",0,Z67),"0")+IFERROR(IF(Z68="",0,Z68),"0")+IFERROR(IF(Z69="",0,Z69),"0")+IFERROR(IF(Z70="",0,Z70),"0")+IFERROR(IF(Z71="",0,Z71),"0")</f>
        <v>0.94199999999999995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414</v>
      </c>
      <c r="Y73" s="386">
        <f>IFERROR(SUM(Y66:Y71),"0")</f>
        <v>418.8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201</v>
      </c>
      <c r="Y75" s="385">
        <f>IFERROR(IF(X75="",0,CEILING((X75/$H75),1)*$H75),"")</f>
        <v>205.20000000000002</v>
      </c>
      <c r="Z75" s="36">
        <f>IFERROR(IF(Y75=0,"",ROUNDUP(Y75/H75,0)*0.02175),"")</f>
        <v>0.41324999999999995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209.93333333333331</v>
      </c>
      <c r="BN75" s="64">
        <f>IFERROR(Y75*I75/H75,"0")</f>
        <v>214.32</v>
      </c>
      <c r="BO75" s="64">
        <f>IFERROR(1/J75*(X75/H75),"0")</f>
        <v>0.33234126984126983</v>
      </c>
      <c r="BP75" s="64">
        <f>IFERROR(1/J75*(Y75/H75),"0")</f>
        <v>0.33928571428571425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18.611111111111111</v>
      </c>
      <c r="Y77" s="386">
        <f>IFERROR(Y75/H75,"0")+IFERROR(Y76/H76,"0")</f>
        <v>19</v>
      </c>
      <c r="Z77" s="386">
        <f>IFERROR(IF(Z75="",0,Z75),"0")+IFERROR(IF(Z76="",0,Z76),"0")</f>
        <v>0.41324999999999995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201</v>
      </c>
      <c r="Y78" s="386">
        <f>IFERROR(SUM(Y75:Y76),"0")</f>
        <v>205.20000000000002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181</v>
      </c>
      <c r="Y94" s="385">
        <f>IFERROR(IF(X94="",0,CEILING((X94/$H94),1)*$H94),"")</f>
        <v>184.8</v>
      </c>
      <c r="Z94" s="36">
        <f>IFERROR(IF(Y94=0,"",ROUNDUP(Y94/H94,0)*0.02175),"")</f>
        <v>0.47849999999999998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193.15285714285716</v>
      </c>
      <c r="BN94" s="64">
        <f>IFERROR(Y94*I94/H94,"0")</f>
        <v>197.20800000000003</v>
      </c>
      <c r="BO94" s="64">
        <f>IFERROR(1/J94*(X94/H94),"0")</f>
        <v>0.38477891156462585</v>
      </c>
      <c r="BP94" s="64">
        <f>IFERROR(1/J94*(Y94/H94),"0")</f>
        <v>0.39285714285714285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21.547619047619047</v>
      </c>
      <c r="Y97" s="386">
        <f>IFERROR(Y94/H94,"0")+IFERROR(Y95/H95,"0")+IFERROR(Y96/H96,"0")</f>
        <v>22</v>
      </c>
      <c r="Z97" s="386">
        <f>IFERROR(IF(Z94="",0,Z94),"0")+IFERROR(IF(Z95="",0,Z95),"0")+IFERROR(IF(Z96="",0,Z96),"0")</f>
        <v>0.47849999999999998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181</v>
      </c>
      <c r="Y98" s="386">
        <f>IFERROR(SUM(Y94:Y96),"0")</f>
        <v>184.8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336</v>
      </c>
      <c r="Y101" s="385">
        <f>IFERROR(IF(X101="",0,CEILING((X101/$H101),1)*$H101),"")</f>
        <v>345.6</v>
      </c>
      <c r="Z101" s="36">
        <f>IFERROR(IF(Y101=0,"",ROUNDUP(Y101/H101,0)*0.02175),"")</f>
        <v>0.69599999999999995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350.93333333333328</v>
      </c>
      <c r="BN101" s="64">
        <f>IFERROR(Y101*I101/H101,"0")</f>
        <v>360.96</v>
      </c>
      <c r="BO101" s="64">
        <f>IFERROR(1/J101*(X101/H101),"0")</f>
        <v>0.55555555555555547</v>
      </c>
      <c r="BP101" s="64">
        <f>IFERROR(1/J101*(Y101/H101),"0")</f>
        <v>0.5714285714285714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304</v>
      </c>
      <c r="Y103" s="385">
        <f>IFERROR(IF(X103="",0,CEILING((X103/$H103),1)*$H103),"")</f>
        <v>306</v>
      </c>
      <c r="Z103" s="36">
        <f>IFERROR(IF(Y103=0,"",ROUNDUP(Y103/H103,0)*0.00937),"")</f>
        <v>0.63715999999999995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318.18666666666667</v>
      </c>
      <c r="BN103" s="64">
        <f>IFERROR(Y103*I103/H103,"0")</f>
        <v>320.27999999999997</v>
      </c>
      <c r="BO103" s="64">
        <f>IFERROR(1/J103*(X103/H103),"0")</f>
        <v>0.562962962962963</v>
      </c>
      <c r="BP103" s="64">
        <f>IFERROR(1/J103*(Y103/H103),"0")</f>
        <v>0.56666666666666665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98.666666666666671</v>
      </c>
      <c r="Y104" s="386">
        <f>IFERROR(Y101/H101,"0")+IFERROR(Y102/H102,"0")+IFERROR(Y103/H103,"0")</f>
        <v>100</v>
      </c>
      <c r="Z104" s="386">
        <f>IFERROR(IF(Z101="",0,Z101),"0")+IFERROR(IF(Z102="",0,Z102),"0")+IFERROR(IF(Z103="",0,Z103),"0")</f>
        <v>1.3331599999999999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640</v>
      </c>
      <c r="Y105" s="386">
        <f>IFERROR(SUM(Y101:Y103),"0")</f>
        <v>651.6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101</v>
      </c>
      <c r="Y107" s="385">
        <f>IFERROR(IF(X107="",0,CEILING((X107/$H107),1)*$H107),"")</f>
        <v>109.2</v>
      </c>
      <c r="Z107" s="36">
        <f>IFERROR(IF(Y107=0,"",ROUNDUP(Y107/H107,0)*0.02175),"")</f>
        <v>0.28275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107.78142857142858</v>
      </c>
      <c r="BN107" s="64">
        <f>IFERROR(Y107*I107/H107,"0")</f>
        <v>116.53200000000001</v>
      </c>
      <c r="BO107" s="64">
        <f>IFERROR(1/J107*(X107/H107),"0")</f>
        <v>0.21471088435374147</v>
      </c>
      <c r="BP107" s="64">
        <f>IFERROR(1/J107*(Y107/H107),"0")</f>
        <v>0.23214285714285712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35</v>
      </c>
      <c r="Y109" s="385">
        <f>IFERROR(IF(X109="",0,CEILING((X109/$H109),1)*$H109),"")</f>
        <v>35.1</v>
      </c>
      <c r="Z109" s="36">
        <f>IFERROR(IF(Y109=0,"",ROUNDUP(Y109/H109,0)*0.00753),"")</f>
        <v>9.7890000000000005E-2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38.525925925925925</v>
      </c>
      <c r="BN109" s="64">
        <f>IFERROR(Y109*I109/H109,"0")</f>
        <v>38.635999999999996</v>
      </c>
      <c r="BO109" s="64">
        <f>IFERROR(1/J109*(X109/H109),"0")</f>
        <v>8.3095916429249753E-2</v>
      </c>
      <c r="BP109" s="64">
        <f>IFERROR(1/J109*(Y109/H109),"0")</f>
        <v>8.3333333333333329E-2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24.986772486772487</v>
      </c>
      <c r="Y112" s="386">
        <f>IFERROR(Y107/H107,"0")+IFERROR(Y108/H108,"0")+IFERROR(Y109/H109,"0")+IFERROR(Y110/H110,"0")+IFERROR(Y111/H111,"0")</f>
        <v>26</v>
      </c>
      <c r="Z112" s="386">
        <f>IFERROR(IF(Z107="",0,Z107),"0")+IFERROR(IF(Z108="",0,Z108),"0")+IFERROR(IF(Z109="",0,Z109),"0")+IFERROR(IF(Z110="",0,Z110),"0")+IFERROR(IF(Z111="",0,Z111),"0")</f>
        <v>0.38063999999999998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136</v>
      </c>
      <c r="Y113" s="386">
        <f>IFERROR(SUM(Y107:Y111),"0")</f>
        <v>144.30000000000001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278</v>
      </c>
      <c r="Y117" s="385">
        <f>IFERROR(IF(X117="",0,CEILING((X117/$H117),1)*$H117),"")</f>
        <v>280</v>
      </c>
      <c r="Z117" s="36">
        <f>IFERROR(IF(Y117=0,"",ROUNDUP(Y117/H117,0)*0.02175),"")</f>
        <v>0.54374999999999996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289.91428571428571</v>
      </c>
      <c r="BN117" s="64">
        <f>IFERROR(Y117*I117/H117,"0")</f>
        <v>292</v>
      </c>
      <c r="BO117" s="64">
        <f>IFERROR(1/J117*(X117/H117),"0")</f>
        <v>0.44323979591836737</v>
      </c>
      <c r="BP117" s="64">
        <f>IFERROR(1/J117*(Y117/H117),"0")</f>
        <v>0.4464285714285714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24.821428571428573</v>
      </c>
      <c r="Y121" s="386">
        <f>IFERROR(Y116/H116,"0")+IFERROR(Y117/H117,"0")+IFERROR(Y118/H118,"0")+IFERROR(Y119/H119,"0")+IFERROR(Y120/H120,"0")</f>
        <v>25</v>
      </c>
      <c r="Z121" s="386">
        <f>IFERROR(IF(Z116="",0,Z116),"0")+IFERROR(IF(Z117="",0,Z117),"0")+IFERROR(IF(Z118="",0,Z118),"0")+IFERROR(IF(Z119="",0,Z119),"0")+IFERROR(IF(Z120="",0,Z120),"0")</f>
        <v>0.54374999999999996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278</v>
      </c>
      <c r="Y122" s="386">
        <f>IFERROR(SUM(Y116:Y120),"0")</f>
        <v>280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196</v>
      </c>
      <c r="Y131" s="385">
        <f t="shared" si="21"/>
        <v>201.60000000000002</v>
      </c>
      <c r="Z131" s="36">
        <f>IFERROR(IF(Y131=0,"",ROUNDUP(Y131/H131,0)*0.02175),"")</f>
        <v>0.52200000000000002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209.01999999999998</v>
      </c>
      <c r="BN131" s="64">
        <f t="shared" si="23"/>
        <v>214.99200000000002</v>
      </c>
      <c r="BO131" s="64">
        <f t="shared" si="24"/>
        <v>0.41666666666666663</v>
      </c>
      <c r="BP131" s="64">
        <f t="shared" si="25"/>
        <v>0.42857142857142855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188</v>
      </c>
      <c r="Y133" s="385">
        <f t="shared" si="21"/>
        <v>189</v>
      </c>
      <c r="Z133" s="36">
        <f>IFERROR(IF(Y133=0,"",ROUNDUP(Y133/H133,0)*0.00753),"")</f>
        <v>0.52710000000000001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206.93925925925925</v>
      </c>
      <c r="BN133" s="64">
        <f t="shared" si="23"/>
        <v>208.03999999999996</v>
      </c>
      <c r="BO133" s="64">
        <f t="shared" si="24"/>
        <v>0.44634377967711292</v>
      </c>
      <c r="BP133" s="64">
        <f t="shared" si="25"/>
        <v>0.44871794871794868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92.962962962962948</v>
      </c>
      <c r="Y136" s="386">
        <f>IFERROR(Y130/H130,"0")+IFERROR(Y131/H131,"0")+IFERROR(Y132/H132,"0")+IFERROR(Y133/H133,"0")+IFERROR(Y134/H134,"0")+IFERROR(Y135/H135,"0")</f>
        <v>94</v>
      </c>
      <c r="Z136" s="386">
        <f>IFERROR(IF(Z130="",0,Z130),"0")+IFERROR(IF(Z131="",0,Z131),"0")+IFERROR(IF(Z132="",0,Z132),"0")+IFERROR(IF(Z133="",0,Z133),"0")+IFERROR(IF(Z134="",0,Z134),"0")+IFERROR(IF(Z135="",0,Z135),"0")</f>
        <v>1.0491000000000001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384</v>
      </c>
      <c r="Y137" s="386">
        <f>IFERROR(SUM(Y130:Y135),"0")</f>
        <v>390.6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100</v>
      </c>
      <c r="Y175" s="385">
        <f>IFERROR(IF(X175="",0,CEILING((X175/$H175),1)*$H175),"")</f>
        <v>100.80000000000001</v>
      </c>
      <c r="Z175" s="36">
        <f>IFERROR(IF(Y175=0,"",ROUNDUP(Y175/H175,0)*0.02175),"")</f>
        <v>0.26100000000000001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106.71428571428572</v>
      </c>
      <c r="BN175" s="64">
        <f>IFERROR(Y175*I175/H175,"0")</f>
        <v>107.56800000000001</v>
      </c>
      <c r="BO175" s="64">
        <f>IFERROR(1/J175*(X175/H175),"0")</f>
        <v>0.21258503401360543</v>
      </c>
      <c r="BP175" s="64">
        <f>IFERROR(1/J175*(Y175/H175),"0")</f>
        <v>0.21428571428571427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11.904761904761905</v>
      </c>
      <c r="Y178" s="386">
        <f>IFERROR(Y175/H175,"0")+IFERROR(Y176/H176,"0")+IFERROR(Y177/H177,"0")</f>
        <v>12</v>
      </c>
      <c r="Z178" s="386">
        <f>IFERROR(IF(Z175="",0,Z175),"0")+IFERROR(IF(Z176="",0,Z176),"0")+IFERROR(IF(Z177="",0,Z177),"0")</f>
        <v>0.26100000000000001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100</v>
      </c>
      <c r="Y179" s="386">
        <f>IFERROR(SUM(Y175:Y177),"0")</f>
        <v>100.80000000000001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31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32.919047619047618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4.7313797313797312E-2</v>
      </c>
      <c r="BP183" s="64">
        <f t="shared" ref="BP183:BP190" si="30">IFERROR(1/J183*(Y183/H183),"0")</f>
        <v>5.128205128205128E-2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91</v>
      </c>
      <c r="Y185" s="385">
        <f t="shared" si="26"/>
        <v>92.4</v>
      </c>
      <c r="Z185" s="36">
        <f>IFERROR(IF(Y185=0,"",ROUNDUP(Y185/H185,0)*0.00753),"")</f>
        <v>0.16566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95.333333333333343</v>
      </c>
      <c r="BN185" s="64">
        <f t="shared" si="28"/>
        <v>96.800000000000011</v>
      </c>
      <c r="BO185" s="64">
        <f t="shared" si="29"/>
        <v>0.13888888888888887</v>
      </c>
      <c r="BP185" s="64">
        <f t="shared" si="30"/>
        <v>0.14102564102564102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174</v>
      </c>
      <c r="Y186" s="385">
        <f t="shared" si="26"/>
        <v>174.3</v>
      </c>
      <c r="Z186" s="36">
        <f>IFERROR(IF(Y186=0,"",ROUNDUP(Y186/H186,0)*0.00502),"")</f>
        <v>0.41666000000000003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184.77142857142854</v>
      </c>
      <c r="BN186" s="64">
        <f t="shared" si="28"/>
        <v>185.09</v>
      </c>
      <c r="BO186" s="64">
        <f t="shared" si="29"/>
        <v>0.35409035409035411</v>
      </c>
      <c r="BP186" s="64">
        <f t="shared" si="30"/>
        <v>0.35470085470085472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204</v>
      </c>
      <c r="Y188" s="385">
        <f t="shared" si="26"/>
        <v>205.8</v>
      </c>
      <c r="Z188" s="36">
        <f>IFERROR(IF(Y188=0,"",ROUNDUP(Y188/H188,0)*0.00502),"")</f>
        <v>0.49196000000000001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213.71428571428572</v>
      </c>
      <c r="BN188" s="64">
        <f t="shared" si="28"/>
        <v>215.60000000000002</v>
      </c>
      <c r="BO188" s="64">
        <f t="shared" si="29"/>
        <v>0.41514041514041516</v>
      </c>
      <c r="BP188" s="64">
        <f t="shared" si="30"/>
        <v>0.41880341880341887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209.04761904761904</v>
      </c>
      <c r="Y191" s="386">
        <f>IFERROR(Y183/H183,"0")+IFERROR(Y184/H184,"0")+IFERROR(Y185/H185,"0")+IFERROR(Y186/H186,"0")+IFERROR(Y187/H187,"0")+IFERROR(Y188/H188,"0")+IFERROR(Y189/H189,"0")+IFERROR(Y190/H190,"0")</f>
        <v>211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1.13452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500</v>
      </c>
      <c r="Y192" s="386">
        <f>IFERROR(SUM(Y183:Y190),"0")</f>
        <v>506.1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228</v>
      </c>
      <c r="Y201" s="385">
        <f>IFERROR(IF(X201="",0,CEILING((X201/$H201),1)*$H201),"")</f>
        <v>228.9</v>
      </c>
      <c r="Z201" s="36">
        <f>IFERROR(IF(Y201=0,"",ROUNDUP(Y201/H201,0)*0.00753),"")</f>
        <v>0.82077</v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249.71428571428569</v>
      </c>
      <c r="BN201" s="64">
        <f>IFERROR(Y201*I201/H201,"0")</f>
        <v>250.7</v>
      </c>
      <c r="BO201" s="64">
        <f>IFERROR(1/J201*(X201/H201),"0")</f>
        <v>0.69597069597069594</v>
      </c>
      <c r="BP201" s="64">
        <f>IFERROR(1/J201*(Y201/H201),"0")</f>
        <v>0.69871794871794868</v>
      </c>
    </row>
    <row r="202" spans="1:68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108.57142857142857</v>
      </c>
      <c r="Y202" s="386">
        <f>IFERROR(Y200/H200,"0")+IFERROR(Y201/H201,"0")</f>
        <v>109</v>
      </c>
      <c r="Z202" s="386">
        <f>IFERROR(IF(Z200="",0,Z200),"0")+IFERROR(IF(Z201="",0,Z201),"0")</f>
        <v>0.82077</v>
      </c>
      <c r="AA202" s="387"/>
      <c r="AB202" s="387"/>
      <c r="AC202" s="387"/>
    </row>
    <row r="203" spans="1:68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228</v>
      </c>
      <c r="Y203" s="386">
        <f>IFERROR(SUM(Y200:Y201),"0")</f>
        <v>228.9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277</v>
      </c>
      <c r="Y205" s="385">
        <f t="shared" ref="Y205:Y212" si="31">IFERROR(IF(X205="",0,CEILING((X205/$H205),1)*$H205),"")</f>
        <v>280.8</v>
      </c>
      <c r="Z205" s="36">
        <f>IFERROR(IF(Y205=0,"",ROUNDUP(Y205/H205,0)*0.00937),"")</f>
        <v>0.48724000000000001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287.77222222222218</v>
      </c>
      <c r="BN205" s="64">
        <f t="shared" ref="BN205:BN212" si="33">IFERROR(Y205*I205/H205,"0")</f>
        <v>291.72000000000003</v>
      </c>
      <c r="BO205" s="64">
        <f t="shared" ref="BO205:BO212" si="34">IFERROR(1/J205*(X205/H205),"0")</f>
        <v>0.42746913580246909</v>
      </c>
      <c r="BP205" s="64">
        <f t="shared" ref="BP205:BP212" si="35">IFERROR(1/J205*(Y205/H205),"0")</f>
        <v>0.43333333333333335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166</v>
      </c>
      <c r="Y206" s="385">
        <f t="shared" si="31"/>
        <v>167.4</v>
      </c>
      <c r="Z206" s="36">
        <f>IFERROR(IF(Y206=0,"",ROUNDUP(Y206/H206,0)*0.00937),"")</f>
        <v>0.29047000000000001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172.45555555555558</v>
      </c>
      <c r="BN206" s="64">
        <f t="shared" si="33"/>
        <v>173.91</v>
      </c>
      <c r="BO206" s="64">
        <f t="shared" si="34"/>
        <v>0.25617283950617281</v>
      </c>
      <c r="BP206" s="64">
        <f t="shared" si="35"/>
        <v>0.2583333333333333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267</v>
      </c>
      <c r="Y208" s="385">
        <f t="shared" si="31"/>
        <v>270</v>
      </c>
      <c r="Z208" s="36">
        <f>IFERROR(IF(Y208=0,"",ROUNDUP(Y208/H208,0)*0.00937),"")</f>
        <v>0.46849999999999997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277.38333333333333</v>
      </c>
      <c r="BN208" s="64">
        <f t="shared" si="33"/>
        <v>280.5</v>
      </c>
      <c r="BO208" s="64">
        <f t="shared" si="34"/>
        <v>0.41203703703703703</v>
      </c>
      <c r="BP208" s="64">
        <f t="shared" si="35"/>
        <v>0.41666666666666669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131.48148148148147</v>
      </c>
      <c r="Y213" s="386">
        <f>IFERROR(Y205/H205,"0")+IFERROR(Y206/H206,"0")+IFERROR(Y207/H207,"0")+IFERROR(Y208/H208,"0")+IFERROR(Y209/H209,"0")+IFERROR(Y210/H210,"0")+IFERROR(Y211/H211,"0")+IFERROR(Y212/H212,"0")</f>
        <v>133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1.24621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710</v>
      </c>
      <c r="Y214" s="386">
        <f>IFERROR(SUM(Y205:Y212),"0")</f>
        <v>718.2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175</v>
      </c>
      <c r="Y217" s="385">
        <f t="shared" si="36"/>
        <v>179.4</v>
      </c>
      <c r="Z217" s="36">
        <f>IFERROR(IF(Y217=0,"",ROUNDUP(Y217/H217,0)*0.02175),"")</f>
        <v>0.50024999999999997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187.65384615384616</v>
      </c>
      <c r="BN217" s="64">
        <f t="shared" si="38"/>
        <v>192.37200000000004</v>
      </c>
      <c r="BO217" s="64">
        <f t="shared" si="39"/>
        <v>0.40064102564102566</v>
      </c>
      <c r="BP217" s="64">
        <f t="shared" si="40"/>
        <v>0.4107142857142857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290</v>
      </c>
      <c r="Y219" s="385">
        <f t="shared" si="36"/>
        <v>295.79999999999995</v>
      </c>
      <c r="Z219" s="36">
        <f>IFERROR(IF(Y219=0,"",ROUNDUP(Y219/H219,0)*0.02175),"")</f>
        <v>0.73949999999999994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308.8</v>
      </c>
      <c r="BN219" s="64">
        <f t="shared" si="38"/>
        <v>314.97599999999994</v>
      </c>
      <c r="BO219" s="64">
        <f t="shared" si="39"/>
        <v>0.59523809523809523</v>
      </c>
      <c r="BP219" s="64">
        <f t="shared" si="40"/>
        <v>0.6071428571428571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229</v>
      </c>
      <c r="Y220" s="385">
        <f t="shared" si="36"/>
        <v>230.39999999999998</v>
      </c>
      <c r="Z220" s="36">
        <f t="shared" ref="Z220:Z226" si="41">IFERROR(IF(Y220=0,"",ROUNDUP(Y220/H220,0)*0.00753),"")</f>
        <v>0.72287999999999997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256.67083333333335</v>
      </c>
      <c r="BN220" s="64">
        <f t="shared" si="38"/>
        <v>258.24</v>
      </c>
      <c r="BO220" s="64">
        <f t="shared" si="39"/>
        <v>0.61164529914529919</v>
      </c>
      <c r="BP220" s="64">
        <f t="shared" si="40"/>
        <v>0.61538461538461542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489</v>
      </c>
      <c r="Y222" s="385">
        <f t="shared" si="36"/>
        <v>489.59999999999997</v>
      </c>
      <c r="Z222" s="36">
        <f t="shared" si="41"/>
        <v>1.5361200000000002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544.42000000000007</v>
      </c>
      <c r="BN222" s="64">
        <f t="shared" si="38"/>
        <v>545.08799999999997</v>
      </c>
      <c r="BO222" s="64">
        <f t="shared" si="39"/>
        <v>1.3060897435897436</v>
      </c>
      <c r="BP222" s="64">
        <f t="shared" si="40"/>
        <v>1.3076923076923077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362</v>
      </c>
      <c r="Y223" s="385">
        <f t="shared" si="36"/>
        <v>362.4</v>
      </c>
      <c r="Z223" s="36">
        <f t="shared" si="41"/>
        <v>1.13703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403.0266666666667</v>
      </c>
      <c r="BN223" s="64">
        <f t="shared" si="38"/>
        <v>403.47200000000004</v>
      </c>
      <c r="BO223" s="64">
        <f t="shared" si="39"/>
        <v>0.96688034188034189</v>
      </c>
      <c r="BP223" s="64">
        <f t="shared" si="40"/>
        <v>0.96794871794871795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207</v>
      </c>
      <c r="Y225" s="385">
        <f t="shared" si="36"/>
        <v>208.79999999999998</v>
      </c>
      <c r="Z225" s="36">
        <f t="shared" si="41"/>
        <v>0.65510999999999997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230.46000000000004</v>
      </c>
      <c r="BN225" s="64">
        <f t="shared" si="38"/>
        <v>232.464</v>
      </c>
      <c r="BO225" s="64">
        <f t="shared" si="39"/>
        <v>0.55288461538461542</v>
      </c>
      <c r="BP225" s="64">
        <f t="shared" si="40"/>
        <v>0.55769230769230771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236</v>
      </c>
      <c r="Y226" s="385">
        <f t="shared" si="36"/>
        <v>237.6</v>
      </c>
      <c r="Z226" s="36">
        <f t="shared" si="41"/>
        <v>0.74547000000000008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263.3366666666667</v>
      </c>
      <c r="BN226" s="64">
        <f t="shared" si="38"/>
        <v>265.12200000000001</v>
      </c>
      <c r="BO226" s="64">
        <f t="shared" si="39"/>
        <v>0.63034188034188043</v>
      </c>
      <c r="BP226" s="64">
        <f t="shared" si="40"/>
        <v>0.63461538461538458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690.3525641025642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694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6.0363600000000002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1988</v>
      </c>
      <c r="Y228" s="386">
        <f>IFERROR(SUM(Y216:Y226),"0")</f>
        <v>2003.9999999999998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34</v>
      </c>
      <c r="Y233" s="385">
        <f>IFERROR(IF(X233="",0,CEILING((X233/$H233),1)*$H233),"")</f>
        <v>36</v>
      </c>
      <c r="Z233" s="36">
        <f>IFERROR(IF(Y233=0,"",ROUNDUP(Y233/H233,0)*0.00753),"")</f>
        <v>0.11295000000000001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37.853333333333332</v>
      </c>
      <c r="BN233" s="64">
        <f>IFERROR(Y233*I233/H233,"0")</f>
        <v>40.080000000000005</v>
      </c>
      <c r="BO233" s="64">
        <f>IFERROR(1/J233*(X233/H233),"0")</f>
        <v>9.0811965811965822E-2</v>
      </c>
      <c r="BP233" s="64">
        <f>IFERROR(1/J233*(Y233/H233),"0")</f>
        <v>9.6153846153846145E-2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60</v>
      </c>
      <c r="Y234" s="385">
        <f>IFERROR(IF(X234="",0,CEILING((X234/$H234),1)*$H234),"")</f>
        <v>60</v>
      </c>
      <c r="Z234" s="36">
        <f>IFERROR(IF(Y234=0,"",ROUNDUP(Y234/H234,0)*0.00753),"")</f>
        <v>0.18825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66.800000000000011</v>
      </c>
      <c r="BN234" s="64">
        <f>IFERROR(Y234*I234/H234,"0")</f>
        <v>66.800000000000011</v>
      </c>
      <c r="BO234" s="64">
        <f>IFERROR(1/J234*(X234/H234),"0")</f>
        <v>0.16025641025641024</v>
      </c>
      <c r="BP234" s="64">
        <f>IFERROR(1/J234*(Y234/H234),"0")</f>
        <v>0.16025641025641024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39.166666666666671</v>
      </c>
      <c r="Y235" s="386">
        <f>IFERROR(Y230/H230,"0")+IFERROR(Y231/H231,"0")+IFERROR(Y232/H232,"0")+IFERROR(Y233/H233,"0")+IFERROR(Y234/H234,"0")</f>
        <v>40</v>
      </c>
      <c r="Z235" s="386">
        <f>IFERROR(IF(Z230="",0,Z230),"0")+IFERROR(IF(Z231="",0,Z231),"0")+IFERROR(IF(Z232="",0,Z232),"0")+IFERROR(IF(Z233="",0,Z233),"0")+IFERROR(IF(Z234="",0,Z234),"0")</f>
        <v>0.30120000000000002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94</v>
      </c>
      <c r="Y236" s="386">
        <f>IFERROR(SUM(Y230:Y234),"0")</f>
        <v>96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27</v>
      </c>
      <c r="Y242" s="385">
        <f t="shared" si="42"/>
        <v>34.799999999999997</v>
      </c>
      <c r="Z242" s="36">
        <f>IFERROR(IF(Y242=0,"",ROUNDUP(Y242/H242,0)*0.02175),"")</f>
        <v>6.5250000000000002E-2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28.117241379310347</v>
      </c>
      <c r="BN242" s="64">
        <f t="shared" si="44"/>
        <v>36.239999999999995</v>
      </c>
      <c r="BO242" s="64">
        <f t="shared" si="45"/>
        <v>4.1564039408866993E-2</v>
      </c>
      <c r="BP242" s="64">
        <f t="shared" si="46"/>
        <v>5.3571428571428568E-2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2.3275862068965516</v>
      </c>
      <c r="Y247" s="386">
        <f>IFERROR(Y239/H239,"0")+IFERROR(Y240/H240,"0")+IFERROR(Y241/H241,"0")+IFERROR(Y242/H242,"0")+IFERROR(Y243/H243,"0")+IFERROR(Y244/H244,"0")+IFERROR(Y245/H245,"0")+IFERROR(Y246/H246,"0")</f>
        <v>3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6.5250000000000002E-2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27</v>
      </c>
      <c r="Y248" s="386">
        <f>IFERROR(SUM(Y239:Y246),"0")</f>
        <v>34.799999999999997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236</v>
      </c>
      <c r="Y251" s="385">
        <f t="shared" ref="Y251:Y258" si="47">IFERROR(IF(X251="",0,CEILING((X251/$H251),1)*$H251),"")</f>
        <v>243.6</v>
      </c>
      <c r="Z251" s="36">
        <f>IFERROR(IF(Y251=0,"",ROUNDUP(Y251/H251,0)*0.02175),"")</f>
        <v>0.45674999999999999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245.76551724137931</v>
      </c>
      <c r="BN251" s="64">
        <f t="shared" ref="BN251:BN258" si="49">IFERROR(Y251*I251/H251,"0")</f>
        <v>253.68</v>
      </c>
      <c r="BO251" s="64">
        <f t="shared" ref="BO251:BO258" si="50">IFERROR(1/J251*(X251/H251),"0")</f>
        <v>0.36330049261083741</v>
      </c>
      <c r="BP251" s="64">
        <f t="shared" ref="BP251:BP258" si="51">IFERROR(1/J251*(Y251/H251),"0")</f>
        <v>0.375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50</v>
      </c>
      <c r="Y255" s="385">
        <f t="shared" si="47"/>
        <v>52</v>
      </c>
      <c r="Z255" s="36">
        <f>IFERROR(IF(Y255=0,"",ROUNDUP(Y255/H255,0)*0.00937),"")</f>
        <v>0.12181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53</v>
      </c>
      <c r="BN255" s="64">
        <f t="shared" si="49"/>
        <v>55.120000000000005</v>
      </c>
      <c r="BO255" s="64">
        <f t="shared" si="50"/>
        <v>0.10416666666666667</v>
      </c>
      <c r="BP255" s="64">
        <f t="shared" si="51"/>
        <v>0.10833333333333334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32.844827586206897</v>
      </c>
      <c r="Y259" s="386">
        <f>IFERROR(Y251/H251,"0")+IFERROR(Y252/H252,"0")+IFERROR(Y253/H253,"0")+IFERROR(Y254/H254,"0")+IFERROR(Y255/H255,"0")+IFERROR(Y256/H256,"0")+IFERROR(Y257/H257,"0")+IFERROR(Y258/H258,"0")</f>
        <v>34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0.57855999999999996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286</v>
      </c>
      <c r="Y260" s="386">
        <f>IFERROR(SUM(Y251:Y258),"0")</f>
        <v>295.60000000000002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266</v>
      </c>
      <c r="Y285" s="385">
        <f>IFERROR(IF(X285="",0,CEILING((X285/$H285),1)*$H285),"")</f>
        <v>266.39999999999998</v>
      </c>
      <c r="Z285" s="36">
        <f>IFERROR(IF(Y285=0,"",ROUNDUP(Y285/H285,0)*0.00753),"")</f>
        <v>0.83583000000000007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296.1466666666667</v>
      </c>
      <c r="BN285" s="64">
        <f>IFERROR(Y285*I285/H285,"0")</f>
        <v>296.59199999999998</v>
      </c>
      <c r="BO285" s="64">
        <f>IFERROR(1/J285*(X285/H285),"0")</f>
        <v>0.7104700854700855</v>
      </c>
      <c r="BP285" s="64">
        <f>IFERROR(1/J285*(Y285/H285),"0")</f>
        <v>0.71153846153846156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286</v>
      </c>
      <c r="Y287" s="385">
        <f>IFERROR(IF(X287="",0,CEILING((X287/$H287),1)*$H287),"")</f>
        <v>288</v>
      </c>
      <c r="Z287" s="36">
        <f>IFERROR(IF(Y287=0,"",ROUNDUP(Y287/H287,0)*0.00753),"")</f>
        <v>0.90360000000000007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309.83333333333337</v>
      </c>
      <c r="BN287" s="64">
        <f>IFERROR(Y287*I287/H287,"0")</f>
        <v>312.00000000000006</v>
      </c>
      <c r="BO287" s="64">
        <f>IFERROR(1/J287*(X287/H287),"0")</f>
        <v>0.76388888888888884</v>
      </c>
      <c r="BP287" s="64">
        <f>IFERROR(1/J287*(Y287/H287),"0")</f>
        <v>0.76923076923076916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230</v>
      </c>
      <c r="Y289" s="386">
        <f>IFERROR(Y284/H284,"0")+IFERROR(Y285/H285,"0")+IFERROR(Y286/H286,"0")+IFERROR(Y287/H287,"0")+IFERROR(Y288/H288,"0")</f>
        <v>231</v>
      </c>
      <c r="Z289" s="386">
        <f>IFERROR(IF(Z284="",0,Z284),"0")+IFERROR(IF(Z285="",0,Z285),"0")+IFERROR(IF(Z286="",0,Z286),"0")+IFERROR(IF(Z287="",0,Z287),"0")+IFERROR(IF(Z288="",0,Z288),"0")</f>
        <v>1.73943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552</v>
      </c>
      <c r="Y290" s="386">
        <f>IFERROR(SUM(Y284:Y288),"0")</f>
        <v>554.4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88</v>
      </c>
      <c r="Y330" s="385">
        <f t="shared" si="57"/>
        <v>89.100000000000009</v>
      </c>
      <c r="Z330" s="36">
        <f>IFERROR(IF(Y330=0,"",ROUNDUP(Y330/H330,0)*0.00753),"")</f>
        <v>0.24849000000000002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97.060740740740741</v>
      </c>
      <c r="BN330" s="64">
        <f t="shared" si="59"/>
        <v>98.274000000000001</v>
      </c>
      <c r="BO330" s="64">
        <f t="shared" si="60"/>
        <v>0.20892687559354223</v>
      </c>
      <c r="BP330" s="64">
        <f t="shared" si="61"/>
        <v>0.21153846153846154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32.592592592592588</v>
      </c>
      <c r="Y331" s="386">
        <f>IFERROR(Y325/H325,"0")+IFERROR(Y326/H326,"0")+IFERROR(Y327/H327,"0")+IFERROR(Y328/H328,"0")+IFERROR(Y329/H329,"0")+IFERROR(Y330/H330,"0")</f>
        <v>33</v>
      </c>
      <c r="Z331" s="386">
        <f>IFERROR(IF(Z325="",0,Z325),"0")+IFERROR(IF(Z326="",0,Z326),"0")+IFERROR(IF(Z327="",0,Z327),"0")+IFERROR(IF(Z328="",0,Z328),"0")+IFERROR(IF(Z329="",0,Z329),"0")+IFERROR(IF(Z330="",0,Z330),"0")</f>
        <v>0.24849000000000002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88</v>
      </c>
      <c r="Y332" s="386">
        <f>IFERROR(SUM(Y325:Y330),"0")</f>
        <v>89.100000000000009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190</v>
      </c>
      <c r="Y334" s="385">
        <f>IFERROR(IF(X334="",0,CEILING((X334/$H334),1)*$H334),"")</f>
        <v>193.20000000000002</v>
      </c>
      <c r="Z334" s="36">
        <f>IFERROR(IF(Y334=0,"",ROUNDUP(Y334/H334,0)*0.02175),"")</f>
        <v>0.50024999999999997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202.75714285714287</v>
      </c>
      <c r="BN334" s="64">
        <f>IFERROR(Y334*I334/H334,"0")</f>
        <v>206.17200000000003</v>
      </c>
      <c r="BO334" s="64">
        <f>IFERROR(1/J334*(X334/H334),"0")</f>
        <v>0.40391156462585026</v>
      </c>
      <c r="BP334" s="64">
        <f>IFERROR(1/J334*(Y334/H334),"0")</f>
        <v>0.4107142857142857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215</v>
      </c>
      <c r="Y335" s="385">
        <f>IFERROR(IF(X335="",0,CEILING((X335/$H335),1)*$H335),"")</f>
        <v>218.4</v>
      </c>
      <c r="Z335" s="36">
        <f>IFERROR(IF(Y335=0,"",ROUNDUP(Y335/H335,0)*0.02175),"")</f>
        <v>0.60899999999999999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230.54615384615389</v>
      </c>
      <c r="BN335" s="64">
        <f>IFERROR(Y335*I335/H335,"0")</f>
        <v>234.19200000000004</v>
      </c>
      <c r="BO335" s="64">
        <f>IFERROR(1/J335*(X335/H335),"0")</f>
        <v>0.49221611721611724</v>
      </c>
      <c r="BP335" s="64">
        <f>IFERROR(1/J335*(Y335/H335),"0")</f>
        <v>0.5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113</v>
      </c>
      <c r="Y336" s="385">
        <f>IFERROR(IF(X336="",0,CEILING((X336/$H336),1)*$H336),"")</f>
        <v>117.60000000000001</v>
      </c>
      <c r="Z336" s="36">
        <f>IFERROR(IF(Y336=0,"",ROUNDUP(Y336/H336,0)*0.02175),"")</f>
        <v>0.30449999999999999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120.58714285714285</v>
      </c>
      <c r="BN336" s="64">
        <f>IFERROR(Y336*I336/H336,"0")</f>
        <v>125.49600000000001</v>
      </c>
      <c r="BO336" s="64">
        <f>IFERROR(1/J336*(X336/H336),"0")</f>
        <v>0.24022108843537415</v>
      </c>
      <c r="BP336" s="64">
        <f>IFERROR(1/J336*(Y336/H336),"0")</f>
        <v>0.25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63.635531135531139</v>
      </c>
      <c r="Y337" s="386">
        <f>IFERROR(Y334/H334,"0")+IFERROR(Y335/H335,"0")+IFERROR(Y336/H336,"0")</f>
        <v>65</v>
      </c>
      <c r="Z337" s="386">
        <f>IFERROR(IF(Z334="",0,Z334),"0")+IFERROR(IF(Z335="",0,Z335),"0")+IFERROR(IF(Z336="",0,Z336),"0")</f>
        <v>1.4137499999999998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518</v>
      </c>
      <c r="Y338" s="386">
        <f>IFERROR(SUM(Y334:Y336),"0")</f>
        <v>529.20000000000005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25</v>
      </c>
      <c r="Y342" s="385">
        <f>IFERROR(IF(X342="",0,CEILING((X342/$H342),1)*$H342),"")</f>
        <v>25.5</v>
      </c>
      <c r="Z342" s="36">
        <f>IFERROR(IF(Y342=0,"",ROUNDUP(Y342/H342,0)*0.00753),"")</f>
        <v>7.5300000000000006E-2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29.166666666666668</v>
      </c>
      <c r="BN342" s="64">
        <f>IFERROR(Y342*I342/H342,"0")</f>
        <v>29.75</v>
      </c>
      <c r="BO342" s="64">
        <f>IFERROR(1/J342*(X342/H342),"0")</f>
        <v>6.2845651080945197E-2</v>
      </c>
      <c r="BP342" s="64">
        <f>IFERROR(1/J342*(Y342/H342),"0")</f>
        <v>6.4102564102564097E-2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47</v>
      </c>
      <c r="Y343" s="385">
        <f>IFERROR(IF(X343="",0,CEILING((X343/$H343),1)*$H343),"")</f>
        <v>48.449999999999996</v>
      </c>
      <c r="Z343" s="36">
        <f>IFERROR(IF(Y343=0,"",ROUNDUP(Y343/H343,0)*0.00753),"")</f>
        <v>0.14307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53.450980392156858</v>
      </c>
      <c r="BN343" s="64">
        <f>IFERROR(Y343*I343/H343,"0")</f>
        <v>55.1</v>
      </c>
      <c r="BO343" s="64">
        <f>IFERROR(1/J343*(X343/H343),"0")</f>
        <v>0.11814982403217698</v>
      </c>
      <c r="BP343" s="64">
        <f>IFERROR(1/J343*(Y343/H343),"0")</f>
        <v>0.12179487179487179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28.235294117647062</v>
      </c>
      <c r="Y344" s="386">
        <f>IFERROR(Y340/H340,"0")+IFERROR(Y341/H341,"0")+IFERROR(Y342/H342,"0")+IFERROR(Y343/H343,"0")</f>
        <v>29</v>
      </c>
      <c r="Z344" s="386">
        <f>IFERROR(IF(Z340="",0,Z340),"0")+IFERROR(IF(Z341="",0,Z341),"0")+IFERROR(IF(Z342="",0,Z342),"0")+IFERROR(IF(Z343="",0,Z343),"0")</f>
        <v>0.21837000000000001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72</v>
      </c>
      <c r="Y345" s="386">
        <f>IFERROR(SUM(Y340:Y343),"0")</f>
        <v>73.949999999999989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21</v>
      </c>
      <c r="Y354" s="385">
        <f>IFERROR(IF(X354="",0,CEILING((X354/$H354),1)*$H354),"")</f>
        <v>21.6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23.893333333333334</v>
      </c>
      <c r="BN354" s="64">
        <f>IFERROR(Y354*I354/H354,"0")</f>
        <v>24.576000000000001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11.666666666666666</v>
      </c>
      <c r="Y355" s="386">
        <f>IFERROR(Y354/H354,"0")</f>
        <v>12</v>
      </c>
      <c r="Z355" s="386">
        <f>IFERROR(IF(Z354="",0,Z354),"0")</f>
        <v>9.0359999999999996E-2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21</v>
      </c>
      <c r="Y356" s="386">
        <f>IFERROR(SUM(Y354:Y354),"0")</f>
        <v>21.6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37</v>
      </c>
      <c r="Y358" s="385">
        <f>IFERROR(IF(X358="",0,CEILING((X358/$H358),1)*$H358),"")</f>
        <v>40.5</v>
      </c>
      <c r="Z358" s="36">
        <f>IFERROR(IF(Y358=0,"",ROUNDUP(Y358/H358,0)*0.02175),"")</f>
        <v>0.10874999999999999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39.576296296296299</v>
      </c>
      <c r="BN358" s="64">
        <f>IFERROR(Y358*I358/H358,"0")</f>
        <v>43.32</v>
      </c>
      <c r="BO358" s="64">
        <f>IFERROR(1/J358*(X358/H358),"0")</f>
        <v>8.1569664902998232E-2</v>
      </c>
      <c r="BP358" s="64">
        <f>IFERROR(1/J358*(Y358/H358),"0")</f>
        <v>8.9285714285714274E-2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4.5679012345679011</v>
      </c>
      <c r="Y361" s="386">
        <f>IFERROR(Y358/H358,"0")+IFERROR(Y359/H359,"0")+IFERROR(Y360/H360,"0")</f>
        <v>5</v>
      </c>
      <c r="Z361" s="386">
        <f>IFERROR(IF(Z358="",0,Z358),"0")+IFERROR(IF(Z359="",0,Z359),"0")+IFERROR(IF(Z360="",0,Z360),"0")</f>
        <v>0.10874999999999999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37</v>
      </c>
      <c r="Y362" s="386">
        <f>IFERROR(SUM(Y358:Y360),"0")</f>
        <v>40.5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1900</v>
      </c>
      <c r="Y366" s="385">
        <f t="shared" ref="Y366:Y374" si="62">IFERROR(IF(X366="",0,CEILING((X366/$H366),1)*$H366),"")</f>
        <v>1905</v>
      </c>
      <c r="Z366" s="36">
        <f>IFERROR(IF(Y366=0,"",ROUNDUP(Y366/H366,0)*0.02175),"")</f>
        <v>2.7622499999999999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1960.8</v>
      </c>
      <c r="BN366" s="64">
        <f t="shared" ref="BN366:BN374" si="64">IFERROR(Y366*I366/H366,"0")</f>
        <v>1965.96</v>
      </c>
      <c r="BO366" s="64">
        <f t="shared" ref="BO366:BO374" si="65">IFERROR(1/J366*(X366/H366),"0")</f>
        <v>2.6388888888888888</v>
      </c>
      <c r="BP366" s="64">
        <f t="shared" ref="BP366:BP374" si="66">IFERROR(1/J366*(Y366/H366),"0")</f>
        <v>2.645833333333333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950</v>
      </c>
      <c r="Y368" s="385">
        <f t="shared" si="62"/>
        <v>960</v>
      </c>
      <c r="Z368" s="36">
        <f>IFERROR(IF(Y368=0,"",ROUNDUP(Y368/H368,0)*0.02175),"")</f>
        <v>1.3919999999999999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980.4</v>
      </c>
      <c r="BN368" s="64">
        <f t="shared" si="64"/>
        <v>990.72</v>
      </c>
      <c r="BO368" s="64">
        <f t="shared" si="65"/>
        <v>1.3194444444444444</v>
      </c>
      <c r="BP368" s="64">
        <f t="shared" si="66"/>
        <v>1.3333333333333333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450</v>
      </c>
      <c r="Y370" s="385">
        <f t="shared" si="62"/>
        <v>450</v>
      </c>
      <c r="Z370" s="36">
        <f>IFERROR(IF(Y370=0,"",ROUNDUP(Y370/H370,0)*0.02175),"")</f>
        <v>0.65249999999999997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464.4</v>
      </c>
      <c r="BN370" s="64">
        <f t="shared" si="64"/>
        <v>464.4</v>
      </c>
      <c r="BO370" s="64">
        <f t="shared" si="65"/>
        <v>0.625</v>
      </c>
      <c r="BP370" s="64">
        <f t="shared" si="66"/>
        <v>0.625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220</v>
      </c>
      <c r="Y375" s="386">
        <f>IFERROR(Y366/H366,"0")+IFERROR(Y367/H367,"0")+IFERROR(Y368/H368,"0")+IFERROR(Y369/H369,"0")+IFERROR(Y370/H370,"0")+IFERROR(Y371/H371,"0")+IFERROR(Y372/H372,"0")+IFERROR(Y373/H373,"0")+IFERROR(Y374/H374,"0")</f>
        <v>221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4.8067499999999992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3300</v>
      </c>
      <c r="Y376" s="386">
        <f>IFERROR(SUM(Y366:Y374),"0")</f>
        <v>3315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750</v>
      </c>
      <c r="Y378" s="385">
        <f>IFERROR(IF(X378="",0,CEILING((X378/$H378),1)*$H378),"")</f>
        <v>750</v>
      </c>
      <c r="Z378" s="36">
        <f>IFERROR(IF(Y378=0,"",ROUNDUP(Y378/H378,0)*0.02175),"")</f>
        <v>1.0874999999999999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774</v>
      </c>
      <c r="BN378" s="64">
        <f>IFERROR(Y378*I378/H378,"0")</f>
        <v>774</v>
      </c>
      <c r="BO378" s="64">
        <f>IFERROR(1/J378*(X378/H378),"0")</f>
        <v>1.0416666666666665</v>
      </c>
      <c r="BP378" s="64">
        <f>IFERROR(1/J378*(Y378/H378),"0")</f>
        <v>1.0416666666666665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50</v>
      </c>
      <c r="Y380" s="386">
        <f>IFERROR(Y378/H378,"0")+IFERROR(Y379/H379,"0")</f>
        <v>50</v>
      </c>
      <c r="Z380" s="386">
        <f>IFERROR(IF(Z378="",0,Z378),"0")+IFERROR(IF(Z379="",0,Z379),"0")</f>
        <v>1.0874999999999999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750</v>
      </c>
      <c r="Y381" s="386">
        <f>IFERROR(SUM(Y378:Y379),"0")</f>
        <v>750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11</v>
      </c>
      <c r="Y385" s="385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11.795384615384616</v>
      </c>
      <c r="BN385" s="64">
        <f>IFERROR(Y385*I385/H385,"0")</f>
        <v>16.728000000000002</v>
      </c>
      <c r="BO385" s="64">
        <f>IFERROR(1/J385*(X385/H385),"0")</f>
        <v>2.5183150183150184E-2</v>
      </c>
      <c r="BP385" s="64">
        <f>IFERROR(1/J385*(Y385/H385),"0")</f>
        <v>3.5714285714285712E-2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1.4102564102564104</v>
      </c>
      <c r="Y386" s="386">
        <f>IFERROR(Y383/H383,"0")+IFERROR(Y384/H384,"0")+IFERROR(Y385/H385,"0")</f>
        <v>2</v>
      </c>
      <c r="Z386" s="386">
        <f>IFERROR(IF(Z383="",0,Z383),"0")+IFERROR(IF(Z384="",0,Z384),"0")+IFERROR(IF(Z385="",0,Z385),"0")</f>
        <v>4.3499999999999997E-2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11</v>
      </c>
      <c r="Y387" s="386">
        <f>IFERROR(SUM(Y383:Y385),"0")</f>
        <v>15.6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175</v>
      </c>
      <c r="Y390" s="385">
        <f>IFERROR(IF(X390="",0,CEILING((X390/$H390),1)*$H390),"")</f>
        <v>179.4</v>
      </c>
      <c r="Z390" s="36">
        <f>IFERROR(IF(Y390=0,"",ROUNDUP(Y390/H390,0)*0.02175),"")</f>
        <v>0.50024999999999997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187.65384615384616</v>
      </c>
      <c r="BN390" s="64">
        <f>IFERROR(Y390*I390/H390,"0")</f>
        <v>192.37200000000004</v>
      </c>
      <c r="BO390" s="64">
        <f>IFERROR(1/J390*(X390/H390),"0")</f>
        <v>0.40064102564102566</v>
      </c>
      <c r="BP390" s="64">
        <f>IFERROR(1/J390*(Y390/H390),"0")</f>
        <v>0.4107142857142857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22.435897435897438</v>
      </c>
      <c r="Y391" s="386">
        <f>IFERROR(Y389/H389,"0")+IFERROR(Y390/H390,"0")</f>
        <v>23</v>
      </c>
      <c r="Z391" s="386">
        <f>IFERROR(IF(Z389="",0,Z389),"0")+IFERROR(IF(Z390="",0,Z390),"0")</f>
        <v>0.50024999999999997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175</v>
      </c>
      <c r="Y392" s="386">
        <f>IFERROR(SUM(Y389:Y390),"0")</f>
        <v>179.4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103</v>
      </c>
      <c r="Y396" s="385">
        <f>IFERROR(IF(X396="",0,CEILING((X396/$H396),1)*$H396),"")</f>
        <v>108</v>
      </c>
      <c r="Z396" s="36">
        <f>IFERROR(IF(Y396=0,"",ROUNDUP(Y396/H396,0)*0.02175),"")</f>
        <v>0.21749999999999997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107.57777777777777</v>
      </c>
      <c r="BN396" s="64">
        <f>IFERROR(Y396*I396/H396,"0")</f>
        <v>112.8</v>
      </c>
      <c r="BO396" s="64">
        <f>IFERROR(1/J396*(X396/H396),"0")</f>
        <v>0.17030423280423279</v>
      </c>
      <c r="BP396" s="64">
        <f>IFERROR(1/J396*(Y396/H396),"0")</f>
        <v>0.17857142857142855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9.5370370370370363</v>
      </c>
      <c r="Y399" s="386">
        <f>IFERROR(Y395/H395,"0")+IFERROR(Y396/H396,"0")+IFERROR(Y397/H397,"0")+IFERROR(Y398/H398,"0")</f>
        <v>10</v>
      </c>
      <c r="Z399" s="386">
        <f>IFERROR(IF(Z395="",0,Z395),"0")+IFERROR(IF(Z396="",0,Z396),"0")+IFERROR(IF(Z397="",0,Z397),"0")+IFERROR(IF(Z398="",0,Z398),"0")</f>
        <v>0.21749999999999997</v>
      </c>
      <c r="AA399" s="387"/>
      <c r="AB399" s="387"/>
      <c r="AC399" s="387"/>
    </row>
    <row r="400" spans="1:68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103</v>
      </c>
      <c r="Y400" s="386">
        <f>IFERROR(SUM(Y395:Y398),"0")</f>
        <v>108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234</v>
      </c>
      <c r="Y408" s="385">
        <f>IFERROR(IF(X408="",0,CEILING((X408/$H408),1)*$H408),"")</f>
        <v>234</v>
      </c>
      <c r="Z408" s="36">
        <f>IFERROR(IF(Y408=0,"",ROUNDUP(Y408/H408,0)*0.02175),"")</f>
        <v>0.65249999999999997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250.92000000000002</v>
      </c>
      <c r="BN408" s="64">
        <f>IFERROR(Y408*I408/H408,"0")</f>
        <v>250.92000000000002</v>
      </c>
      <c r="BO408" s="64">
        <f>IFERROR(1/J408*(X408/H408),"0")</f>
        <v>0.5357142857142857</v>
      </c>
      <c r="BP408" s="64">
        <f>IFERROR(1/J408*(Y408/H408),"0")</f>
        <v>0.5357142857142857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30</v>
      </c>
      <c r="Y413" s="386">
        <f>IFERROR(Y408/H408,"0")+IFERROR(Y409/H409,"0")+IFERROR(Y410/H410,"0")+IFERROR(Y411/H411,"0")+IFERROR(Y412/H412,"0")</f>
        <v>30</v>
      </c>
      <c r="Z413" s="386">
        <f>IFERROR(IF(Z408="",0,Z408),"0")+IFERROR(IF(Z409="",0,Z409),"0")+IFERROR(IF(Z410="",0,Z410),"0")+IFERROR(IF(Z411="",0,Z411),"0")+IFERROR(IF(Z412="",0,Z412),"0")</f>
        <v>0.65249999999999997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234</v>
      </c>
      <c r="Y414" s="386">
        <f>IFERROR(SUM(Y408:Y412),"0")</f>
        <v>234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15</v>
      </c>
      <c r="Y442" s="385">
        <f t="shared" si="67"/>
        <v>16.8</v>
      </c>
      <c r="Z442" s="36">
        <f t="shared" si="73"/>
        <v>4.0160000000000001E-2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15.928571428571429</v>
      </c>
      <c r="BN442" s="64">
        <f t="shared" si="70"/>
        <v>17.84</v>
      </c>
      <c r="BO442" s="64">
        <f t="shared" si="71"/>
        <v>3.0525030525030528E-2</v>
      </c>
      <c r="BP442" s="64">
        <f t="shared" si="72"/>
        <v>3.4188034188034191E-2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17</v>
      </c>
      <c r="Y448" s="385">
        <f t="shared" si="67"/>
        <v>18.900000000000002</v>
      </c>
      <c r="Z448" s="36">
        <f t="shared" si="73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18.05238095238095</v>
      </c>
      <c r="BN448" s="64">
        <f t="shared" si="70"/>
        <v>20.07</v>
      </c>
      <c r="BO448" s="64">
        <f t="shared" si="71"/>
        <v>3.4595034595034595E-2</v>
      </c>
      <c r="BP448" s="64">
        <f t="shared" si="72"/>
        <v>3.8461538461538464E-2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15.238095238095237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8.5339999999999999E-2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32</v>
      </c>
      <c r="Y452" s="386">
        <f>IFERROR(SUM(Y427:Y450),"0")</f>
        <v>35.700000000000003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2</v>
      </c>
      <c r="Y459" s="385">
        <f>IFERROR(IF(X459="",0,CEILING((X459/$H459),1)*$H459),"")</f>
        <v>2.4</v>
      </c>
      <c r="Z459" s="36">
        <f>IFERROR(IF(Y459=0,"",ROUNDUP(Y459/H459,0)*0.00627),"")</f>
        <v>1.2540000000000001E-2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3</v>
      </c>
      <c r="BN459" s="64">
        <f>IFERROR(Y459*I459/H459,"0")</f>
        <v>3.6000000000000005</v>
      </c>
      <c r="BO459" s="64">
        <f>IFERROR(1/J459*(X459/H459),"0")</f>
        <v>8.3333333333333332E-3</v>
      </c>
      <c r="BP459" s="64">
        <f>IFERROR(1/J459*(Y459/H459),"0")</f>
        <v>0.01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1.6666666666666667</v>
      </c>
      <c r="Y462" s="386">
        <f>IFERROR(Y459/H459,"0")+IFERROR(Y460/H460,"0")+IFERROR(Y461/H461,"0")</f>
        <v>2</v>
      </c>
      <c r="Z462" s="386">
        <f>IFERROR(IF(Z459="",0,Z459),"0")+IFERROR(IF(Z460="",0,Z460),"0")+IFERROR(IF(Z461="",0,Z461),"0")</f>
        <v>1.2540000000000001E-2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2</v>
      </c>
      <c r="Y463" s="386">
        <f>IFERROR(SUM(Y459:Y461),"0")</f>
        <v>2.4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25</v>
      </c>
      <c r="Y471" s="385">
        <f t="shared" si="74"/>
        <v>25.200000000000003</v>
      </c>
      <c r="Z471" s="36">
        <f>IFERROR(IF(Y471=0,"",ROUNDUP(Y471/H471,0)*0.00753),"")</f>
        <v>4.5179999999999998E-2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26.369047619047617</v>
      </c>
      <c r="BN471" s="64">
        <f t="shared" si="76"/>
        <v>26.580000000000002</v>
      </c>
      <c r="BO471" s="64">
        <f t="shared" si="77"/>
        <v>3.815628815628816E-2</v>
      </c>
      <c r="BP471" s="64">
        <f t="shared" si="78"/>
        <v>3.8461538461538464E-2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5.9523809523809526</v>
      </c>
      <c r="Y477" s="386">
        <f>IFERROR(Y470/H470,"0")+IFERROR(Y471/H471,"0")+IFERROR(Y472/H472,"0")+IFERROR(Y473/H473,"0")+IFERROR(Y474/H474,"0")+IFERROR(Y475/H475,"0")+IFERROR(Y476/H476,"0")</f>
        <v>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4.5179999999999998E-2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25</v>
      </c>
      <c r="Y478" s="386">
        <f>IFERROR(SUM(Y470:Y476),"0")</f>
        <v>25.200000000000003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50</v>
      </c>
      <c r="Y513" s="385">
        <f t="shared" si="79"/>
        <v>52.800000000000004</v>
      </c>
      <c r="Z513" s="36">
        <f t="shared" si="80"/>
        <v>0.1196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53.409090909090907</v>
      </c>
      <c r="BN513" s="64">
        <f t="shared" si="82"/>
        <v>56.400000000000006</v>
      </c>
      <c r="BO513" s="64">
        <f t="shared" si="83"/>
        <v>9.1054778554778545E-2</v>
      </c>
      <c r="BP513" s="64">
        <f t="shared" si="84"/>
        <v>9.6153846153846159E-2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160</v>
      </c>
      <c r="Y514" s="385">
        <f t="shared" si="79"/>
        <v>163.68</v>
      </c>
      <c r="Z514" s="36">
        <f t="shared" si="80"/>
        <v>0.37075999999999998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170.90909090909091</v>
      </c>
      <c r="BN514" s="64">
        <f t="shared" si="82"/>
        <v>174.84</v>
      </c>
      <c r="BO514" s="64">
        <f t="shared" si="83"/>
        <v>0.29137529137529139</v>
      </c>
      <c r="BP514" s="64">
        <f t="shared" si="84"/>
        <v>0.29807692307692307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13</v>
      </c>
      <c r="Y518" s="385">
        <f t="shared" si="79"/>
        <v>14.4</v>
      </c>
      <c r="Z518" s="36">
        <f>IFERROR(IF(Y518=0,"",ROUNDUP(Y518/H518,0)*0.00937),"")</f>
        <v>3.7479999999999999E-2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13.866666666666667</v>
      </c>
      <c r="BN518" s="64">
        <f t="shared" si="82"/>
        <v>15.36</v>
      </c>
      <c r="BO518" s="64">
        <f t="shared" si="83"/>
        <v>3.0092592592592591E-2</v>
      </c>
      <c r="BP518" s="64">
        <f t="shared" si="84"/>
        <v>3.3333333333333333E-2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57</v>
      </c>
      <c r="Y519" s="385">
        <f t="shared" si="79"/>
        <v>57.599999999999994</v>
      </c>
      <c r="Z519" s="36">
        <f>IFERROR(IF(Y519=0,"",ROUNDUP(Y519/H519,0)*0.00753),"")</f>
        <v>0.18071999999999999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61.750000000000007</v>
      </c>
      <c r="BN519" s="64">
        <f t="shared" si="82"/>
        <v>62.4</v>
      </c>
      <c r="BO519" s="64">
        <f t="shared" si="83"/>
        <v>0.15224358974358973</v>
      </c>
      <c r="BP519" s="64">
        <f t="shared" si="84"/>
        <v>0.15384615384615385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67.133838383838381</v>
      </c>
      <c r="Y521" s="386">
        <f>IFERROR(Y512/H512,"0")+IFERROR(Y513/H513,"0")+IFERROR(Y514/H514,"0")+IFERROR(Y515/H515,"0")+IFERROR(Y516/H516,"0")+IFERROR(Y517/H517,"0")+IFERROR(Y518/H518,"0")+IFERROR(Y519/H519,"0")+IFERROR(Y520/H520,"0")</f>
        <v>69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0.70855999999999997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280</v>
      </c>
      <c r="Y522" s="386">
        <f>IFERROR(SUM(Y512:Y520),"0")</f>
        <v>288.48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116</v>
      </c>
      <c r="Y529" s="385">
        <f t="shared" ref="Y529:Y534" si="85">IFERROR(IF(X529="",0,CEILING((X529/$H529),1)*$H529),"")</f>
        <v>116.16000000000001</v>
      </c>
      <c r="Z529" s="36">
        <f>IFERROR(IF(Y529=0,"",ROUNDUP(Y529/H529,0)*0.01196),"")</f>
        <v>0.26312000000000002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123.90909090909091</v>
      </c>
      <c r="BN529" s="64">
        <f t="shared" ref="BN529:BN534" si="87">IFERROR(Y529*I529/H529,"0")</f>
        <v>124.08000000000001</v>
      </c>
      <c r="BO529" s="64">
        <f t="shared" ref="BO529:BO534" si="88">IFERROR(1/J529*(X529/H529),"0")</f>
        <v>0.21124708624708624</v>
      </c>
      <c r="BP529" s="64">
        <f t="shared" ref="BP529:BP534" si="89">IFERROR(1/J529*(Y529/H529),"0")</f>
        <v>0.21153846153846156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27</v>
      </c>
      <c r="Y530" s="385">
        <f t="shared" si="85"/>
        <v>31.68</v>
      </c>
      <c r="Z530" s="36">
        <f>IFERROR(IF(Y530=0,"",ROUNDUP(Y530/H530,0)*0.01196),"")</f>
        <v>7.1760000000000004E-2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28.84090909090909</v>
      </c>
      <c r="BN530" s="64">
        <f t="shared" si="87"/>
        <v>33.839999999999996</v>
      </c>
      <c r="BO530" s="64">
        <f t="shared" si="88"/>
        <v>4.9169580419580416E-2</v>
      </c>
      <c r="BP530" s="64">
        <f t="shared" si="89"/>
        <v>5.7692307692307696E-2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27.083333333333332</v>
      </c>
      <c r="Y535" s="386">
        <f>IFERROR(Y529/H529,"0")+IFERROR(Y530/H530,"0")+IFERROR(Y531/H531,"0")+IFERROR(Y532/H532,"0")+IFERROR(Y533/H533,"0")+IFERROR(Y534/H534,"0")</f>
        <v>28</v>
      </c>
      <c r="Z535" s="386">
        <f>IFERROR(IF(Z529="",0,Z529),"0")+IFERROR(IF(Z530="",0,Z530),"0")+IFERROR(IF(Z531="",0,Z531),"0")+IFERROR(IF(Z532="",0,Z532),"0")+IFERROR(IF(Z533="",0,Z533),"0")+IFERROR(IF(Z534="",0,Z534),"0")</f>
        <v>0.33488000000000001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143</v>
      </c>
      <c r="Y536" s="386">
        <f>IFERROR(SUM(Y529:Y534),"0")</f>
        <v>147.84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10</v>
      </c>
      <c r="Y570" s="385">
        <f t="shared" si="95"/>
        <v>12.600000000000001</v>
      </c>
      <c r="Z570" s="36">
        <f>IFERROR(IF(Y570=0,"",ROUNDUP(Y570/H570,0)*0.00753),"")</f>
        <v>2.2589999999999999E-2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10.619047619047619</v>
      </c>
      <c r="BN570" s="64">
        <f t="shared" si="97"/>
        <v>13.38</v>
      </c>
      <c r="BO570" s="64">
        <f t="shared" si="98"/>
        <v>1.5262515262515262E-2</v>
      </c>
      <c r="BP570" s="64">
        <f t="shared" si="99"/>
        <v>1.9230769230769232E-2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21</v>
      </c>
      <c r="Y571" s="385">
        <f t="shared" si="95"/>
        <v>21</v>
      </c>
      <c r="Z571" s="36">
        <f>IFERROR(IF(Y571=0,"",ROUNDUP(Y571/H571,0)*0.00753),"")</f>
        <v>3.7650000000000003E-2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22.299999999999997</v>
      </c>
      <c r="BN571" s="64">
        <f t="shared" si="97"/>
        <v>22.299999999999997</v>
      </c>
      <c r="BO571" s="64">
        <f t="shared" si="98"/>
        <v>3.2051282051282048E-2</v>
      </c>
      <c r="BP571" s="64">
        <f t="shared" si="99"/>
        <v>3.2051282051282048E-2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7.3809523809523814</v>
      </c>
      <c r="Y573" s="386">
        <f>IFERROR(Y567/H567,"0")+IFERROR(Y568/H568,"0")+IFERROR(Y569/H569,"0")+IFERROR(Y570/H570,"0")+IFERROR(Y571/H571,"0")+IFERROR(Y572/H572,"0")</f>
        <v>8</v>
      </c>
      <c r="Z573" s="386">
        <f>IFERROR(IF(Z567="",0,Z567),"0")+IFERROR(IF(Z568="",0,Z568),"0")+IFERROR(IF(Z569="",0,Z569),"0")+IFERROR(IF(Z570="",0,Z570),"0")+IFERROR(IF(Z571="",0,Z571),"0")+IFERROR(IF(Z572="",0,Z572),"0")</f>
        <v>6.0240000000000002E-2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31</v>
      </c>
      <c r="Y574" s="386">
        <f>IFERROR(SUM(Y567:Y572),"0")</f>
        <v>33.6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13516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13696.470000000003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14314.328810330411</v>
      </c>
      <c r="Y606" s="386">
        <f>IFERROR(SUM(BN22:BN602),"0")</f>
        <v>14505.801999999998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26</v>
      </c>
      <c r="Y607" s="38">
        <f>ROUNDUP(SUM(BP22:BP602),0)</f>
        <v>26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14964.328810330411</v>
      </c>
      <c r="Y608" s="386">
        <f>GrossWeightTotalR+PalletQtyTotalR*25</f>
        <v>15155.801999999998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2513.0224003171097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2543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29.943259999999992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978.40000000000009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808.8</v>
      </c>
      <c r="E615" s="46">
        <f>IFERROR(Y101*1,"0")+IFERROR(Y102*1,"0")+IFERROR(Y103*1,"0")+IFERROR(Y107*1,"0")+IFERROR(Y108*1,"0")+IFERROR(Y109*1,"0")+IFERROR(Y110*1,"0")+IFERROR(Y111*1,"0")</f>
        <v>795.90000000000009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670.6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100.80000000000001</v>
      </c>
      <c r="I615" s="46">
        <f>IFERROR(Y183*1,"0")+IFERROR(Y184*1,"0")+IFERROR(Y185*1,"0")+IFERROR(Y186*1,"0")+IFERROR(Y187*1,"0")+IFERROR(Y188*1,"0")+IFERROR(Y189*1,"0")+IFERROR(Y190*1,"0")</f>
        <v>506.1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3047.1</v>
      </c>
      <c r="K615" s="46">
        <f>IFERROR(Y239*1,"0")+IFERROR(Y240*1,"0")+IFERROR(Y241*1,"0")+IFERROR(Y242*1,"0")+IFERROR(Y243*1,"0")+IFERROR(Y244*1,"0")+IFERROR(Y245*1,"0")+IFERROR(Y246*1,"0")</f>
        <v>34.799999999999997</v>
      </c>
      <c r="L615" s="382"/>
      <c r="M615" s="46">
        <f>IFERROR(Y251*1,"0")+IFERROR(Y252*1,"0")+IFERROR(Y253*1,"0")+IFERROR(Y254*1,"0")+IFERROR(Y255*1,"0")+IFERROR(Y256*1,"0")+IFERROR(Y257*1,"0")+IFERROR(Y258*1,"0")</f>
        <v>295.60000000000002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554.4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700.65000000000009</v>
      </c>
      <c r="V615" s="46">
        <f>IFERROR(Y354*1,"0")+IFERROR(Y358*1,"0")+IFERROR(Y359*1,"0")+IFERROR(Y360*1,"0")</f>
        <v>62.1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4260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342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38.1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31.200000000000003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436.32000000000005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33.6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900,00"/>
        <filter val="1 988,00"/>
        <filter val="1,19"/>
        <filter val="1,41"/>
        <filter val="1,67"/>
        <filter val="10,00"/>
        <filter val="100,00"/>
        <filter val="101,00"/>
        <filter val="103,00"/>
        <filter val="108,57"/>
        <filter val="11,00"/>
        <filter val="11,67"/>
        <filter val="11,90"/>
        <filter val="113,00"/>
        <filter val="114,00"/>
        <filter val="116,00"/>
        <filter val="13 516,00"/>
        <filter val="13,00"/>
        <filter val="131,48"/>
        <filter val="136,00"/>
        <filter val="14 314,33"/>
        <filter val="14 964,33"/>
        <filter val="143,00"/>
        <filter val="15,00"/>
        <filter val="15,24"/>
        <filter val="160,00"/>
        <filter val="166,00"/>
        <filter val="17,00"/>
        <filter val="173,00"/>
        <filter val="174,00"/>
        <filter val="175,00"/>
        <filter val="18,61"/>
        <filter val="181,00"/>
        <filter val="188,00"/>
        <filter val="190,00"/>
        <filter val="196,00"/>
        <filter val="2 513,02"/>
        <filter val="2,00"/>
        <filter val="2,33"/>
        <filter val="201,00"/>
        <filter val="204,00"/>
        <filter val="207,00"/>
        <filter val="209,05"/>
        <filter val="21,00"/>
        <filter val="21,55"/>
        <filter val="215,00"/>
        <filter val="22,44"/>
        <filter val="220,00"/>
        <filter val="228,00"/>
        <filter val="229,00"/>
        <filter val="230,00"/>
        <filter val="234,00"/>
        <filter val="236,00"/>
        <filter val="24,82"/>
        <filter val="24,99"/>
        <filter val="25,00"/>
        <filter val="26"/>
        <filter val="266,00"/>
        <filter val="267,00"/>
        <filter val="27,00"/>
        <filter val="27,08"/>
        <filter val="277,00"/>
        <filter val="278,00"/>
        <filter val="28,24"/>
        <filter val="280,00"/>
        <filter val="286,00"/>
        <filter val="290,00"/>
        <filter val="3 300,00"/>
        <filter val="30,00"/>
        <filter val="300,00"/>
        <filter val="304,00"/>
        <filter val="31,00"/>
        <filter val="32,00"/>
        <filter val="32,59"/>
        <filter val="32,84"/>
        <filter val="336,00"/>
        <filter val="34,00"/>
        <filter val="35,00"/>
        <filter val="362,00"/>
        <filter val="37,00"/>
        <filter val="384,00"/>
        <filter val="39,17"/>
        <filter val="4,57"/>
        <filter val="414,00"/>
        <filter val="450,00"/>
        <filter val="47,00"/>
        <filter val="489,00"/>
        <filter val="5,00"/>
        <filter val="5,95"/>
        <filter val="50,00"/>
        <filter val="500,00"/>
        <filter val="518,00"/>
        <filter val="552,00"/>
        <filter val="57,00"/>
        <filter val="60,00"/>
        <filter val="63,64"/>
        <filter val="640,00"/>
        <filter val="67,13"/>
        <filter val="690,35"/>
        <filter val="7,38"/>
        <filter val="710,00"/>
        <filter val="72,00"/>
        <filter val="750,00"/>
        <filter val="792,00"/>
        <filter val="85,56"/>
        <filter val="88,00"/>
        <filter val="88,78"/>
        <filter val="9,54"/>
        <filter val="91,00"/>
        <filter val="92,96"/>
        <filter val="94,00"/>
        <filter val="950,00"/>
        <filter val="965,00"/>
        <filter val="98,67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