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7,24 ПОКОМ филиалы\"/>
    </mc:Choice>
  </mc:AlternateContent>
  <xr:revisionPtr revIDLastSave="0" documentId="13_ncr:1_{56418A1E-0B31-4C0E-BCC2-506728C98C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1" i="1" l="1"/>
  <c r="R108" i="1"/>
  <c r="R106" i="1"/>
  <c r="R105" i="1"/>
  <c r="R100" i="1"/>
  <c r="R99" i="1"/>
  <c r="AE99" i="1" s="1"/>
  <c r="R98" i="1"/>
  <c r="R97" i="1"/>
  <c r="AE97" i="1" s="1"/>
  <c r="R96" i="1"/>
  <c r="R94" i="1"/>
  <c r="R72" i="1"/>
  <c r="R70" i="1"/>
  <c r="R69" i="1"/>
  <c r="R65" i="1"/>
  <c r="R54" i="1"/>
  <c r="R44" i="1"/>
  <c r="AE44" i="1" s="1"/>
  <c r="R43" i="1"/>
  <c r="R40" i="1"/>
  <c r="AE40" i="1" s="1"/>
  <c r="R35" i="1"/>
  <c r="AE35" i="1" s="1"/>
  <c r="R29" i="1"/>
  <c r="AE29" i="1" s="1"/>
  <c r="R16" i="1"/>
  <c r="R9" i="1"/>
  <c r="R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10" i="1"/>
  <c r="AE13" i="1"/>
  <c r="AE15" i="1"/>
  <c r="AE16" i="1"/>
  <c r="AE17" i="1"/>
  <c r="AE19" i="1"/>
  <c r="AE20" i="1"/>
  <c r="AE21" i="1"/>
  <c r="AE22" i="1"/>
  <c r="AE25" i="1"/>
  <c r="AE26" i="1"/>
  <c r="AE28" i="1"/>
  <c r="AE33" i="1"/>
  <c r="AE34" i="1"/>
  <c r="AE36" i="1"/>
  <c r="AE37" i="1"/>
  <c r="AE39" i="1"/>
  <c r="AE41" i="1"/>
  <c r="AE42" i="1"/>
  <c r="AE43" i="1"/>
  <c r="AE46" i="1"/>
  <c r="AE48" i="1"/>
  <c r="AE50" i="1"/>
  <c r="AE51" i="1"/>
  <c r="AE54" i="1"/>
  <c r="AE58" i="1"/>
  <c r="AE62" i="1"/>
  <c r="AE63" i="1"/>
  <c r="AE64" i="1"/>
  <c r="AE65" i="1"/>
  <c r="AE66" i="1"/>
  <c r="AE67" i="1"/>
  <c r="AE69" i="1"/>
  <c r="AE70" i="1"/>
  <c r="AE71" i="1"/>
  <c r="AE72" i="1"/>
  <c r="AE73" i="1"/>
  <c r="AE79" i="1"/>
  <c r="AE80" i="1"/>
  <c r="AE8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8" i="1"/>
  <c r="AE100" i="1"/>
  <c r="AE101" i="1"/>
  <c r="AE105" i="1"/>
  <c r="AE106" i="1"/>
  <c r="AE108" i="1"/>
  <c r="AE111" i="1"/>
  <c r="AE112" i="1"/>
  <c r="AE113" i="1"/>
  <c r="AE6" i="1"/>
  <c r="S5" i="1"/>
  <c r="AF5" i="1" l="1"/>
  <c r="F110" i="1"/>
  <c r="E110" i="1"/>
  <c r="P7" i="1" l="1"/>
  <c r="P8" i="1"/>
  <c r="P9" i="1"/>
  <c r="P10" i="1"/>
  <c r="V10" i="1" s="1"/>
  <c r="P11" i="1"/>
  <c r="P12" i="1"/>
  <c r="P13" i="1"/>
  <c r="V13" i="1" s="1"/>
  <c r="P14" i="1"/>
  <c r="P15" i="1"/>
  <c r="V15" i="1" s="1"/>
  <c r="P16" i="1"/>
  <c r="P17" i="1"/>
  <c r="V17" i="1" s="1"/>
  <c r="P18" i="1"/>
  <c r="P19" i="1"/>
  <c r="V19" i="1" s="1"/>
  <c r="P20" i="1"/>
  <c r="V20" i="1" s="1"/>
  <c r="P21" i="1"/>
  <c r="V21" i="1" s="1"/>
  <c r="P22" i="1"/>
  <c r="V22" i="1" s="1"/>
  <c r="P23" i="1"/>
  <c r="Q23" i="1" s="1"/>
  <c r="R23" i="1" s="1"/>
  <c r="AE23" i="1" s="1"/>
  <c r="P24" i="1"/>
  <c r="Q24" i="1" s="1"/>
  <c r="R24" i="1" s="1"/>
  <c r="AE24" i="1" s="1"/>
  <c r="P25" i="1"/>
  <c r="V25" i="1" s="1"/>
  <c r="P26" i="1"/>
  <c r="V26" i="1" s="1"/>
  <c r="P27" i="1"/>
  <c r="Q27" i="1" s="1"/>
  <c r="R27" i="1" s="1"/>
  <c r="AE27" i="1" s="1"/>
  <c r="P28" i="1"/>
  <c r="V28" i="1" s="1"/>
  <c r="P29" i="1"/>
  <c r="P30" i="1"/>
  <c r="Q30" i="1" s="1"/>
  <c r="R30" i="1" s="1"/>
  <c r="AE30" i="1" s="1"/>
  <c r="P31" i="1"/>
  <c r="Q31" i="1" s="1"/>
  <c r="R31" i="1" s="1"/>
  <c r="AE31" i="1" s="1"/>
  <c r="P32" i="1"/>
  <c r="Q32" i="1" s="1"/>
  <c r="R32" i="1" s="1"/>
  <c r="AE32" i="1" s="1"/>
  <c r="P33" i="1"/>
  <c r="V33" i="1" s="1"/>
  <c r="P34" i="1"/>
  <c r="V34" i="1" s="1"/>
  <c r="P35" i="1"/>
  <c r="P36" i="1"/>
  <c r="V36" i="1" s="1"/>
  <c r="P37" i="1"/>
  <c r="V37" i="1" s="1"/>
  <c r="P38" i="1"/>
  <c r="P39" i="1"/>
  <c r="V39" i="1" s="1"/>
  <c r="P40" i="1"/>
  <c r="P41" i="1"/>
  <c r="V41" i="1" s="1"/>
  <c r="P42" i="1"/>
  <c r="V42" i="1" s="1"/>
  <c r="P43" i="1"/>
  <c r="P44" i="1"/>
  <c r="P45" i="1"/>
  <c r="P46" i="1"/>
  <c r="V46" i="1" s="1"/>
  <c r="P47" i="1"/>
  <c r="P48" i="1"/>
  <c r="V48" i="1" s="1"/>
  <c r="P49" i="1"/>
  <c r="P50" i="1"/>
  <c r="V50" i="1" s="1"/>
  <c r="P51" i="1"/>
  <c r="V51" i="1" s="1"/>
  <c r="P52" i="1"/>
  <c r="P53" i="1"/>
  <c r="P54" i="1"/>
  <c r="P55" i="1"/>
  <c r="P56" i="1"/>
  <c r="P57" i="1"/>
  <c r="P58" i="1"/>
  <c r="V58" i="1" s="1"/>
  <c r="P59" i="1"/>
  <c r="P60" i="1"/>
  <c r="P61" i="1"/>
  <c r="Q61" i="1" s="1"/>
  <c r="R61" i="1" s="1"/>
  <c r="AE61" i="1" s="1"/>
  <c r="P62" i="1"/>
  <c r="V62" i="1" s="1"/>
  <c r="P63" i="1"/>
  <c r="V63" i="1" s="1"/>
  <c r="P64" i="1"/>
  <c r="V64" i="1" s="1"/>
  <c r="P65" i="1"/>
  <c r="P66" i="1"/>
  <c r="V66" i="1" s="1"/>
  <c r="P67" i="1"/>
  <c r="V67" i="1" s="1"/>
  <c r="P68" i="1"/>
  <c r="P69" i="1"/>
  <c r="P70" i="1"/>
  <c r="P71" i="1"/>
  <c r="V71" i="1" s="1"/>
  <c r="P72" i="1"/>
  <c r="P73" i="1"/>
  <c r="V73" i="1" s="1"/>
  <c r="P74" i="1"/>
  <c r="P75" i="1"/>
  <c r="P76" i="1"/>
  <c r="P77" i="1"/>
  <c r="P78" i="1"/>
  <c r="Q78" i="1" s="1"/>
  <c r="R78" i="1" s="1"/>
  <c r="AE78" i="1" s="1"/>
  <c r="P79" i="1"/>
  <c r="V79" i="1" s="1"/>
  <c r="P80" i="1"/>
  <c r="V80" i="1" s="1"/>
  <c r="P81" i="1"/>
  <c r="V81" i="1" s="1"/>
  <c r="P82" i="1"/>
  <c r="Q82" i="1" s="1"/>
  <c r="R82" i="1" s="1"/>
  <c r="AE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V89" i="1" s="1"/>
  <c r="P90" i="1"/>
  <c r="V90" i="1" s="1"/>
  <c r="P91" i="1"/>
  <c r="V91" i="1" s="1"/>
  <c r="P92" i="1"/>
  <c r="W92" i="1" s="1"/>
  <c r="P93" i="1"/>
  <c r="W93" i="1" s="1"/>
  <c r="P94" i="1"/>
  <c r="P95" i="1"/>
  <c r="W95" i="1" s="1"/>
  <c r="P96" i="1"/>
  <c r="P97" i="1"/>
  <c r="P98" i="1"/>
  <c r="P99" i="1"/>
  <c r="P100" i="1"/>
  <c r="P101" i="1"/>
  <c r="W101" i="1" s="1"/>
  <c r="P102" i="1"/>
  <c r="P103" i="1"/>
  <c r="P104" i="1"/>
  <c r="Q104" i="1" s="1"/>
  <c r="R104" i="1" s="1"/>
  <c r="AE104" i="1" s="1"/>
  <c r="P105" i="1"/>
  <c r="P106" i="1"/>
  <c r="P107" i="1"/>
  <c r="Q107" i="1" s="1"/>
  <c r="R107" i="1" s="1"/>
  <c r="AE107" i="1" s="1"/>
  <c r="P108" i="1"/>
  <c r="P109" i="1"/>
  <c r="Q109" i="1" s="1"/>
  <c r="R109" i="1" s="1"/>
  <c r="AE109" i="1" s="1"/>
  <c r="P110" i="1"/>
  <c r="Q110" i="1" s="1"/>
  <c r="R110" i="1" s="1"/>
  <c r="AE110" i="1" s="1"/>
  <c r="P111" i="1"/>
  <c r="P112" i="1"/>
  <c r="W112" i="1" s="1"/>
  <c r="P113" i="1"/>
  <c r="W113" i="1" s="1"/>
  <c r="P6" i="1"/>
  <c r="W111" i="1" l="1"/>
  <c r="W109" i="1"/>
  <c r="W107" i="1"/>
  <c r="W105" i="1"/>
  <c r="W103" i="1"/>
  <c r="Q103" i="1"/>
  <c r="R103" i="1" s="1"/>
  <c r="AE103" i="1" s="1"/>
  <c r="W99" i="1"/>
  <c r="W97" i="1"/>
  <c r="Q77" i="1"/>
  <c r="R77" i="1" s="1"/>
  <c r="AE77" i="1" s="1"/>
  <c r="Q75" i="1"/>
  <c r="R75" i="1" s="1"/>
  <c r="AE75" i="1" s="1"/>
  <c r="Q59" i="1"/>
  <c r="R59" i="1" s="1"/>
  <c r="AE59" i="1" s="1"/>
  <c r="Q57" i="1"/>
  <c r="R57" i="1" s="1"/>
  <c r="AE57" i="1" s="1"/>
  <c r="Q55" i="1"/>
  <c r="R55" i="1" s="1"/>
  <c r="AE55" i="1" s="1"/>
  <c r="Q53" i="1"/>
  <c r="R53" i="1" s="1"/>
  <c r="AE53" i="1" s="1"/>
  <c r="Q49" i="1"/>
  <c r="R49" i="1" s="1"/>
  <c r="AE49" i="1" s="1"/>
  <c r="Q47" i="1"/>
  <c r="R47" i="1" s="1"/>
  <c r="AE47" i="1" s="1"/>
  <c r="Q45" i="1"/>
  <c r="R45" i="1" s="1"/>
  <c r="AE45" i="1" s="1"/>
  <c r="Q11" i="1"/>
  <c r="R11" i="1" s="1"/>
  <c r="AE11" i="1" s="1"/>
  <c r="Q7" i="1"/>
  <c r="R7" i="1" s="1"/>
  <c r="W110" i="1"/>
  <c r="W108" i="1"/>
  <c r="W106" i="1"/>
  <c r="W104" i="1"/>
  <c r="W102" i="1"/>
  <c r="Q102" i="1"/>
  <c r="R102" i="1" s="1"/>
  <c r="AE102" i="1" s="1"/>
  <c r="W100" i="1"/>
  <c r="W98" i="1"/>
  <c r="W96" i="1"/>
  <c r="W94" i="1"/>
  <c r="Q76" i="1"/>
  <c r="R76" i="1" s="1"/>
  <c r="AE76" i="1" s="1"/>
  <c r="Q74" i="1"/>
  <c r="R74" i="1" s="1"/>
  <c r="AE74" i="1" s="1"/>
  <c r="Q68" i="1"/>
  <c r="R68" i="1" s="1"/>
  <c r="AE68" i="1" s="1"/>
  <c r="Q60" i="1"/>
  <c r="R60" i="1" s="1"/>
  <c r="AE60" i="1" s="1"/>
  <c r="Q56" i="1"/>
  <c r="R56" i="1" s="1"/>
  <c r="AE56" i="1" s="1"/>
  <c r="Q52" i="1"/>
  <c r="R52" i="1" s="1"/>
  <c r="AE52" i="1" s="1"/>
  <c r="Q38" i="1"/>
  <c r="R38" i="1" s="1"/>
  <c r="AE38" i="1" s="1"/>
  <c r="Q18" i="1"/>
  <c r="R18" i="1" s="1"/>
  <c r="AE18" i="1" s="1"/>
  <c r="Q14" i="1"/>
  <c r="R14" i="1" s="1"/>
  <c r="AE14" i="1" s="1"/>
  <c r="Q12" i="1"/>
  <c r="R12" i="1" s="1"/>
  <c r="AE12" i="1" s="1"/>
  <c r="Q8" i="1"/>
  <c r="R8" i="1" s="1"/>
  <c r="AE8" i="1" s="1"/>
  <c r="W6" i="1"/>
  <c r="V110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112" i="1"/>
  <c r="V9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113" i="1"/>
  <c r="V111" i="1"/>
  <c r="V101" i="1"/>
  <c r="V99" i="1"/>
  <c r="V95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E7" i="1" l="1"/>
  <c r="R5" i="1"/>
  <c r="V103" i="1"/>
  <c r="V107" i="1"/>
  <c r="V104" i="1"/>
  <c r="V102" i="1"/>
  <c r="AE5" i="1"/>
  <c r="Q5" i="1"/>
  <c r="V97" i="1"/>
  <c r="V105" i="1"/>
  <c r="V109" i="1"/>
  <c r="V100" i="1"/>
  <c r="V108" i="1"/>
  <c r="V98" i="1"/>
  <c r="V106" i="1"/>
  <c r="V8" i="1"/>
  <c r="V12" i="1"/>
  <c r="V14" i="1"/>
  <c r="V16" i="1"/>
  <c r="V18" i="1"/>
  <c r="V24" i="1"/>
  <c r="V30" i="1"/>
  <c r="V32" i="1"/>
  <c r="V38" i="1"/>
  <c r="V40" i="1"/>
  <c r="V44" i="1"/>
  <c r="V52" i="1"/>
  <c r="V54" i="1"/>
  <c r="V56" i="1"/>
  <c r="V60" i="1"/>
  <c r="V68" i="1"/>
  <c r="V70" i="1"/>
  <c r="V72" i="1"/>
  <c r="V74" i="1"/>
  <c r="V76" i="1"/>
  <c r="V78" i="1"/>
  <c r="V82" i="1"/>
  <c r="V6" i="1"/>
  <c r="V7" i="1"/>
  <c r="V9" i="1"/>
  <c r="V11" i="1"/>
  <c r="V23" i="1"/>
  <c r="V27" i="1"/>
  <c r="V29" i="1"/>
  <c r="V31" i="1"/>
  <c r="V35" i="1"/>
  <c r="V43" i="1"/>
  <c r="V45" i="1"/>
  <c r="V47" i="1"/>
  <c r="V49" i="1"/>
  <c r="V53" i="1"/>
  <c r="V55" i="1"/>
  <c r="V57" i="1"/>
  <c r="V59" i="1"/>
  <c r="V61" i="1"/>
  <c r="V65" i="1"/>
  <c r="V69" i="1"/>
  <c r="V75" i="1"/>
  <c r="V77" i="1"/>
  <c r="K5" i="1"/>
</calcChain>
</file>

<file path=xl/sharedStrings.xml><?xml version="1.0" encoding="utf-8"?>
<sst xmlns="http://schemas.openxmlformats.org/spreadsheetml/2006/main" count="411" uniqueCount="160">
  <si>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</si>
  <si>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</si>
  <si>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</si>
  <si>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</si>
  <si>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</si>
  <si>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</si>
  <si>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</si>
  <si>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</si>
  <si>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</si>
  <si>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</si>
  <si>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</si>
  <si>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</si>
  <si>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</si>
  <si>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</si>
  <si>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</si>
  <si>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</si>
  <si>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</si>
  <si>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</si>
  <si>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</si>
  <si>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</si>
  <si>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</si>
  <si>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</si>
  <si>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</si>
  <si>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</si>
  <si>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</si>
  <si>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31,07,</t>
  </si>
  <si>
    <t>25,07,</t>
  </si>
  <si>
    <t>24,07,</t>
  </si>
  <si>
    <t>18,07,</t>
  </si>
  <si>
    <t>17,07,</t>
  </si>
  <si>
    <t>11,07,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</si>
  <si>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</si>
  <si>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</si>
  <si>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</si>
  <si>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</si>
  <si>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</si>
  <si>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</si>
  <si>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</si>
  <si>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</si>
  <si>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</si>
  <si>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</si>
  <si>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</si>
  <si>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</si>
  <si>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</si>
  <si>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</si>
  <si>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</si>
  <si>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</si>
  <si>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</si>
  <si>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</si>
  <si>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</si>
  <si>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</si>
  <si>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</si>
  <si>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</si>
  <si>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</si>
  <si>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</si>
  <si>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</si>
  <si>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</si>
  <si>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завод ротировал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</si>
  <si>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</si>
  <si>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</si>
  <si>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</si>
  <si>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</si>
  <si>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</si>
  <si>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</si>
  <si>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</si>
  <si>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</si>
  <si>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</si>
  <si>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</si>
  <si>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</si>
  <si>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</si>
  <si>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</si>
  <si>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</si>
  <si>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</si>
  <si>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</si>
  <si>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</si>
  <si>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</si>
  <si>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</si>
  <si>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</si>
  <si>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</si>
  <si>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</si>
  <si>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</si>
  <si>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</si>
  <si>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</si>
  <si>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</si>
  <si>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</si>
  <si>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</si>
  <si>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</si>
  <si>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</si>
  <si>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</si>
  <si>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</si>
  <si>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</si>
  <si>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</si>
  <si>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</si>
  <si>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</si>
  <si>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</si>
  <si>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</si>
  <si>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</si>
  <si>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</si>
  <si>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</si>
  <si>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</si>
  <si>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</si>
  <si>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</si>
  <si>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</si>
  <si>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</si>
  <si>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</si>
  <si>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</si>
  <si>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</si>
  <si>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</si>
  <si>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</si>
  <si>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</si>
  <si>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</si>
  <si>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</si>
  <si>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</si>
  <si>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</si>
  <si>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</si>
  <si>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</si>
  <si>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</si>
  <si>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</si>
  <si>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</si>
  <si>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</si>
  <si>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</si>
  <si>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</si>
  <si>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</si>
  <si>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</si>
  <si>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</si>
  <si>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</si>
  <si>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</si>
  <si>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</si>
  <si>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</si>
  <si>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</si>
  <si>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</si>
  <si>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</si>
  <si>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</si>
  <si>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</si>
  <si>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</si>
  <si>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</si>
  <si>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</si>
  <si>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</si>
  <si>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</si>
  <si>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</si>
  <si>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</si>
  <si>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</si>
  <si>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</si>
  <si>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</si>
  <si>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</si>
  <si>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</si>
  <si>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</si>
  <si>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</si>
  <si>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</si>
  <si>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</si>
  <si>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</si>
  <si>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</si>
  <si>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с/к колбасы «Балыкбургская с мраморным балыком и нотками кориандра» ф/в 0,06 нарезка ТМ «Баварушка»</t>
  </si>
  <si>
    <t>разовый заказ (Фомин)</t>
  </si>
  <si>
    <t>нет в бланке заказа</t>
  </si>
  <si>
    <t>завод не отгружает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</si>
  <si>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22,07 заказ Фомина</t>
    </r>
  </si>
  <si>
    <t>заказ</t>
  </si>
  <si>
    <t>03,08,(1)</t>
  </si>
  <si>
    <t>03,08,(2)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</si>
</sst>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6" fillId="0" borderId="1" xfId="1" applyNumberFormat="1" applyFont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" sqref="U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7109375" style="8" customWidth="1"/>
    <col min="8" max="8" width="5.7109375" customWidth="1"/>
    <col min="9" max="9" width="13" customWidth="1"/>
    <col min="10" max="11" width="6.5703125" customWidth="1"/>
    <col min="12" max="13" width="0.85546875" customWidth="1"/>
    <col min="14" max="20" width="6.5703125" customWidth="1"/>
    <col min="21" max="21" width="21.85546875" customWidth="1"/>
    <col min="22" max="23" width="5.28515625" customWidth="1"/>
    <col min="24" max="29" width="6.140625" customWidth="1"/>
    <col min="30" max="30" width="37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3" t="s">
        <v>157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 t="s">
        <v>159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158</v>
      </c>
      <c r="AF4" s="1" t="s">
        <v>159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36540.053000000007</v>
      </c>
      <c r="F5" s="4">
        <f>SUM(F6:F497)</f>
        <v>36970.832000000002</v>
      </c>
      <c r="G5" s="6"/>
      <c r="H5" s="1"/>
      <c r="I5" s="1"/>
      <c r="J5" s="4">
        <f t="shared" ref="J5:T5" si="0">SUM(J6:J497)</f>
        <v>34952.19</v>
      </c>
      <c r="K5" s="4">
        <f t="shared" si="0"/>
        <v>1587.8630000000005</v>
      </c>
      <c r="L5" s="4">
        <f t="shared" si="0"/>
        <v>0</v>
      </c>
      <c r="M5" s="4">
        <f t="shared" si="0"/>
        <v>0</v>
      </c>
      <c r="N5" s="4">
        <f t="shared" si="0"/>
        <v>6588.6784799999996</v>
      </c>
      <c r="O5" s="4">
        <f t="shared" si="0"/>
        <v>6300</v>
      </c>
      <c r="P5" s="4">
        <f t="shared" si="0"/>
        <v>7308.0105999999987</v>
      </c>
      <c r="Q5" s="4">
        <f t="shared" si="0"/>
        <v>23703.89302</v>
      </c>
      <c r="R5" s="4">
        <f t="shared" ref="R5" si="1">SUM(R6:R497)</f>
        <v>19703.89302</v>
      </c>
      <c r="S5" s="4">
        <f t="shared" ref="S5" si="2">SUM(S6:S497)</f>
        <v>4000</v>
      </c>
      <c r="T5" s="4">
        <f t="shared" si="0"/>
        <v>0</v>
      </c>
      <c r="U5" s="1"/>
      <c r="V5" s="1"/>
      <c r="W5" s="1"/>
      <c r="X5" s="4">
        <f t="shared" ref="X5:AC5" si="3">SUM(X6:X497)</f>
        <v>7552.3739999999989</v>
      </c>
      <c r="Y5" s="4">
        <f t="shared" si="3"/>
        <v>7589.7582000000002</v>
      </c>
      <c r="Z5" s="4">
        <f t="shared" si="3"/>
        <v>7869.5983999999999</v>
      </c>
      <c r="AA5" s="4">
        <f t="shared" si="3"/>
        <v>7962.9946000000027</v>
      </c>
      <c r="AB5" s="4">
        <f t="shared" si="3"/>
        <v>7454.6829999999991</v>
      </c>
      <c r="AC5" s="4">
        <f t="shared" si="3"/>
        <v>7035.6211999999969</v>
      </c>
      <c r="AD5" s="1"/>
      <c r="AE5" s="4">
        <f>SUM(AE6:AE497)</f>
        <v>17205</v>
      </c>
      <c r="AF5" s="4">
        <f>SUM(AF6:AF497)</f>
        <v>4000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297.99599999999998</v>
      </c>
      <c r="D6" s="1">
        <v>410.05200000000002</v>
      </c>
      <c r="E6" s="1">
        <v>253.392</v>
      </c>
      <c r="F6" s="1">
        <v>413.52499999999998</v>
      </c>
      <c r="G6" s="6">
        <v>1</v>
      </c>
      <c r="H6" s="1">
        <v>50</v>
      </c>
      <c r="I6" s="1" t="s">
        <v>34</v>
      </c>
      <c r="J6" s="1">
        <v>236.25</v>
      </c>
      <c r="K6" s="1">
        <f t="shared" ref="K6:K36" si="4">E6-J6</f>
        <v>17.141999999999996</v>
      </c>
      <c r="L6" s="1"/>
      <c r="M6" s="1"/>
      <c r="N6" s="1">
        <v>81.063300000000083</v>
      </c>
      <c r="O6" s="1">
        <v>80</v>
      </c>
      <c r="P6" s="1">
        <f>E6/5</f>
        <v>50.678399999999996</v>
      </c>
      <c r="Q6" s="5"/>
      <c r="R6" s="5">
        <f>Q6-S6</f>
        <v>0</v>
      </c>
      <c r="S6" s="5"/>
      <c r="T6" s="5"/>
      <c r="U6" s="1"/>
      <c r="V6" s="1">
        <f>(F6+N6+O6+Q6)/P6</f>
        <v>11.337932926059231</v>
      </c>
      <c r="W6" s="1">
        <f>(F6+N6+O6)/P6</f>
        <v>11.337932926059231</v>
      </c>
      <c r="X6" s="1">
        <v>63.644199999999998</v>
      </c>
      <c r="Y6" s="1">
        <v>64.798400000000001</v>
      </c>
      <c r="Z6" s="1">
        <v>58.135000000000012</v>
      </c>
      <c r="AA6" s="1">
        <v>57.046599999999998</v>
      </c>
      <c r="AB6" s="1">
        <v>53.191000000000003</v>
      </c>
      <c r="AC6" s="1">
        <v>49.1434</v>
      </c>
      <c r="AD6" s="1"/>
      <c r="AE6" s="1">
        <f>ROUND(R6*G6,0)</f>
        <v>0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338.87700000000001</v>
      </c>
      <c r="D7" s="1">
        <v>218.75800000000001</v>
      </c>
      <c r="E7" s="1">
        <v>289.47000000000003</v>
      </c>
      <c r="F7" s="1">
        <v>210.845</v>
      </c>
      <c r="G7" s="6">
        <v>1</v>
      </c>
      <c r="H7" s="1">
        <v>45</v>
      </c>
      <c r="I7" s="1" t="s">
        <v>34</v>
      </c>
      <c r="J7" s="1">
        <v>274.45</v>
      </c>
      <c r="K7" s="1">
        <f t="shared" si="4"/>
        <v>15.020000000000039</v>
      </c>
      <c r="L7" s="1"/>
      <c r="M7" s="1"/>
      <c r="N7" s="1">
        <v>110.254</v>
      </c>
      <c r="O7" s="1">
        <v>100</v>
      </c>
      <c r="P7" s="1">
        <f t="shared" ref="P7:P70" si="5">E7/5</f>
        <v>57.894000000000005</v>
      </c>
      <c r="Q7" s="5">
        <f t="shared" ref="Q7:Q8" si="6">10*P7-O7-N7-F7</f>
        <v>157.84100000000004</v>
      </c>
      <c r="R7" s="5">
        <f t="shared" ref="R7:R9" si="7">Q7-S7</f>
        <v>157.84100000000004</v>
      </c>
      <c r="S7" s="5"/>
      <c r="T7" s="5"/>
      <c r="U7" s="1"/>
      <c r="V7" s="1">
        <f t="shared" ref="V7:V70" si="8">(F7+N7+O7+Q7)/P7</f>
        <v>10</v>
      </c>
      <c r="W7" s="1">
        <f t="shared" ref="W7:W70" si="9">(F7+N7+O7)/P7</f>
        <v>7.2736207551732468</v>
      </c>
      <c r="X7" s="1">
        <v>55.828200000000002</v>
      </c>
      <c r="Y7" s="1">
        <v>51.383799999999987</v>
      </c>
      <c r="Z7" s="1">
        <v>47.686</v>
      </c>
      <c r="AA7" s="1">
        <v>53.736400000000003</v>
      </c>
      <c r="AB7" s="1">
        <v>50.832000000000001</v>
      </c>
      <c r="AC7" s="1">
        <v>42.394399999999997</v>
      </c>
      <c r="AD7" s="1"/>
      <c r="AE7" s="1">
        <f t="shared" ref="AE7:AE70" si="10">ROUND(R7*G7,0)</f>
        <v>158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708.74199999999996</v>
      </c>
      <c r="D8" s="1">
        <v>355.50400000000002</v>
      </c>
      <c r="E8" s="1">
        <v>586.59500000000003</v>
      </c>
      <c r="F8" s="1">
        <v>367.26799999999997</v>
      </c>
      <c r="G8" s="6">
        <v>1</v>
      </c>
      <c r="H8" s="1">
        <v>45</v>
      </c>
      <c r="I8" s="1" t="s">
        <v>34</v>
      </c>
      <c r="J8" s="1">
        <v>584.76</v>
      </c>
      <c r="K8" s="1">
        <f t="shared" si="4"/>
        <v>1.8350000000000364</v>
      </c>
      <c r="L8" s="1"/>
      <c r="M8" s="1"/>
      <c r="N8" s="1">
        <v>108.6052000000001</v>
      </c>
      <c r="O8" s="1">
        <v>150</v>
      </c>
      <c r="P8" s="1">
        <f t="shared" si="5"/>
        <v>117.319</v>
      </c>
      <c r="Q8" s="5">
        <f t="shared" si="6"/>
        <v>547.31680000000006</v>
      </c>
      <c r="R8" s="5">
        <f t="shared" si="7"/>
        <v>547.31680000000006</v>
      </c>
      <c r="S8" s="5"/>
      <c r="T8" s="5"/>
      <c r="U8" s="1"/>
      <c r="V8" s="1">
        <f t="shared" si="8"/>
        <v>10</v>
      </c>
      <c r="W8" s="1">
        <f t="shared" si="9"/>
        <v>5.3347982850177722</v>
      </c>
      <c r="X8" s="1">
        <v>105.1296</v>
      </c>
      <c r="Y8" s="1">
        <v>102.2928</v>
      </c>
      <c r="Z8" s="1">
        <v>102.0634</v>
      </c>
      <c r="AA8" s="1">
        <v>111.7544</v>
      </c>
      <c r="AB8" s="1">
        <v>105.1114</v>
      </c>
      <c r="AC8" s="1">
        <v>92.857399999999998</v>
      </c>
      <c r="AD8" s="1"/>
      <c r="AE8" s="1">
        <f t="shared" si="10"/>
        <v>547</v>
      </c>
      <c r="AF8" s="1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36.944000000000003</v>
      </c>
      <c r="D9" s="1">
        <v>30.565000000000001</v>
      </c>
      <c r="E9" s="1">
        <v>22.795000000000002</v>
      </c>
      <c r="F9" s="1">
        <v>42.557000000000002</v>
      </c>
      <c r="G9" s="6">
        <v>1</v>
      </c>
      <c r="H9" s="1">
        <v>40</v>
      </c>
      <c r="I9" s="1" t="s">
        <v>34</v>
      </c>
      <c r="J9" s="1">
        <v>24.7</v>
      </c>
      <c r="K9" s="1">
        <f t="shared" si="4"/>
        <v>-1.9049999999999976</v>
      </c>
      <c r="L9" s="1"/>
      <c r="M9" s="1"/>
      <c r="N9" s="1"/>
      <c r="O9" s="1"/>
      <c r="P9" s="1">
        <f t="shared" si="5"/>
        <v>4.5590000000000002</v>
      </c>
      <c r="Q9" s="5">
        <v>10</v>
      </c>
      <c r="R9" s="5">
        <f t="shared" si="7"/>
        <v>10</v>
      </c>
      <c r="S9" s="5"/>
      <c r="T9" s="5"/>
      <c r="U9" s="1"/>
      <c r="V9" s="1">
        <f t="shared" si="8"/>
        <v>11.528186005703006</v>
      </c>
      <c r="W9" s="1">
        <f t="shared" si="9"/>
        <v>9.3347225268699283</v>
      </c>
      <c r="X9" s="1">
        <v>3.6132</v>
      </c>
      <c r="Y9" s="1">
        <v>5.7135999999999996</v>
      </c>
      <c r="Z9" s="1">
        <v>7.24</v>
      </c>
      <c r="AA9" s="1">
        <v>5.7520000000000007</v>
      </c>
      <c r="AB9" s="1">
        <v>0.68440000000000001</v>
      </c>
      <c r="AC9" s="1">
        <v>3.0009999999999999</v>
      </c>
      <c r="AD9" s="1"/>
      <c r="AE9" s="1">
        <f t="shared" si="10"/>
        <v>10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9" t="s">
        <v>38</v>
      </c>
      <c r="B10" s="9" t="s">
        <v>39</v>
      </c>
      <c r="C10" s="9">
        <v>330</v>
      </c>
      <c r="D10" s="9"/>
      <c r="E10" s="9"/>
      <c r="F10" s="9"/>
      <c r="G10" s="10">
        <v>0</v>
      </c>
      <c r="H10" s="9" t="e">
        <v>#N/A</v>
      </c>
      <c r="I10" s="9" t="s">
        <v>40</v>
      </c>
      <c r="J10" s="9">
        <v>2</v>
      </c>
      <c r="K10" s="9">
        <f t="shared" si="4"/>
        <v>-2</v>
      </c>
      <c r="L10" s="9"/>
      <c r="M10" s="9"/>
      <c r="N10" s="9"/>
      <c r="O10" s="9"/>
      <c r="P10" s="9">
        <f t="shared" si="5"/>
        <v>0</v>
      </c>
      <c r="Q10" s="11"/>
      <c r="R10" s="11"/>
      <c r="S10" s="11"/>
      <c r="T10" s="11"/>
      <c r="U10" s="9"/>
      <c r="V10" s="9" t="e">
        <f t="shared" si="8"/>
        <v>#DIV/0!</v>
      </c>
      <c r="W10" s="9" t="e">
        <f t="shared" si="9"/>
        <v>#DIV/0!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/>
      <c r="AE10" s="9">
        <f t="shared" si="10"/>
        <v>0</v>
      </c>
      <c r="AF10" s="9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39</v>
      </c>
      <c r="C11" s="1">
        <v>814</v>
      </c>
      <c r="D11" s="1">
        <v>731</v>
      </c>
      <c r="E11" s="1">
        <v>610</v>
      </c>
      <c r="F11" s="1">
        <v>794</v>
      </c>
      <c r="G11" s="6">
        <v>0.45</v>
      </c>
      <c r="H11" s="1">
        <v>45</v>
      </c>
      <c r="I11" s="1" t="s">
        <v>34</v>
      </c>
      <c r="J11" s="1">
        <v>626</v>
      </c>
      <c r="K11" s="1">
        <f t="shared" si="4"/>
        <v>-16</v>
      </c>
      <c r="L11" s="1"/>
      <c r="M11" s="1"/>
      <c r="N11" s="1">
        <v>117.8000000000002</v>
      </c>
      <c r="O11" s="1">
        <v>150</v>
      </c>
      <c r="P11" s="1">
        <f t="shared" si="5"/>
        <v>122</v>
      </c>
      <c r="Q11" s="5">
        <f t="shared" ref="Q11:Q12" si="12">10*P11-O11-N11-F11</f>
        <v>158.19999999999982</v>
      </c>
      <c r="R11" s="5">
        <f t="shared" ref="R11:R12" si="13">Q11-S11</f>
        <v>158.19999999999982</v>
      </c>
      <c r="S11" s="5"/>
      <c r="T11" s="5"/>
      <c r="U11" s="1"/>
      <c r="V11" s="1">
        <f t="shared" si="8"/>
        <v>10</v>
      </c>
      <c r="W11" s="1">
        <f t="shared" si="9"/>
        <v>8.7032786885245912</v>
      </c>
      <c r="X11" s="1">
        <v>129.4</v>
      </c>
      <c r="Y11" s="1">
        <v>130.19999999999999</v>
      </c>
      <c r="Z11" s="1">
        <v>136.80000000000001</v>
      </c>
      <c r="AA11" s="1">
        <v>133</v>
      </c>
      <c r="AB11" s="1">
        <v>95.095600000000005</v>
      </c>
      <c r="AC11" s="1">
        <v>96.095600000000005</v>
      </c>
      <c r="AD11" s="1"/>
      <c r="AE11" s="1">
        <f t="shared" si="10"/>
        <v>71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39</v>
      </c>
      <c r="C12" s="1">
        <v>1086</v>
      </c>
      <c r="D12" s="1">
        <v>840</v>
      </c>
      <c r="E12" s="1">
        <v>792</v>
      </c>
      <c r="F12" s="1">
        <v>737</v>
      </c>
      <c r="G12" s="6">
        <v>0.45</v>
      </c>
      <c r="H12" s="1">
        <v>45</v>
      </c>
      <c r="I12" s="1" t="s">
        <v>34</v>
      </c>
      <c r="J12" s="1">
        <v>811</v>
      </c>
      <c r="K12" s="1">
        <f t="shared" si="4"/>
        <v>-19</v>
      </c>
      <c r="L12" s="1"/>
      <c r="M12" s="1"/>
      <c r="N12" s="1">
        <v>120</v>
      </c>
      <c r="O12" s="1">
        <v>150</v>
      </c>
      <c r="P12" s="1">
        <f t="shared" si="5"/>
        <v>158.4</v>
      </c>
      <c r="Q12" s="5">
        <f t="shared" si="12"/>
        <v>577</v>
      </c>
      <c r="R12" s="5">
        <f t="shared" si="13"/>
        <v>577</v>
      </c>
      <c r="S12" s="5"/>
      <c r="T12" s="5"/>
      <c r="U12" s="1"/>
      <c r="V12" s="1">
        <f t="shared" si="8"/>
        <v>10</v>
      </c>
      <c r="W12" s="1">
        <f t="shared" si="9"/>
        <v>6.3573232323232318</v>
      </c>
      <c r="X12" s="1">
        <v>172.6</v>
      </c>
      <c r="Y12" s="1">
        <v>177.4</v>
      </c>
      <c r="Z12" s="1">
        <v>184.8</v>
      </c>
      <c r="AA12" s="1">
        <v>174</v>
      </c>
      <c r="AB12" s="1">
        <v>153.47</v>
      </c>
      <c r="AC12" s="1">
        <v>162.87</v>
      </c>
      <c r="AD12" s="1"/>
      <c r="AE12" s="1">
        <f t="shared" si="10"/>
        <v>260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9" t="s">
        <v>43</v>
      </c>
      <c r="B13" s="9" t="s">
        <v>39</v>
      </c>
      <c r="C13" s="9">
        <v>60</v>
      </c>
      <c r="D13" s="9"/>
      <c r="E13" s="9"/>
      <c r="F13" s="9"/>
      <c r="G13" s="10">
        <v>0</v>
      </c>
      <c r="H13" s="9" t="e">
        <v>#N/A</v>
      </c>
      <c r="I13" s="9" t="s">
        <v>40</v>
      </c>
      <c r="J13" s="9">
        <v>2</v>
      </c>
      <c r="K13" s="9">
        <f t="shared" si="4"/>
        <v>-2</v>
      </c>
      <c r="L13" s="9"/>
      <c r="M13" s="9"/>
      <c r="N13" s="9"/>
      <c r="O13" s="9"/>
      <c r="P13" s="9">
        <f t="shared" si="5"/>
        <v>0</v>
      </c>
      <c r="Q13" s="11"/>
      <c r="R13" s="11"/>
      <c r="S13" s="11"/>
      <c r="T13" s="11"/>
      <c r="U13" s="9"/>
      <c r="V13" s="9" t="e">
        <f t="shared" si="8"/>
        <v>#DIV/0!</v>
      </c>
      <c r="W13" s="9" t="e">
        <f t="shared" si="9"/>
        <v>#DIV/0!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/>
      <c r="AE13" s="9">
        <f t="shared" si="10"/>
        <v>0</v>
      </c>
      <c r="AF13" s="9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272</v>
      </c>
      <c r="D14" s="1">
        <v>75</v>
      </c>
      <c r="E14" s="1">
        <v>33</v>
      </c>
      <c r="F14" s="1">
        <v>44</v>
      </c>
      <c r="G14" s="6">
        <v>0.17</v>
      </c>
      <c r="H14" s="1">
        <v>180</v>
      </c>
      <c r="I14" s="1" t="s">
        <v>34</v>
      </c>
      <c r="J14" s="1">
        <v>37</v>
      </c>
      <c r="K14" s="1">
        <f t="shared" si="4"/>
        <v>-4</v>
      </c>
      <c r="L14" s="1"/>
      <c r="M14" s="1"/>
      <c r="N14" s="1"/>
      <c r="O14" s="1"/>
      <c r="P14" s="1">
        <f t="shared" si="5"/>
        <v>6.6</v>
      </c>
      <c r="Q14" s="5">
        <f>10*P14-O14-N14-F14</f>
        <v>22</v>
      </c>
      <c r="R14" s="5">
        <f>Q14-S14</f>
        <v>22</v>
      </c>
      <c r="S14" s="5"/>
      <c r="T14" s="5"/>
      <c r="U14" s="1"/>
      <c r="V14" s="1">
        <f t="shared" si="8"/>
        <v>10</v>
      </c>
      <c r="W14" s="1">
        <f t="shared" si="9"/>
        <v>6.666666666666667</v>
      </c>
      <c r="X14" s="1">
        <v>4.2</v>
      </c>
      <c r="Y14" s="1">
        <v>6</v>
      </c>
      <c r="Z14" s="1">
        <v>6.4</v>
      </c>
      <c r="AA14" s="1">
        <v>4.5999999999999996</v>
      </c>
      <c r="AB14" s="1">
        <v>3.6</v>
      </c>
      <c r="AC14" s="1">
        <v>5</v>
      </c>
      <c r="AD14" s="1"/>
      <c r="AE14" s="1">
        <f t="shared" si="10"/>
        <v>4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45</v>
      </c>
      <c r="B15" s="9" t="s">
        <v>39</v>
      </c>
      <c r="C15" s="9">
        <v>440</v>
      </c>
      <c r="D15" s="9"/>
      <c r="E15" s="9"/>
      <c r="F15" s="9"/>
      <c r="G15" s="10">
        <v>0</v>
      </c>
      <c r="H15" s="9" t="e">
        <v>#N/A</v>
      </c>
      <c r="I15" s="9" t="s">
        <v>40</v>
      </c>
      <c r="J15" s="9">
        <v>3</v>
      </c>
      <c r="K15" s="9">
        <f t="shared" si="4"/>
        <v>-3</v>
      </c>
      <c r="L15" s="9"/>
      <c r="M15" s="9"/>
      <c r="N15" s="9"/>
      <c r="O15" s="9"/>
      <c r="P15" s="9">
        <f t="shared" si="5"/>
        <v>0</v>
      </c>
      <c r="Q15" s="11"/>
      <c r="R15" s="11"/>
      <c r="S15" s="11"/>
      <c r="T15" s="11"/>
      <c r="U15" s="9"/>
      <c r="V15" s="9" t="e">
        <f t="shared" si="8"/>
        <v>#DIV/0!</v>
      </c>
      <c r="W15" s="9" t="e">
        <f t="shared" si="9"/>
        <v>#DIV/0!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/>
      <c r="AE15" s="9">
        <f t="shared" si="10"/>
        <v>0</v>
      </c>
      <c r="AF15" s="9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218</v>
      </c>
      <c r="D16" s="1">
        <v>50</v>
      </c>
      <c r="E16" s="1">
        <v>21</v>
      </c>
      <c r="F16" s="1">
        <v>46</v>
      </c>
      <c r="G16" s="6">
        <v>0.3</v>
      </c>
      <c r="H16" s="1">
        <v>40</v>
      </c>
      <c r="I16" s="1" t="s">
        <v>34</v>
      </c>
      <c r="J16" s="1">
        <v>25</v>
      </c>
      <c r="K16" s="1">
        <f t="shared" si="4"/>
        <v>-4</v>
      </c>
      <c r="L16" s="1"/>
      <c r="M16" s="1"/>
      <c r="N16" s="1">
        <v>43.8</v>
      </c>
      <c r="O16" s="1"/>
      <c r="P16" s="1">
        <f t="shared" si="5"/>
        <v>4.2</v>
      </c>
      <c r="Q16" s="5"/>
      <c r="R16" s="5">
        <f>Q16-S16</f>
        <v>0</v>
      </c>
      <c r="S16" s="5"/>
      <c r="T16" s="5"/>
      <c r="U16" s="1"/>
      <c r="V16" s="1">
        <f t="shared" si="8"/>
        <v>21.38095238095238</v>
      </c>
      <c r="W16" s="1">
        <f t="shared" si="9"/>
        <v>21.38095238095238</v>
      </c>
      <c r="X16" s="1">
        <v>9</v>
      </c>
      <c r="Y16" s="1">
        <v>6.6</v>
      </c>
      <c r="Z16" s="1">
        <v>2.8</v>
      </c>
      <c r="AA16" s="1">
        <v>5.4</v>
      </c>
      <c r="AB16" s="1">
        <v>8.4</v>
      </c>
      <c r="AC16" s="1">
        <v>5.4</v>
      </c>
      <c r="AD16" s="1"/>
      <c r="AE16" s="1">
        <f t="shared" si="10"/>
        <v>0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47</v>
      </c>
      <c r="B17" s="15" t="s">
        <v>39</v>
      </c>
      <c r="C17" s="15">
        <v>300</v>
      </c>
      <c r="D17" s="15"/>
      <c r="E17" s="15"/>
      <c r="F17" s="15"/>
      <c r="G17" s="16">
        <v>0</v>
      </c>
      <c r="H17" s="15" t="e">
        <v>#N/A</v>
      </c>
      <c r="I17" s="15" t="s">
        <v>34</v>
      </c>
      <c r="J17" s="15">
        <v>3</v>
      </c>
      <c r="K17" s="15">
        <f t="shared" si="4"/>
        <v>-3</v>
      </c>
      <c r="L17" s="15"/>
      <c r="M17" s="15"/>
      <c r="N17" s="15"/>
      <c r="O17" s="15"/>
      <c r="P17" s="15">
        <f t="shared" si="5"/>
        <v>0</v>
      </c>
      <c r="Q17" s="17"/>
      <c r="R17" s="17"/>
      <c r="S17" s="17"/>
      <c r="T17" s="17"/>
      <c r="U17" s="15"/>
      <c r="V17" s="15" t="e">
        <f t="shared" si="8"/>
        <v>#DIV/0!</v>
      </c>
      <c r="W17" s="15" t="e">
        <f t="shared" si="9"/>
        <v>#DIV/0!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 t="s">
        <v>48</v>
      </c>
      <c r="AE17" s="15">
        <f t="shared" si="10"/>
        <v>0</v>
      </c>
      <c r="AF17" s="15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39</v>
      </c>
      <c r="C18" s="1">
        <v>107</v>
      </c>
      <c r="D18" s="1">
        <v>105</v>
      </c>
      <c r="E18" s="1">
        <v>89</v>
      </c>
      <c r="F18" s="1">
        <v>105</v>
      </c>
      <c r="G18" s="6">
        <v>0.17</v>
      </c>
      <c r="H18" s="1">
        <v>180</v>
      </c>
      <c r="I18" s="1" t="s">
        <v>34</v>
      </c>
      <c r="J18" s="1">
        <v>94</v>
      </c>
      <c r="K18" s="1">
        <f t="shared" si="4"/>
        <v>-5</v>
      </c>
      <c r="L18" s="1"/>
      <c r="M18" s="1"/>
      <c r="N18" s="1">
        <v>30</v>
      </c>
      <c r="O18" s="1"/>
      <c r="P18" s="1">
        <f t="shared" si="5"/>
        <v>17.8</v>
      </c>
      <c r="Q18" s="5">
        <f>10*P18-O18-N18-F18</f>
        <v>43</v>
      </c>
      <c r="R18" s="5">
        <f>Q18-S18</f>
        <v>43</v>
      </c>
      <c r="S18" s="5"/>
      <c r="T18" s="5"/>
      <c r="U18" s="1"/>
      <c r="V18" s="1">
        <f t="shared" si="8"/>
        <v>10</v>
      </c>
      <c r="W18" s="1">
        <f t="shared" si="9"/>
        <v>7.584269662921348</v>
      </c>
      <c r="X18" s="1">
        <v>19.8</v>
      </c>
      <c r="Y18" s="1">
        <v>20.2</v>
      </c>
      <c r="Z18" s="1">
        <v>15.2</v>
      </c>
      <c r="AA18" s="1">
        <v>18.2</v>
      </c>
      <c r="AB18" s="1">
        <v>18.600000000000001</v>
      </c>
      <c r="AC18" s="1">
        <v>17</v>
      </c>
      <c r="AD18" s="1"/>
      <c r="AE18" s="1">
        <f t="shared" si="10"/>
        <v>7</v>
      </c>
      <c r="AF18" s="1">
        <f t="shared" si="1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50</v>
      </c>
      <c r="B19" s="9" t="s">
        <v>39</v>
      </c>
      <c r="C19" s="9">
        <v>102</v>
      </c>
      <c r="D19" s="9"/>
      <c r="E19" s="9"/>
      <c r="F19" s="9"/>
      <c r="G19" s="10">
        <v>0</v>
      </c>
      <c r="H19" s="9" t="e">
        <v>#N/A</v>
      </c>
      <c r="I19" s="9" t="s">
        <v>40</v>
      </c>
      <c r="J19" s="9"/>
      <c r="K19" s="9">
        <f t="shared" si="4"/>
        <v>0</v>
      </c>
      <c r="L19" s="9"/>
      <c r="M19" s="9"/>
      <c r="N19" s="9"/>
      <c r="O19" s="9"/>
      <c r="P19" s="9">
        <f t="shared" si="5"/>
        <v>0</v>
      </c>
      <c r="Q19" s="11"/>
      <c r="R19" s="11"/>
      <c r="S19" s="11"/>
      <c r="T19" s="11"/>
      <c r="U19" s="9"/>
      <c r="V19" s="9" t="e">
        <f t="shared" si="8"/>
        <v>#DIV/0!</v>
      </c>
      <c r="W19" s="9" t="e">
        <f t="shared" si="9"/>
        <v>#DIV/0!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/>
      <c r="AE19" s="9">
        <f t="shared" si="10"/>
        <v>0</v>
      </c>
      <c r="AF19" s="9">
        <f t="shared" si="11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51</v>
      </c>
      <c r="B20" s="9" t="s">
        <v>39</v>
      </c>
      <c r="C20" s="9">
        <v>30</v>
      </c>
      <c r="D20" s="9"/>
      <c r="E20" s="9"/>
      <c r="F20" s="9"/>
      <c r="G20" s="10">
        <v>0</v>
      </c>
      <c r="H20" s="9" t="e">
        <v>#N/A</v>
      </c>
      <c r="I20" s="9" t="s">
        <v>40</v>
      </c>
      <c r="J20" s="9"/>
      <c r="K20" s="9">
        <f t="shared" si="4"/>
        <v>0</v>
      </c>
      <c r="L20" s="9"/>
      <c r="M20" s="9"/>
      <c r="N20" s="9"/>
      <c r="O20" s="9"/>
      <c r="P20" s="9">
        <f t="shared" si="5"/>
        <v>0</v>
      </c>
      <c r="Q20" s="11"/>
      <c r="R20" s="11"/>
      <c r="S20" s="11"/>
      <c r="T20" s="11"/>
      <c r="U20" s="9"/>
      <c r="V20" s="9" t="e">
        <f t="shared" si="8"/>
        <v>#DIV/0!</v>
      </c>
      <c r="W20" s="9" t="e">
        <f t="shared" si="9"/>
        <v>#DIV/0!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/>
      <c r="AE20" s="9">
        <f t="shared" si="10"/>
        <v>0</v>
      </c>
      <c r="AF20" s="9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52</v>
      </c>
      <c r="B21" s="15" t="s">
        <v>39</v>
      </c>
      <c r="C21" s="15">
        <v>180</v>
      </c>
      <c r="D21" s="15"/>
      <c r="E21" s="15"/>
      <c r="F21" s="15"/>
      <c r="G21" s="16">
        <v>0</v>
      </c>
      <c r="H21" s="15" t="e">
        <v>#N/A</v>
      </c>
      <c r="I21" s="15" t="s">
        <v>34</v>
      </c>
      <c r="J21" s="15"/>
      <c r="K21" s="15">
        <f t="shared" si="4"/>
        <v>0</v>
      </c>
      <c r="L21" s="15"/>
      <c r="M21" s="15"/>
      <c r="N21" s="15"/>
      <c r="O21" s="15"/>
      <c r="P21" s="15">
        <f t="shared" si="5"/>
        <v>0</v>
      </c>
      <c r="Q21" s="17"/>
      <c r="R21" s="17"/>
      <c r="S21" s="17"/>
      <c r="T21" s="17"/>
      <c r="U21" s="15"/>
      <c r="V21" s="15" t="e">
        <f t="shared" si="8"/>
        <v>#DIV/0!</v>
      </c>
      <c r="W21" s="15" t="e">
        <f t="shared" si="9"/>
        <v>#DIV/0!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 t="s">
        <v>48</v>
      </c>
      <c r="AE21" s="15">
        <f t="shared" si="10"/>
        <v>0</v>
      </c>
      <c r="AF21" s="15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53</v>
      </c>
      <c r="B22" s="15" t="s">
        <v>39</v>
      </c>
      <c r="C22" s="15"/>
      <c r="D22" s="15"/>
      <c r="E22" s="15"/>
      <c r="F22" s="15"/>
      <c r="G22" s="16">
        <v>0</v>
      </c>
      <c r="H22" s="15" t="e">
        <v>#N/A</v>
      </c>
      <c r="I22" s="15" t="s">
        <v>34</v>
      </c>
      <c r="J22" s="15"/>
      <c r="K22" s="15">
        <f t="shared" si="4"/>
        <v>0</v>
      </c>
      <c r="L22" s="15"/>
      <c r="M22" s="15"/>
      <c r="N22" s="15"/>
      <c r="O22" s="15"/>
      <c r="P22" s="15">
        <f t="shared" si="5"/>
        <v>0</v>
      </c>
      <c r="Q22" s="17"/>
      <c r="R22" s="17"/>
      <c r="S22" s="17"/>
      <c r="T22" s="17"/>
      <c r="U22" s="15"/>
      <c r="V22" s="15" t="e">
        <f t="shared" si="8"/>
        <v>#DIV/0!</v>
      </c>
      <c r="W22" s="15" t="e">
        <f t="shared" si="9"/>
        <v>#DIV/0!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 t="s">
        <v>48</v>
      </c>
      <c r="AE22" s="15">
        <f t="shared" si="10"/>
        <v>0</v>
      </c>
      <c r="AF22" s="15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>
        <v>2428.9470000000001</v>
      </c>
      <c r="D23" s="1">
        <v>2999.7660000000001</v>
      </c>
      <c r="E23" s="1">
        <v>2159.674</v>
      </c>
      <c r="F23" s="1">
        <v>2841.1179999999999</v>
      </c>
      <c r="G23" s="6">
        <v>1</v>
      </c>
      <c r="H23" s="1">
        <v>55</v>
      </c>
      <c r="I23" s="1" t="s">
        <v>34</v>
      </c>
      <c r="J23" s="1">
        <v>2026.35</v>
      </c>
      <c r="K23" s="1">
        <f t="shared" si="4"/>
        <v>133.32400000000007</v>
      </c>
      <c r="L23" s="1"/>
      <c r="M23" s="1"/>
      <c r="N23" s="1">
        <v>450</v>
      </c>
      <c r="O23" s="1">
        <v>650</v>
      </c>
      <c r="P23" s="1">
        <f t="shared" si="5"/>
        <v>431.9348</v>
      </c>
      <c r="Q23" s="5">
        <f>10.5*P23-O23-N23-F23</f>
        <v>594.19739999999956</v>
      </c>
      <c r="R23" s="5">
        <f t="shared" ref="R23:R24" si="14">Q23-S23</f>
        <v>594.19739999999956</v>
      </c>
      <c r="S23" s="5"/>
      <c r="T23" s="5"/>
      <c r="U23" s="1"/>
      <c r="V23" s="1">
        <f t="shared" si="8"/>
        <v>10.499999999999998</v>
      </c>
      <c r="W23" s="1">
        <f t="shared" si="9"/>
        <v>9.1243354321068821</v>
      </c>
      <c r="X23" s="1">
        <v>482.24959999999999</v>
      </c>
      <c r="Y23" s="1">
        <v>479.06700000000001</v>
      </c>
      <c r="Z23" s="1">
        <v>429.41940000000011</v>
      </c>
      <c r="AA23" s="1">
        <v>439.97579999999999</v>
      </c>
      <c r="AB23" s="1">
        <v>430.21460000000002</v>
      </c>
      <c r="AC23" s="1">
        <v>425.02380000000011</v>
      </c>
      <c r="AD23" s="1"/>
      <c r="AE23" s="1">
        <f t="shared" si="10"/>
        <v>594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2122.7550000000001</v>
      </c>
      <c r="D24" s="1">
        <v>3734.5509999999999</v>
      </c>
      <c r="E24" s="1">
        <v>2852.1660000000002</v>
      </c>
      <c r="F24" s="1">
        <v>2259.7559999999999</v>
      </c>
      <c r="G24" s="6">
        <v>1</v>
      </c>
      <c r="H24" s="1">
        <v>50</v>
      </c>
      <c r="I24" s="1" t="s">
        <v>34</v>
      </c>
      <c r="J24" s="1">
        <v>2848.4</v>
      </c>
      <c r="K24" s="1">
        <f t="shared" si="4"/>
        <v>3.7660000000000764</v>
      </c>
      <c r="L24" s="1"/>
      <c r="M24" s="1"/>
      <c r="N24" s="1">
        <v>450</v>
      </c>
      <c r="O24" s="1">
        <v>550</v>
      </c>
      <c r="P24" s="1">
        <f t="shared" si="5"/>
        <v>570.43320000000006</v>
      </c>
      <c r="Q24" s="5">
        <f>10.5*P24-O24-N24-F24</f>
        <v>2729.7926000000011</v>
      </c>
      <c r="R24" s="5">
        <f t="shared" si="14"/>
        <v>1729.7926000000011</v>
      </c>
      <c r="S24" s="5">
        <v>1000</v>
      </c>
      <c r="T24" s="5"/>
      <c r="U24" s="1"/>
      <c r="V24" s="1">
        <f t="shared" si="8"/>
        <v>10.5</v>
      </c>
      <c r="W24" s="1">
        <f t="shared" si="9"/>
        <v>5.7145271348161355</v>
      </c>
      <c r="X24" s="1">
        <v>530.66020000000003</v>
      </c>
      <c r="Y24" s="1">
        <v>501.73919999999998</v>
      </c>
      <c r="Z24" s="1">
        <v>639.09379999999999</v>
      </c>
      <c r="AA24" s="1">
        <v>620.24680000000001</v>
      </c>
      <c r="AB24" s="1">
        <v>489.90480000000002</v>
      </c>
      <c r="AC24" s="1">
        <v>509.84759999999989</v>
      </c>
      <c r="AD24" s="1"/>
      <c r="AE24" s="1">
        <f t="shared" si="10"/>
        <v>1730</v>
      </c>
      <c r="AF24" s="1">
        <f t="shared" si="11"/>
        <v>1000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56</v>
      </c>
      <c r="B25" s="9" t="s">
        <v>33</v>
      </c>
      <c r="C25" s="9">
        <v>-345.25200000000001</v>
      </c>
      <c r="D25" s="9">
        <v>346.11700000000002</v>
      </c>
      <c r="E25" s="9">
        <v>-0.27</v>
      </c>
      <c r="F25" s="9"/>
      <c r="G25" s="10">
        <v>0</v>
      </c>
      <c r="H25" s="9">
        <v>55</v>
      </c>
      <c r="I25" s="9" t="s">
        <v>40</v>
      </c>
      <c r="J25" s="9">
        <v>112</v>
      </c>
      <c r="K25" s="9">
        <f t="shared" si="4"/>
        <v>-112.27</v>
      </c>
      <c r="L25" s="9"/>
      <c r="M25" s="9"/>
      <c r="N25" s="9"/>
      <c r="O25" s="9"/>
      <c r="P25" s="9">
        <f t="shared" si="5"/>
        <v>-5.4000000000000006E-2</v>
      </c>
      <c r="Q25" s="11"/>
      <c r="R25" s="11"/>
      <c r="S25" s="11"/>
      <c r="T25" s="11"/>
      <c r="U25" s="9"/>
      <c r="V25" s="9">
        <f t="shared" si="8"/>
        <v>0</v>
      </c>
      <c r="W25" s="9">
        <f t="shared" si="9"/>
        <v>0</v>
      </c>
      <c r="X25" s="9">
        <v>224.23699999999999</v>
      </c>
      <c r="Y25" s="9">
        <v>345.76819999999998</v>
      </c>
      <c r="Z25" s="9">
        <v>619.58780000000002</v>
      </c>
      <c r="AA25" s="9">
        <v>635.59140000000002</v>
      </c>
      <c r="AB25" s="9">
        <v>623.86239999999998</v>
      </c>
      <c r="AC25" s="9">
        <v>640.63699999999994</v>
      </c>
      <c r="AD25" s="9" t="s">
        <v>57</v>
      </c>
      <c r="AE25" s="9">
        <f t="shared" si="10"/>
        <v>0</v>
      </c>
      <c r="AF25" s="9">
        <f t="shared" si="1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5" t="s">
        <v>33</v>
      </c>
      <c r="C26" s="15"/>
      <c r="D26" s="15"/>
      <c r="E26" s="15"/>
      <c r="F26" s="15"/>
      <c r="G26" s="16">
        <v>0</v>
      </c>
      <c r="H26" s="15">
        <v>50</v>
      </c>
      <c r="I26" s="15" t="s">
        <v>34</v>
      </c>
      <c r="J26" s="15"/>
      <c r="K26" s="15">
        <f t="shared" si="4"/>
        <v>0</v>
      </c>
      <c r="L26" s="15"/>
      <c r="M26" s="15"/>
      <c r="N26" s="15"/>
      <c r="O26" s="15"/>
      <c r="P26" s="15">
        <f t="shared" si="5"/>
        <v>0</v>
      </c>
      <c r="Q26" s="17"/>
      <c r="R26" s="17"/>
      <c r="S26" s="17"/>
      <c r="T26" s="17"/>
      <c r="U26" s="15"/>
      <c r="V26" s="15" t="e">
        <f t="shared" si="8"/>
        <v>#DIV/0!</v>
      </c>
      <c r="W26" s="15" t="e">
        <f t="shared" si="9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 t="s">
        <v>48</v>
      </c>
      <c r="AE26" s="15">
        <f t="shared" si="10"/>
        <v>0</v>
      </c>
      <c r="AF26" s="15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2211.192</v>
      </c>
      <c r="D27" s="1">
        <v>4841.82</v>
      </c>
      <c r="E27" s="1">
        <v>3506.5770000000002</v>
      </c>
      <c r="F27" s="1">
        <v>2749.1129999999998</v>
      </c>
      <c r="G27" s="6">
        <v>1</v>
      </c>
      <c r="H27" s="1">
        <v>55</v>
      </c>
      <c r="I27" s="1" t="s">
        <v>34</v>
      </c>
      <c r="J27" s="1">
        <v>3302.3</v>
      </c>
      <c r="K27" s="1">
        <f t="shared" si="4"/>
        <v>204.27700000000004</v>
      </c>
      <c r="L27" s="1"/>
      <c r="M27" s="1"/>
      <c r="N27" s="1">
        <v>750</v>
      </c>
      <c r="O27" s="1">
        <v>900</v>
      </c>
      <c r="P27" s="1">
        <f t="shared" si="5"/>
        <v>701.31540000000007</v>
      </c>
      <c r="Q27" s="5">
        <f>10.5*P27-O27-N27-F27</f>
        <v>2964.6987000000013</v>
      </c>
      <c r="R27" s="5">
        <f>Q27-S27</f>
        <v>1964.6987000000013</v>
      </c>
      <c r="S27" s="5">
        <v>1000</v>
      </c>
      <c r="T27" s="5"/>
      <c r="U27" s="1"/>
      <c r="V27" s="1">
        <f t="shared" si="8"/>
        <v>10.5</v>
      </c>
      <c r="W27" s="1">
        <f t="shared" si="9"/>
        <v>6.2726599187754877</v>
      </c>
      <c r="X27" s="1">
        <v>682.96640000000002</v>
      </c>
      <c r="Y27" s="1">
        <v>665.68280000000004</v>
      </c>
      <c r="Z27" s="1">
        <v>570.43399999999997</v>
      </c>
      <c r="AA27" s="1">
        <v>577.45420000000001</v>
      </c>
      <c r="AB27" s="1">
        <v>538.048</v>
      </c>
      <c r="AC27" s="1">
        <v>545.05959999999993</v>
      </c>
      <c r="AD27" s="1"/>
      <c r="AE27" s="1">
        <f t="shared" si="10"/>
        <v>1965</v>
      </c>
      <c r="AF27" s="1">
        <f t="shared" si="11"/>
        <v>1000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60</v>
      </c>
      <c r="B28" s="9" t="s">
        <v>33</v>
      </c>
      <c r="C28" s="9">
        <v>1487.96</v>
      </c>
      <c r="D28" s="9"/>
      <c r="E28" s="13">
        <v>1362.537</v>
      </c>
      <c r="F28" s="13">
        <v>-25.632999999999999</v>
      </c>
      <c r="G28" s="10">
        <v>0</v>
      </c>
      <c r="H28" s="9">
        <v>60</v>
      </c>
      <c r="I28" s="9" t="s">
        <v>61</v>
      </c>
      <c r="J28" s="9">
        <v>1335.9</v>
      </c>
      <c r="K28" s="9">
        <f t="shared" si="4"/>
        <v>26.636999999999944</v>
      </c>
      <c r="L28" s="9"/>
      <c r="M28" s="9"/>
      <c r="N28" s="9"/>
      <c r="O28" s="9"/>
      <c r="P28" s="9">
        <f t="shared" si="5"/>
        <v>272.50740000000002</v>
      </c>
      <c r="Q28" s="11"/>
      <c r="R28" s="11"/>
      <c r="S28" s="11"/>
      <c r="T28" s="11"/>
      <c r="U28" s="9"/>
      <c r="V28" s="9">
        <f t="shared" si="8"/>
        <v>-9.4063500660899468E-2</v>
      </c>
      <c r="W28" s="9">
        <f t="shared" si="9"/>
        <v>-9.4063500660899468E-2</v>
      </c>
      <c r="X28" s="9">
        <v>189.6566</v>
      </c>
      <c r="Y28" s="9">
        <v>136.31360000000001</v>
      </c>
      <c r="Z28" s="9">
        <v>75.787400000000005</v>
      </c>
      <c r="AA28" s="9">
        <v>179.43819999999999</v>
      </c>
      <c r="AB28" s="9">
        <v>273.81760000000003</v>
      </c>
      <c r="AC28" s="9">
        <v>221.2672</v>
      </c>
      <c r="AD28" s="9" t="s">
        <v>62</v>
      </c>
      <c r="AE28" s="9">
        <f t="shared" si="10"/>
        <v>0</v>
      </c>
      <c r="AF28" s="9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511.03899999999999</v>
      </c>
      <c r="D29" s="1">
        <v>680.78</v>
      </c>
      <c r="E29" s="1">
        <v>419.82400000000001</v>
      </c>
      <c r="F29" s="1">
        <v>640.08900000000006</v>
      </c>
      <c r="G29" s="6">
        <v>1</v>
      </c>
      <c r="H29" s="1">
        <v>60</v>
      </c>
      <c r="I29" s="1" t="s">
        <v>34</v>
      </c>
      <c r="J29" s="1">
        <v>387.55</v>
      </c>
      <c r="K29" s="1">
        <f t="shared" si="4"/>
        <v>32.274000000000001</v>
      </c>
      <c r="L29" s="1"/>
      <c r="M29" s="1"/>
      <c r="N29" s="1">
        <v>121.23520000000011</v>
      </c>
      <c r="O29" s="1">
        <v>130</v>
      </c>
      <c r="P29" s="1">
        <f t="shared" si="5"/>
        <v>83.964799999999997</v>
      </c>
      <c r="Q29" s="5"/>
      <c r="R29" s="5">
        <f t="shared" ref="R29:R32" si="15">Q29-S29</f>
        <v>0</v>
      </c>
      <c r="S29" s="5"/>
      <c r="T29" s="5"/>
      <c r="U29" s="1"/>
      <c r="V29" s="1">
        <f t="shared" si="8"/>
        <v>10.615450760318613</v>
      </c>
      <c r="W29" s="1">
        <f t="shared" si="9"/>
        <v>10.615450760318613</v>
      </c>
      <c r="X29" s="1">
        <v>111.94240000000001</v>
      </c>
      <c r="Y29" s="1">
        <v>111.27800000000001</v>
      </c>
      <c r="Z29" s="1">
        <v>87.765000000000001</v>
      </c>
      <c r="AA29" s="1">
        <v>94.460999999999999</v>
      </c>
      <c r="AB29" s="1">
        <v>95.379800000000003</v>
      </c>
      <c r="AC29" s="1">
        <v>95.685000000000002</v>
      </c>
      <c r="AD29" s="1"/>
      <c r="AE29" s="1">
        <f t="shared" si="10"/>
        <v>0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1099.4659999999999</v>
      </c>
      <c r="D30" s="1">
        <v>1204.3489999999999</v>
      </c>
      <c r="E30" s="1">
        <v>927.62599999999998</v>
      </c>
      <c r="F30" s="1">
        <v>1139.7760000000001</v>
      </c>
      <c r="G30" s="6">
        <v>1</v>
      </c>
      <c r="H30" s="1">
        <v>60</v>
      </c>
      <c r="I30" s="1" t="s">
        <v>34</v>
      </c>
      <c r="J30" s="1">
        <v>893.78</v>
      </c>
      <c r="K30" s="1">
        <f t="shared" si="4"/>
        <v>33.846000000000004</v>
      </c>
      <c r="L30" s="1"/>
      <c r="M30" s="1"/>
      <c r="N30" s="1">
        <v>197.2778000000003</v>
      </c>
      <c r="O30" s="1">
        <v>230</v>
      </c>
      <c r="P30" s="1">
        <f t="shared" si="5"/>
        <v>185.52519999999998</v>
      </c>
      <c r="Q30" s="5">
        <f t="shared" ref="Q30:Q31" si="16">10.5*P30-O30-N30-F30</f>
        <v>380.96079999999938</v>
      </c>
      <c r="R30" s="5">
        <f t="shared" si="15"/>
        <v>380.96079999999938</v>
      </c>
      <c r="S30" s="5"/>
      <c r="T30" s="5"/>
      <c r="U30" s="1"/>
      <c r="V30" s="1">
        <f t="shared" si="8"/>
        <v>10.5</v>
      </c>
      <c r="W30" s="1">
        <f t="shared" si="9"/>
        <v>8.4465819198685708</v>
      </c>
      <c r="X30" s="1">
        <v>215.89779999999999</v>
      </c>
      <c r="Y30" s="1">
        <v>215.9838</v>
      </c>
      <c r="Z30" s="1">
        <v>188.4528</v>
      </c>
      <c r="AA30" s="1">
        <v>193.62979999999999</v>
      </c>
      <c r="AB30" s="1">
        <v>207.2568</v>
      </c>
      <c r="AC30" s="1">
        <v>208.65379999999999</v>
      </c>
      <c r="AD30" s="1"/>
      <c r="AE30" s="1">
        <f t="shared" si="10"/>
        <v>381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1857.5630000000001</v>
      </c>
      <c r="D31" s="1">
        <v>1696.366</v>
      </c>
      <c r="E31" s="1">
        <v>1584.4259999999999</v>
      </c>
      <c r="F31" s="1">
        <v>1651.173</v>
      </c>
      <c r="G31" s="6">
        <v>1</v>
      </c>
      <c r="H31" s="1">
        <v>60</v>
      </c>
      <c r="I31" s="1" t="s">
        <v>34</v>
      </c>
      <c r="J31" s="1">
        <v>1487.65</v>
      </c>
      <c r="K31" s="1">
        <f t="shared" si="4"/>
        <v>96.77599999999984</v>
      </c>
      <c r="L31" s="1"/>
      <c r="M31" s="1"/>
      <c r="N31" s="1">
        <v>352.66690000000062</v>
      </c>
      <c r="O31" s="1">
        <v>400</v>
      </c>
      <c r="P31" s="1">
        <f t="shared" si="5"/>
        <v>316.8852</v>
      </c>
      <c r="Q31" s="5">
        <f t="shared" si="16"/>
        <v>923.45469999999955</v>
      </c>
      <c r="R31" s="5">
        <f t="shared" si="15"/>
        <v>923.45469999999955</v>
      </c>
      <c r="S31" s="5"/>
      <c r="T31" s="5"/>
      <c r="U31" s="1"/>
      <c r="V31" s="1">
        <f t="shared" si="8"/>
        <v>10.5</v>
      </c>
      <c r="W31" s="1">
        <f t="shared" si="9"/>
        <v>7.5858383414561512</v>
      </c>
      <c r="X31" s="1">
        <v>347.60680000000002</v>
      </c>
      <c r="Y31" s="1">
        <v>342.79300000000001</v>
      </c>
      <c r="Z31" s="1">
        <v>314.77159999999998</v>
      </c>
      <c r="AA31" s="1">
        <v>322.5378</v>
      </c>
      <c r="AB31" s="1">
        <v>320.45580000000001</v>
      </c>
      <c r="AC31" s="1">
        <v>332.6764</v>
      </c>
      <c r="AD31" s="1"/>
      <c r="AE31" s="1">
        <f t="shared" si="10"/>
        <v>923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25.395</v>
      </c>
      <c r="D32" s="1">
        <v>4.2430000000000003</v>
      </c>
      <c r="E32" s="1">
        <v>17.077000000000002</v>
      </c>
      <c r="F32" s="1"/>
      <c r="G32" s="6">
        <v>1</v>
      </c>
      <c r="H32" s="1">
        <v>35</v>
      </c>
      <c r="I32" s="1" t="s">
        <v>34</v>
      </c>
      <c r="J32" s="1">
        <v>19</v>
      </c>
      <c r="K32" s="1">
        <f t="shared" si="4"/>
        <v>-1.9229999999999983</v>
      </c>
      <c r="L32" s="1"/>
      <c r="M32" s="1"/>
      <c r="N32" s="1">
        <v>17.30009999999999</v>
      </c>
      <c r="O32" s="1"/>
      <c r="P32" s="1">
        <f t="shared" si="5"/>
        <v>3.4154000000000004</v>
      </c>
      <c r="Q32" s="5">
        <f>9.5*P32-O32-N32-F32</f>
        <v>15.146200000000011</v>
      </c>
      <c r="R32" s="5">
        <f t="shared" si="15"/>
        <v>15.146200000000011</v>
      </c>
      <c r="S32" s="5"/>
      <c r="T32" s="5"/>
      <c r="U32" s="1"/>
      <c r="V32" s="1">
        <f t="shared" si="8"/>
        <v>9.4999999999999982</v>
      </c>
      <c r="W32" s="1">
        <f t="shared" si="9"/>
        <v>5.0653217778298263</v>
      </c>
      <c r="X32" s="1">
        <v>6.5495999999999999</v>
      </c>
      <c r="Y32" s="1">
        <v>6.2866</v>
      </c>
      <c r="Z32" s="1">
        <v>3.8483999999999998</v>
      </c>
      <c r="AA32" s="1">
        <v>4.0950000000000006</v>
      </c>
      <c r="AB32" s="1">
        <v>3.0182000000000002</v>
      </c>
      <c r="AC32" s="1">
        <v>4.8776000000000002</v>
      </c>
      <c r="AD32" s="1"/>
      <c r="AE32" s="1">
        <f t="shared" si="10"/>
        <v>15</v>
      </c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33</v>
      </c>
      <c r="C33" s="15"/>
      <c r="D33" s="15"/>
      <c r="E33" s="15"/>
      <c r="F33" s="15"/>
      <c r="G33" s="16">
        <v>0</v>
      </c>
      <c r="H33" s="15" t="e">
        <v>#N/A</v>
      </c>
      <c r="I33" s="15" t="s">
        <v>34</v>
      </c>
      <c r="J33" s="15"/>
      <c r="K33" s="15">
        <f t="shared" si="4"/>
        <v>0</v>
      </c>
      <c r="L33" s="15"/>
      <c r="M33" s="15"/>
      <c r="N33" s="15"/>
      <c r="O33" s="15"/>
      <c r="P33" s="15">
        <f t="shared" si="5"/>
        <v>0</v>
      </c>
      <c r="Q33" s="17"/>
      <c r="R33" s="17"/>
      <c r="S33" s="17"/>
      <c r="T33" s="17"/>
      <c r="U33" s="15"/>
      <c r="V33" s="15" t="e">
        <f t="shared" si="8"/>
        <v>#DIV/0!</v>
      </c>
      <c r="W33" s="15" t="e">
        <f t="shared" si="9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48</v>
      </c>
      <c r="AE33" s="15">
        <f t="shared" si="10"/>
        <v>0</v>
      </c>
      <c r="AF33" s="15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33</v>
      </c>
      <c r="C34" s="15">
        <v>457.43299999999999</v>
      </c>
      <c r="D34" s="15"/>
      <c r="E34" s="15"/>
      <c r="F34" s="15"/>
      <c r="G34" s="16">
        <v>0</v>
      </c>
      <c r="H34" s="15">
        <v>30</v>
      </c>
      <c r="I34" s="15" t="s">
        <v>34</v>
      </c>
      <c r="J34" s="15"/>
      <c r="K34" s="15">
        <f t="shared" si="4"/>
        <v>0</v>
      </c>
      <c r="L34" s="15"/>
      <c r="M34" s="15"/>
      <c r="N34" s="15"/>
      <c r="O34" s="15"/>
      <c r="P34" s="15">
        <f t="shared" si="5"/>
        <v>0</v>
      </c>
      <c r="Q34" s="17"/>
      <c r="R34" s="17"/>
      <c r="S34" s="17"/>
      <c r="T34" s="17"/>
      <c r="U34" s="15"/>
      <c r="V34" s="15" t="e">
        <f t="shared" si="8"/>
        <v>#DIV/0!</v>
      </c>
      <c r="W34" s="15" t="e">
        <f t="shared" si="9"/>
        <v>#DIV/0!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 t="s">
        <v>48</v>
      </c>
      <c r="AE34" s="15">
        <f t="shared" si="10"/>
        <v>0</v>
      </c>
      <c r="AF34" s="15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348.96</v>
      </c>
      <c r="D35" s="1">
        <v>847.87699999999995</v>
      </c>
      <c r="E35" s="1">
        <v>504.97899999999998</v>
      </c>
      <c r="F35" s="1">
        <v>576.71</v>
      </c>
      <c r="G35" s="6">
        <v>1</v>
      </c>
      <c r="H35" s="1">
        <v>30</v>
      </c>
      <c r="I35" s="1" t="s">
        <v>34</v>
      </c>
      <c r="J35" s="1">
        <v>561.85</v>
      </c>
      <c r="K35" s="1">
        <f t="shared" si="4"/>
        <v>-56.871000000000038</v>
      </c>
      <c r="L35" s="1"/>
      <c r="M35" s="1"/>
      <c r="N35" s="1">
        <v>200</v>
      </c>
      <c r="O35" s="1">
        <v>200</v>
      </c>
      <c r="P35" s="1">
        <f t="shared" si="5"/>
        <v>100.9958</v>
      </c>
      <c r="Q35" s="5"/>
      <c r="R35" s="5">
        <f>Q35-S35</f>
        <v>0</v>
      </c>
      <c r="S35" s="5"/>
      <c r="T35" s="5"/>
      <c r="U35" s="1"/>
      <c r="V35" s="1">
        <f t="shared" si="8"/>
        <v>9.6707981916079682</v>
      </c>
      <c r="W35" s="1">
        <f t="shared" si="9"/>
        <v>9.6707981916079682</v>
      </c>
      <c r="X35" s="1">
        <v>121.0788</v>
      </c>
      <c r="Y35" s="1">
        <v>120.4838</v>
      </c>
      <c r="Z35" s="1">
        <v>83.6952</v>
      </c>
      <c r="AA35" s="1">
        <v>76.002399999999994</v>
      </c>
      <c r="AB35" s="1">
        <v>107.849</v>
      </c>
      <c r="AC35" s="1">
        <v>110.899</v>
      </c>
      <c r="AD35" s="1"/>
      <c r="AE35" s="1">
        <f t="shared" si="10"/>
        <v>0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5" t="s">
        <v>33</v>
      </c>
      <c r="C36" s="15"/>
      <c r="D36" s="15"/>
      <c r="E36" s="15"/>
      <c r="F36" s="15"/>
      <c r="G36" s="16">
        <v>0</v>
      </c>
      <c r="H36" s="15" t="e">
        <v>#N/A</v>
      </c>
      <c r="I36" s="15" t="s">
        <v>34</v>
      </c>
      <c r="J36" s="15"/>
      <c r="K36" s="15">
        <f t="shared" si="4"/>
        <v>0</v>
      </c>
      <c r="L36" s="15"/>
      <c r="M36" s="15"/>
      <c r="N36" s="15"/>
      <c r="O36" s="15"/>
      <c r="P36" s="15">
        <f t="shared" si="5"/>
        <v>0</v>
      </c>
      <c r="Q36" s="17"/>
      <c r="R36" s="17"/>
      <c r="S36" s="17"/>
      <c r="T36" s="17"/>
      <c r="U36" s="15"/>
      <c r="V36" s="15" t="e">
        <f t="shared" si="8"/>
        <v>#DIV/0!</v>
      </c>
      <c r="W36" s="15" t="e">
        <f t="shared" si="9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48</v>
      </c>
      <c r="AE36" s="15">
        <f t="shared" si="10"/>
        <v>0</v>
      </c>
      <c r="AF36" s="15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71</v>
      </c>
      <c r="B37" s="15" t="s">
        <v>33</v>
      </c>
      <c r="C37" s="15"/>
      <c r="D37" s="15"/>
      <c r="E37" s="15"/>
      <c r="F37" s="15"/>
      <c r="G37" s="16">
        <v>0</v>
      </c>
      <c r="H37" s="15">
        <v>40</v>
      </c>
      <c r="I37" s="15" t="s">
        <v>34</v>
      </c>
      <c r="J37" s="15"/>
      <c r="K37" s="15">
        <f t="shared" ref="K37:K68" si="17">E37-J37</f>
        <v>0</v>
      </c>
      <c r="L37" s="15"/>
      <c r="M37" s="15"/>
      <c r="N37" s="15"/>
      <c r="O37" s="15"/>
      <c r="P37" s="15">
        <f t="shared" si="5"/>
        <v>0</v>
      </c>
      <c r="Q37" s="17"/>
      <c r="R37" s="17"/>
      <c r="S37" s="17"/>
      <c r="T37" s="17"/>
      <c r="U37" s="15"/>
      <c r="V37" s="15" t="e">
        <f t="shared" si="8"/>
        <v>#DIV/0!</v>
      </c>
      <c r="W37" s="15" t="e">
        <f t="shared" si="9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 t="s">
        <v>48</v>
      </c>
      <c r="AE37" s="15">
        <f t="shared" si="10"/>
        <v>0</v>
      </c>
      <c r="AF37" s="15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3445.2950000000001</v>
      </c>
      <c r="D38" s="1">
        <v>7838.5129999999999</v>
      </c>
      <c r="E38" s="1">
        <v>4116.6610000000001</v>
      </c>
      <c r="F38" s="1">
        <v>6163.4880000000003</v>
      </c>
      <c r="G38" s="6">
        <v>1</v>
      </c>
      <c r="H38" s="1">
        <v>40</v>
      </c>
      <c r="I38" s="1" t="s">
        <v>34</v>
      </c>
      <c r="J38" s="1">
        <v>4062.95</v>
      </c>
      <c r="K38" s="1">
        <f t="shared" si="17"/>
        <v>53.71100000000024</v>
      </c>
      <c r="L38" s="1"/>
      <c r="M38" s="1"/>
      <c r="N38" s="1">
        <v>700</v>
      </c>
      <c r="O38" s="1">
        <v>900</v>
      </c>
      <c r="P38" s="1">
        <f t="shared" si="5"/>
        <v>823.33220000000006</v>
      </c>
      <c r="Q38" s="5">
        <f>10*P38-O38-N38-F38</f>
        <v>469.83399999999983</v>
      </c>
      <c r="R38" s="5">
        <f>Q38-S38</f>
        <v>469.83399999999983</v>
      </c>
      <c r="S38" s="5"/>
      <c r="T38" s="5"/>
      <c r="U38" s="1"/>
      <c r="V38" s="1">
        <f t="shared" si="8"/>
        <v>10</v>
      </c>
      <c r="W38" s="1">
        <f t="shared" si="9"/>
        <v>9.4293506314947955</v>
      </c>
      <c r="X38" s="1">
        <v>1014.4349999999999</v>
      </c>
      <c r="Y38" s="1">
        <v>1036.6828</v>
      </c>
      <c r="Z38" s="1">
        <v>917.36900000000003</v>
      </c>
      <c r="AA38" s="1">
        <v>948.36399999999992</v>
      </c>
      <c r="AB38" s="1">
        <v>873.1629999999999</v>
      </c>
      <c r="AC38" s="1">
        <v>860.2059999999999</v>
      </c>
      <c r="AD38" s="1"/>
      <c r="AE38" s="1">
        <f t="shared" si="10"/>
        <v>470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73</v>
      </c>
      <c r="B39" s="15" t="s">
        <v>33</v>
      </c>
      <c r="C39" s="15"/>
      <c r="D39" s="15"/>
      <c r="E39" s="15"/>
      <c r="F39" s="15"/>
      <c r="G39" s="16">
        <v>0</v>
      </c>
      <c r="H39" s="15">
        <v>35</v>
      </c>
      <c r="I39" s="15" t="s">
        <v>34</v>
      </c>
      <c r="J39" s="15"/>
      <c r="K39" s="15">
        <f t="shared" si="17"/>
        <v>0</v>
      </c>
      <c r="L39" s="15"/>
      <c r="M39" s="15"/>
      <c r="N39" s="15"/>
      <c r="O39" s="15"/>
      <c r="P39" s="15">
        <f t="shared" si="5"/>
        <v>0</v>
      </c>
      <c r="Q39" s="17"/>
      <c r="R39" s="17"/>
      <c r="S39" s="17"/>
      <c r="T39" s="17"/>
      <c r="U39" s="15"/>
      <c r="V39" s="15" t="e">
        <f t="shared" si="8"/>
        <v>#DIV/0!</v>
      </c>
      <c r="W39" s="15" t="e">
        <f t="shared" si="9"/>
        <v>#DIV/0!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 t="s">
        <v>48</v>
      </c>
      <c r="AE39" s="15">
        <f t="shared" si="10"/>
        <v>0</v>
      </c>
      <c r="AF39" s="15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29.908000000000001</v>
      </c>
      <c r="D40" s="1">
        <v>1.494</v>
      </c>
      <c r="E40" s="1">
        <v>9.18</v>
      </c>
      <c r="F40" s="1">
        <v>19.594000000000001</v>
      </c>
      <c r="G40" s="6">
        <v>1</v>
      </c>
      <c r="H40" s="1">
        <v>45</v>
      </c>
      <c r="I40" s="1" t="s">
        <v>34</v>
      </c>
      <c r="J40" s="1">
        <v>9.9499999999999993</v>
      </c>
      <c r="K40" s="1">
        <f t="shared" si="17"/>
        <v>-0.76999999999999957</v>
      </c>
      <c r="L40" s="1"/>
      <c r="M40" s="1"/>
      <c r="N40" s="1"/>
      <c r="O40" s="1"/>
      <c r="P40" s="1">
        <f t="shared" si="5"/>
        <v>1.8359999999999999</v>
      </c>
      <c r="Q40" s="5"/>
      <c r="R40" s="5">
        <f>Q40-S40</f>
        <v>0</v>
      </c>
      <c r="S40" s="5"/>
      <c r="T40" s="5"/>
      <c r="U40" s="1"/>
      <c r="V40" s="1">
        <f t="shared" si="8"/>
        <v>10.67211328976035</v>
      </c>
      <c r="W40" s="1">
        <f t="shared" si="9"/>
        <v>10.67211328976035</v>
      </c>
      <c r="X40" s="1">
        <v>1.3484</v>
      </c>
      <c r="Y40" s="1">
        <v>1.3506</v>
      </c>
      <c r="Z40" s="1">
        <v>2.9009999999999998</v>
      </c>
      <c r="AA40" s="1">
        <v>2.6375999999999999</v>
      </c>
      <c r="AB40" s="1">
        <v>0</v>
      </c>
      <c r="AC40" s="1">
        <v>1.3138000000000001</v>
      </c>
      <c r="AD40" s="12" t="s">
        <v>75</v>
      </c>
      <c r="AE40" s="1">
        <f t="shared" si="10"/>
        <v>0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76</v>
      </c>
      <c r="B41" s="15" t="s">
        <v>33</v>
      </c>
      <c r="C41" s="15"/>
      <c r="D41" s="15"/>
      <c r="E41" s="15"/>
      <c r="F41" s="15"/>
      <c r="G41" s="16">
        <v>0</v>
      </c>
      <c r="H41" s="15" t="e">
        <v>#N/A</v>
      </c>
      <c r="I41" s="15" t="s">
        <v>34</v>
      </c>
      <c r="J41" s="15"/>
      <c r="K41" s="15">
        <f t="shared" si="17"/>
        <v>0</v>
      </c>
      <c r="L41" s="15"/>
      <c r="M41" s="15"/>
      <c r="N41" s="15"/>
      <c r="O41" s="15"/>
      <c r="P41" s="15">
        <f t="shared" si="5"/>
        <v>0</v>
      </c>
      <c r="Q41" s="17"/>
      <c r="R41" s="17"/>
      <c r="S41" s="17"/>
      <c r="T41" s="17"/>
      <c r="U41" s="15"/>
      <c r="V41" s="15" t="e">
        <f t="shared" si="8"/>
        <v>#DIV/0!</v>
      </c>
      <c r="W41" s="15" t="e">
        <f t="shared" si="9"/>
        <v>#DIV/0!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 t="s">
        <v>48</v>
      </c>
      <c r="AE41" s="15">
        <f t="shared" si="10"/>
        <v>0</v>
      </c>
      <c r="AF41" s="15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77</v>
      </c>
      <c r="B42" s="15" t="s">
        <v>33</v>
      </c>
      <c r="C42" s="15"/>
      <c r="D42" s="15"/>
      <c r="E42" s="15"/>
      <c r="F42" s="15"/>
      <c r="G42" s="16">
        <v>0</v>
      </c>
      <c r="H42" s="15">
        <v>45</v>
      </c>
      <c r="I42" s="15" t="s">
        <v>34</v>
      </c>
      <c r="J42" s="15"/>
      <c r="K42" s="15">
        <f t="shared" si="17"/>
        <v>0</v>
      </c>
      <c r="L42" s="15"/>
      <c r="M42" s="15"/>
      <c r="N42" s="15"/>
      <c r="O42" s="15"/>
      <c r="P42" s="15">
        <f t="shared" si="5"/>
        <v>0</v>
      </c>
      <c r="Q42" s="17"/>
      <c r="R42" s="17"/>
      <c r="S42" s="17"/>
      <c r="T42" s="17"/>
      <c r="U42" s="15"/>
      <c r="V42" s="15" t="e">
        <f t="shared" si="8"/>
        <v>#DIV/0!</v>
      </c>
      <c r="W42" s="15" t="e">
        <f t="shared" si="9"/>
        <v>#DIV/0!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 t="s">
        <v>48</v>
      </c>
      <c r="AE42" s="15">
        <f t="shared" si="10"/>
        <v>0</v>
      </c>
      <c r="AF42" s="15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33</v>
      </c>
      <c r="C43" s="1">
        <v>84.802000000000007</v>
      </c>
      <c r="D43" s="1">
        <v>12.855</v>
      </c>
      <c r="E43" s="1">
        <v>51.86</v>
      </c>
      <c r="F43" s="1">
        <v>32.664000000000001</v>
      </c>
      <c r="G43" s="6">
        <v>1</v>
      </c>
      <c r="H43" s="1">
        <v>45</v>
      </c>
      <c r="I43" s="1" t="s">
        <v>34</v>
      </c>
      <c r="J43" s="1">
        <v>57</v>
      </c>
      <c r="K43" s="1">
        <f t="shared" si="17"/>
        <v>-5.1400000000000006</v>
      </c>
      <c r="L43" s="1"/>
      <c r="M43" s="1"/>
      <c r="N43" s="1">
        <v>66.480699999999999</v>
      </c>
      <c r="O43" s="1"/>
      <c r="P43" s="1">
        <f t="shared" si="5"/>
        <v>10.372</v>
      </c>
      <c r="Q43" s="5">
        <v>10</v>
      </c>
      <c r="R43" s="5">
        <f t="shared" ref="R43:R45" si="18">Q43-S43</f>
        <v>10</v>
      </c>
      <c r="S43" s="5"/>
      <c r="T43" s="5"/>
      <c r="U43" s="1"/>
      <c r="V43" s="1">
        <f t="shared" si="8"/>
        <v>10.523013883532588</v>
      </c>
      <c r="W43" s="1">
        <f t="shared" si="9"/>
        <v>9.5588796760509069</v>
      </c>
      <c r="X43" s="1">
        <v>12.3154</v>
      </c>
      <c r="Y43" s="1">
        <v>8.4843999999999991</v>
      </c>
      <c r="Z43" s="1">
        <v>8.6316000000000006</v>
      </c>
      <c r="AA43" s="1">
        <v>11.736599999999999</v>
      </c>
      <c r="AB43" s="1">
        <v>10.5116</v>
      </c>
      <c r="AC43" s="1">
        <v>9.7309999999999999</v>
      </c>
      <c r="AD43" s="1"/>
      <c r="AE43" s="1">
        <f t="shared" si="10"/>
        <v>10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33</v>
      </c>
      <c r="C44" s="1">
        <v>60.070999999999998</v>
      </c>
      <c r="D44" s="1">
        <v>17.326000000000001</v>
      </c>
      <c r="E44" s="1">
        <v>25.241</v>
      </c>
      <c r="F44" s="1">
        <v>43.965000000000003</v>
      </c>
      <c r="G44" s="6">
        <v>1</v>
      </c>
      <c r="H44" s="1">
        <v>45</v>
      </c>
      <c r="I44" s="1" t="s">
        <v>34</v>
      </c>
      <c r="J44" s="1">
        <v>26.6</v>
      </c>
      <c r="K44" s="1">
        <f t="shared" si="17"/>
        <v>-1.3590000000000018</v>
      </c>
      <c r="L44" s="1"/>
      <c r="M44" s="1"/>
      <c r="N44" s="1"/>
      <c r="O44" s="1"/>
      <c r="P44" s="1">
        <f t="shared" si="5"/>
        <v>5.0481999999999996</v>
      </c>
      <c r="Q44" s="5">
        <v>10</v>
      </c>
      <c r="R44" s="5">
        <f t="shared" si="18"/>
        <v>10</v>
      </c>
      <c r="S44" s="5"/>
      <c r="T44" s="5"/>
      <c r="U44" s="1"/>
      <c r="V44" s="1">
        <f t="shared" si="8"/>
        <v>10.689948892674618</v>
      </c>
      <c r="W44" s="1">
        <f t="shared" si="9"/>
        <v>8.709044808050395</v>
      </c>
      <c r="X44" s="1">
        <v>3.7355999999999998</v>
      </c>
      <c r="Y44" s="1">
        <v>3.5865999999999998</v>
      </c>
      <c r="Z44" s="1">
        <v>7.0970000000000004</v>
      </c>
      <c r="AA44" s="1">
        <v>6.9037999999999986</v>
      </c>
      <c r="AB44" s="1">
        <v>4.4203999999999999</v>
      </c>
      <c r="AC44" s="1">
        <v>4.7624000000000004</v>
      </c>
      <c r="AD44" s="1"/>
      <c r="AE44" s="1">
        <f t="shared" si="10"/>
        <v>10</v>
      </c>
      <c r="AF44" s="1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39</v>
      </c>
      <c r="C45" s="1">
        <v>1350</v>
      </c>
      <c r="D45" s="1">
        <v>816</v>
      </c>
      <c r="E45" s="1">
        <v>923</v>
      </c>
      <c r="F45" s="1">
        <v>807</v>
      </c>
      <c r="G45" s="6">
        <v>0.4</v>
      </c>
      <c r="H45" s="1">
        <v>45</v>
      </c>
      <c r="I45" s="1" t="s">
        <v>34</v>
      </c>
      <c r="J45" s="1">
        <v>926</v>
      </c>
      <c r="K45" s="1">
        <f t="shared" si="17"/>
        <v>-3</v>
      </c>
      <c r="L45" s="1"/>
      <c r="M45" s="1"/>
      <c r="N45" s="1">
        <v>220</v>
      </c>
      <c r="O45" s="1">
        <v>280</v>
      </c>
      <c r="P45" s="1">
        <f t="shared" si="5"/>
        <v>184.6</v>
      </c>
      <c r="Q45" s="5">
        <f t="shared" ref="Q45" si="19">10*P45-O45-N45-F45</f>
        <v>539</v>
      </c>
      <c r="R45" s="5">
        <f t="shared" si="18"/>
        <v>539</v>
      </c>
      <c r="S45" s="5"/>
      <c r="T45" s="5"/>
      <c r="U45" s="1"/>
      <c r="V45" s="1">
        <f t="shared" si="8"/>
        <v>10</v>
      </c>
      <c r="W45" s="1">
        <f t="shared" si="9"/>
        <v>7.0801733477789819</v>
      </c>
      <c r="X45" s="1">
        <v>188.08</v>
      </c>
      <c r="Y45" s="1">
        <v>183.28</v>
      </c>
      <c r="Z45" s="1">
        <v>188.8</v>
      </c>
      <c r="AA45" s="1">
        <v>185</v>
      </c>
      <c r="AB45" s="1">
        <v>161.80000000000001</v>
      </c>
      <c r="AC45" s="1">
        <v>172.6</v>
      </c>
      <c r="AD45" s="1"/>
      <c r="AE45" s="1">
        <f t="shared" si="10"/>
        <v>216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81</v>
      </c>
      <c r="B46" s="15" t="s">
        <v>39</v>
      </c>
      <c r="C46" s="15"/>
      <c r="D46" s="15"/>
      <c r="E46" s="15"/>
      <c r="F46" s="15"/>
      <c r="G46" s="16">
        <v>0</v>
      </c>
      <c r="H46" s="15">
        <v>50</v>
      </c>
      <c r="I46" s="15" t="s">
        <v>34</v>
      </c>
      <c r="J46" s="15"/>
      <c r="K46" s="15">
        <f t="shared" si="17"/>
        <v>0</v>
      </c>
      <c r="L46" s="15"/>
      <c r="M46" s="15"/>
      <c r="N46" s="15"/>
      <c r="O46" s="15"/>
      <c r="P46" s="15">
        <f t="shared" si="5"/>
        <v>0</v>
      </c>
      <c r="Q46" s="17"/>
      <c r="R46" s="17"/>
      <c r="S46" s="17"/>
      <c r="T46" s="17"/>
      <c r="U46" s="15"/>
      <c r="V46" s="15" t="e">
        <f t="shared" si="8"/>
        <v>#DIV/0!</v>
      </c>
      <c r="W46" s="15" t="e">
        <f t="shared" si="9"/>
        <v>#DIV/0!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 t="s">
        <v>48</v>
      </c>
      <c r="AE46" s="15">
        <f t="shared" si="10"/>
        <v>0</v>
      </c>
      <c r="AF46" s="15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39</v>
      </c>
      <c r="C47" s="1">
        <v>1231</v>
      </c>
      <c r="D47" s="1">
        <v>744</v>
      </c>
      <c r="E47" s="1">
        <v>854.59</v>
      </c>
      <c r="F47" s="1">
        <v>761</v>
      </c>
      <c r="G47" s="6">
        <v>0.4</v>
      </c>
      <c r="H47" s="1">
        <v>45</v>
      </c>
      <c r="I47" s="1" t="s">
        <v>34</v>
      </c>
      <c r="J47" s="1">
        <v>866</v>
      </c>
      <c r="K47" s="1">
        <f t="shared" si="17"/>
        <v>-11.409999999999968</v>
      </c>
      <c r="L47" s="1"/>
      <c r="M47" s="1"/>
      <c r="N47" s="1">
        <v>200</v>
      </c>
      <c r="O47" s="1">
        <v>200</v>
      </c>
      <c r="P47" s="1">
        <f t="shared" si="5"/>
        <v>170.91800000000001</v>
      </c>
      <c r="Q47" s="5">
        <f>10*P47-O47-N47-F47</f>
        <v>548.18000000000006</v>
      </c>
      <c r="R47" s="5">
        <f>Q47-S47</f>
        <v>548.18000000000006</v>
      </c>
      <c r="S47" s="5"/>
      <c r="T47" s="5"/>
      <c r="U47" s="1"/>
      <c r="V47" s="1">
        <f t="shared" si="8"/>
        <v>10</v>
      </c>
      <c r="W47" s="1">
        <f t="shared" si="9"/>
        <v>6.7927310172129323</v>
      </c>
      <c r="X47" s="1">
        <v>166.59800000000001</v>
      </c>
      <c r="Y47" s="1">
        <v>172.08</v>
      </c>
      <c r="Z47" s="1">
        <v>179.4</v>
      </c>
      <c r="AA47" s="1">
        <v>177.8</v>
      </c>
      <c r="AB47" s="1">
        <v>164</v>
      </c>
      <c r="AC47" s="1">
        <v>158.19999999999999</v>
      </c>
      <c r="AD47" s="1"/>
      <c r="AE47" s="1">
        <f t="shared" si="10"/>
        <v>219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83</v>
      </c>
      <c r="B48" s="9" t="s">
        <v>39</v>
      </c>
      <c r="C48" s="9">
        <v>510</v>
      </c>
      <c r="D48" s="9"/>
      <c r="E48" s="9"/>
      <c r="F48" s="9"/>
      <c r="G48" s="10">
        <v>0</v>
      </c>
      <c r="H48" s="9" t="e">
        <v>#N/A</v>
      </c>
      <c r="I48" s="9" t="s">
        <v>40</v>
      </c>
      <c r="J48" s="9">
        <v>3</v>
      </c>
      <c r="K48" s="9">
        <f t="shared" si="17"/>
        <v>-3</v>
      </c>
      <c r="L48" s="9"/>
      <c r="M48" s="9"/>
      <c r="N48" s="9"/>
      <c r="O48" s="9"/>
      <c r="P48" s="9">
        <f t="shared" si="5"/>
        <v>0</v>
      </c>
      <c r="Q48" s="11"/>
      <c r="R48" s="11"/>
      <c r="S48" s="11"/>
      <c r="T48" s="11"/>
      <c r="U48" s="9"/>
      <c r="V48" s="9" t="e">
        <f t="shared" si="8"/>
        <v>#DIV/0!</v>
      </c>
      <c r="W48" s="9" t="e">
        <f t="shared" si="9"/>
        <v>#DIV/0!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/>
      <c r="AE48" s="9">
        <f t="shared" si="10"/>
        <v>0</v>
      </c>
      <c r="AF48" s="9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33</v>
      </c>
      <c r="C49" s="1">
        <v>433.11399999999998</v>
      </c>
      <c r="D49" s="1">
        <v>445.85599999999999</v>
      </c>
      <c r="E49" s="1">
        <v>339.42200000000003</v>
      </c>
      <c r="F49" s="1">
        <v>455.65800000000002</v>
      </c>
      <c r="G49" s="6">
        <v>1</v>
      </c>
      <c r="H49" s="1">
        <v>45</v>
      </c>
      <c r="I49" s="1" t="s">
        <v>34</v>
      </c>
      <c r="J49" s="1">
        <v>326.25</v>
      </c>
      <c r="K49" s="1">
        <f t="shared" si="17"/>
        <v>13.172000000000025</v>
      </c>
      <c r="L49" s="1"/>
      <c r="M49" s="1"/>
      <c r="N49" s="1">
        <v>181.8572999999999</v>
      </c>
      <c r="O49" s="1"/>
      <c r="P49" s="1">
        <f t="shared" si="5"/>
        <v>67.884399999999999</v>
      </c>
      <c r="Q49" s="5">
        <f>10*P49-O49-N49-F49</f>
        <v>41.32870000000014</v>
      </c>
      <c r="R49" s="5">
        <f>Q49-S49</f>
        <v>41.32870000000014</v>
      </c>
      <c r="S49" s="5"/>
      <c r="T49" s="5"/>
      <c r="U49" s="1"/>
      <c r="V49" s="1">
        <f t="shared" si="8"/>
        <v>10</v>
      </c>
      <c r="W49" s="1">
        <f t="shared" si="9"/>
        <v>9.3911900230391652</v>
      </c>
      <c r="X49" s="1">
        <v>82.358399999999989</v>
      </c>
      <c r="Y49" s="1">
        <v>83.138199999999998</v>
      </c>
      <c r="Z49" s="1">
        <v>69.080399999999997</v>
      </c>
      <c r="AA49" s="1">
        <v>76.172200000000004</v>
      </c>
      <c r="AB49" s="1">
        <v>80.302999999999997</v>
      </c>
      <c r="AC49" s="1">
        <v>67.236400000000003</v>
      </c>
      <c r="AD49" s="1"/>
      <c r="AE49" s="1">
        <f t="shared" si="10"/>
        <v>41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39</v>
      </c>
      <c r="C50" s="15">
        <v>384</v>
      </c>
      <c r="D50" s="15"/>
      <c r="E50" s="15"/>
      <c r="F50" s="15"/>
      <c r="G50" s="16">
        <v>0</v>
      </c>
      <c r="H50" s="15" t="e">
        <v>#N/A</v>
      </c>
      <c r="I50" s="15" t="s">
        <v>34</v>
      </c>
      <c r="J50" s="15">
        <v>2</v>
      </c>
      <c r="K50" s="15">
        <f t="shared" si="17"/>
        <v>-2</v>
      </c>
      <c r="L50" s="15"/>
      <c r="M50" s="15"/>
      <c r="N50" s="15"/>
      <c r="O50" s="15"/>
      <c r="P50" s="15">
        <f t="shared" si="5"/>
        <v>0</v>
      </c>
      <c r="Q50" s="17"/>
      <c r="R50" s="17"/>
      <c r="S50" s="17"/>
      <c r="T50" s="17"/>
      <c r="U50" s="15"/>
      <c r="V50" s="15" t="e">
        <f t="shared" si="8"/>
        <v>#DIV/0!</v>
      </c>
      <c r="W50" s="15" t="e">
        <f t="shared" si="9"/>
        <v>#DIV/0!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 t="s">
        <v>48</v>
      </c>
      <c r="AE50" s="15">
        <f t="shared" si="10"/>
        <v>0</v>
      </c>
      <c r="AF50" s="15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9" t="s">
        <v>86</v>
      </c>
      <c r="B51" s="9" t="s">
        <v>39</v>
      </c>
      <c r="C51" s="9">
        <v>420</v>
      </c>
      <c r="D51" s="9"/>
      <c r="E51" s="9"/>
      <c r="F51" s="9"/>
      <c r="G51" s="10">
        <v>0</v>
      </c>
      <c r="H51" s="9" t="e">
        <v>#N/A</v>
      </c>
      <c r="I51" s="9" t="s">
        <v>40</v>
      </c>
      <c r="J51" s="9"/>
      <c r="K51" s="9">
        <f t="shared" si="17"/>
        <v>0</v>
      </c>
      <c r="L51" s="9"/>
      <c r="M51" s="9"/>
      <c r="N51" s="9"/>
      <c r="O51" s="9"/>
      <c r="P51" s="9">
        <f t="shared" si="5"/>
        <v>0</v>
      </c>
      <c r="Q51" s="11"/>
      <c r="R51" s="11"/>
      <c r="S51" s="11"/>
      <c r="T51" s="11"/>
      <c r="U51" s="9"/>
      <c r="V51" s="9" t="e">
        <f t="shared" si="8"/>
        <v>#DIV/0!</v>
      </c>
      <c r="W51" s="9" t="e">
        <f t="shared" si="9"/>
        <v>#DIV/0!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/>
      <c r="AE51" s="9">
        <f t="shared" si="10"/>
        <v>0</v>
      </c>
      <c r="AF51" s="9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39</v>
      </c>
      <c r="C52" s="1">
        <v>145</v>
      </c>
      <c r="D52" s="1">
        <v>241</v>
      </c>
      <c r="E52" s="1">
        <v>159</v>
      </c>
      <c r="F52" s="1">
        <v>164</v>
      </c>
      <c r="G52" s="6">
        <v>0.35</v>
      </c>
      <c r="H52" s="1">
        <v>40</v>
      </c>
      <c r="I52" s="1" t="s">
        <v>34</v>
      </c>
      <c r="J52" s="1">
        <v>182</v>
      </c>
      <c r="K52" s="1">
        <f t="shared" si="17"/>
        <v>-23</v>
      </c>
      <c r="L52" s="1"/>
      <c r="M52" s="1"/>
      <c r="N52" s="1">
        <v>49.900000000000027</v>
      </c>
      <c r="O52" s="1"/>
      <c r="P52" s="1">
        <f t="shared" si="5"/>
        <v>31.8</v>
      </c>
      <c r="Q52" s="5">
        <f t="shared" ref="Q52:Q57" si="20">10*P52-O52-N52-F52</f>
        <v>104.09999999999997</v>
      </c>
      <c r="R52" s="5">
        <f t="shared" ref="R52:R57" si="21">Q52-S52</f>
        <v>104.09999999999997</v>
      </c>
      <c r="S52" s="5"/>
      <c r="T52" s="5"/>
      <c r="U52" s="1"/>
      <c r="V52" s="1">
        <f t="shared" si="8"/>
        <v>10</v>
      </c>
      <c r="W52" s="1">
        <f t="shared" si="9"/>
        <v>6.7264150943396235</v>
      </c>
      <c r="X52" s="1">
        <v>33.200000000000003</v>
      </c>
      <c r="Y52" s="1">
        <v>34.6</v>
      </c>
      <c r="Z52" s="1">
        <v>38.799999999999997</v>
      </c>
      <c r="AA52" s="1">
        <v>30.2</v>
      </c>
      <c r="AB52" s="1">
        <v>23.4</v>
      </c>
      <c r="AC52" s="1">
        <v>35.200000000000003</v>
      </c>
      <c r="AD52" s="1"/>
      <c r="AE52" s="1">
        <f t="shared" si="10"/>
        <v>36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33</v>
      </c>
      <c r="C53" s="1">
        <v>49.045000000000002</v>
      </c>
      <c r="D53" s="1">
        <v>12.781000000000001</v>
      </c>
      <c r="E53" s="1">
        <v>19.939</v>
      </c>
      <c r="F53" s="1">
        <v>21.193000000000001</v>
      </c>
      <c r="G53" s="6">
        <v>1</v>
      </c>
      <c r="H53" s="1">
        <v>40</v>
      </c>
      <c r="I53" s="1" t="s">
        <v>34</v>
      </c>
      <c r="J53" s="1">
        <v>22.2</v>
      </c>
      <c r="K53" s="1">
        <f t="shared" si="17"/>
        <v>-2.2609999999999992</v>
      </c>
      <c r="L53" s="1"/>
      <c r="M53" s="1"/>
      <c r="N53" s="1"/>
      <c r="O53" s="1"/>
      <c r="P53" s="1">
        <f t="shared" si="5"/>
        <v>3.9878</v>
      </c>
      <c r="Q53" s="5">
        <f t="shared" si="20"/>
        <v>18.684999999999999</v>
      </c>
      <c r="R53" s="5">
        <f t="shared" si="21"/>
        <v>18.684999999999999</v>
      </c>
      <c r="S53" s="5"/>
      <c r="T53" s="5"/>
      <c r="U53" s="1"/>
      <c r="V53" s="1">
        <f t="shared" si="8"/>
        <v>10</v>
      </c>
      <c r="W53" s="1">
        <f t="shared" si="9"/>
        <v>5.3144591002557808</v>
      </c>
      <c r="X53" s="1">
        <v>4.5491999999999999</v>
      </c>
      <c r="Y53" s="1">
        <v>4.9855999999999998</v>
      </c>
      <c r="Z53" s="1">
        <v>6.4456000000000007</v>
      </c>
      <c r="AA53" s="1">
        <v>6.4476000000000004</v>
      </c>
      <c r="AB53" s="1">
        <v>5.0540000000000003</v>
      </c>
      <c r="AC53" s="1">
        <v>5.0129999999999999</v>
      </c>
      <c r="AD53" s="1"/>
      <c r="AE53" s="1">
        <f t="shared" si="10"/>
        <v>19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39</v>
      </c>
      <c r="C54" s="1">
        <v>967</v>
      </c>
      <c r="D54" s="1">
        <v>1199</v>
      </c>
      <c r="E54" s="1">
        <v>489</v>
      </c>
      <c r="F54" s="1">
        <v>900</v>
      </c>
      <c r="G54" s="6">
        <v>0.4</v>
      </c>
      <c r="H54" s="1">
        <v>40</v>
      </c>
      <c r="I54" s="1" t="s">
        <v>34</v>
      </c>
      <c r="J54" s="1">
        <v>502</v>
      </c>
      <c r="K54" s="1">
        <f t="shared" si="17"/>
        <v>-13</v>
      </c>
      <c r="L54" s="1"/>
      <c r="M54" s="1"/>
      <c r="N54" s="1">
        <v>210</v>
      </c>
      <c r="O54" s="1">
        <v>240</v>
      </c>
      <c r="P54" s="1">
        <f t="shared" si="5"/>
        <v>97.8</v>
      </c>
      <c r="Q54" s="5"/>
      <c r="R54" s="5">
        <f t="shared" si="21"/>
        <v>0</v>
      </c>
      <c r="S54" s="5"/>
      <c r="T54" s="5"/>
      <c r="U54" s="1"/>
      <c r="V54" s="1">
        <f t="shared" si="8"/>
        <v>13.803680981595093</v>
      </c>
      <c r="W54" s="1">
        <f t="shared" si="9"/>
        <v>13.803680981595093</v>
      </c>
      <c r="X54" s="1">
        <v>112.08</v>
      </c>
      <c r="Y54" s="1">
        <v>102.48</v>
      </c>
      <c r="Z54" s="1">
        <v>110.4</v>
      </c>
      <c r="AA54" s="1">
        <v>122.2</v>
      </c>
      <c r="AB54" s="1">
        <v>103</v>
      </c>
      <c r="AC54" s="1">
        <v>89</v>
      </c>
      <c r="AD54" s="1"/>
      <c r="AE54" s="1">
        <f t="shared" si="10"/>
        <v>0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39</v>
      </c>
      <c r="C55" s="1">
        <v>2598</v>
      </c>
      <c r="D55" s="1">
        <v>348</v>
      </c>
      <c r="E55" s="1">
        <v>792</v>
      </c>
      <c r="F55" s="1">
        <v>526</v>
      </c>
      <c r="G55" s="6">
        <v>0.4</v>
      </c>
      <c r="H55" s="1">
        <v>45</v>
      </c>
      <c r="I55" s="1" t="s">
        <v>34</v>
      </c>
      <c r="J55" s="1">
        <v>792</v>
      </c>
      <c r="K55" s="1">
        <f t="shared" si="17"/>
        <v>0</v>
      </c>
      <c r="L55" s="1"/>
      <c r="M55" s="1"/>
      <c r="N55" s="1">
        <v>150</v>
      </c>
      <c r="O55" s="1">
        <v>150</v>
      </c>
      <c r="P55" s="1">
        <f t="shared" si="5"/>
        <v>158.4</v>
      </c>
      <c r="Q55" s="5">
        <f t="shared" si="20"/>
        <v>758</v>
      </c>
      <c r="R55" s="5">
        <f t="shared" si="21"/>
        <v>758</v>
      </c>
      <c r="S55" s="5"/>
      <c r="T55" s="5"/>
      <c r="U55" s="1"/>
      <c r="V55" s="1">
        <f t="shared" si="8"/>
        <v>10</v>
      </c>
      <c r="W55" s="1">
        <f t="shared" si="9"/>
        <v>5.2146464646464645</v>
      </c>
      <c r="X55" s="1">
        <v>169.48</v>
      </c>
      <c r="Y55" s="1">
        <v>160.47999999999999</v>
      </c>
      <c r="Z55" s="1">
        <v>168.8</v>
      </c>
      <c r="AA55" s="1">
        <v>174.6</v>
      </c>
      <c r="AB55" s="1">
        <v>139.4</v>
      </c>
      <c r="AC55" s="1">
        <v>132</v>
      </c>
      <c r="AD55" s="1"/>
      <c r="AE55" s="1">
        <f t="shared" si="10"/>
        <v>303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33</v>
      </c>
      <c r="C56" s="1">
        <v>60.045000000000002</v>
      </c>
      <c r="D56" s="1">
        <v>21.326000000000001</v>
      </c>
      <c r="E56" s="1">
        <v>41.363999999999997</v>
      </c>
      <c r="F56" s="1">
        <v>13.48</v>
      </c>
      <c r="G56" s="6">
        <v>1</v>
      </c>
      <c r="H56" s="1">
        <v>40</v>
      </c>
      <c r="I56" s="1" t="s">
        <v>34</v>
      </c>
      <c r="J56" s="1">
        <v>42.4</v>
      </c>
      <c r="K56" s="1">
        <f t="shared" si="17"/>
        <v>-1.0360000000000014</v>
      </c>
      <c r="L56" s="1"/>
      <c r="M56" s="1"/>
      <c r="N56" s="1">
        <v>24.548100000000002</v>
      </c>
      <c r="O56" s="1"/>
      <c r="P56" s="1">
        <f t="shared" si="5"/>
        <v>8.2728000000000002</v>
      </c>
      <c r="Q56" s="5">
        <f t="shared" si="20"/>
        <v>44.6999</v>
      </c>
      <c r="R56" s="5">
        <f t="shared" si="21"/>
        <v>44.6999</v>
      </c>
      <c r="S56" s="5"/>
      <c r="T56" s="5"/>
      <c r="U56" s="1"/>
      <c r="V56" s="1">
        <f t="shared" si="8"/>
        <v>10</v>
      </c>
      <c r="W56" s="1">
        <f t="shared" si="9"/>
        <v>4.5967628856010059</v>
      </c>
      <c r="X56" s="1">
        <v>8.1295999999999999</v>
      </c>
      <c r="Y56" s="1">
        <v>7.1965999999999992</v>
      </c>
      <c r="Z56" s="1">
        <v>7.3061999999999996</v>
      </c>
      <c r="AA56" s="1">
        <v>8.3079999999999998</v>
      </c>
      <c r="AB56" s="1">
        <v>7.0568</v>
      </c>
      <c r="AC56" s="1">
        <v>6.4802000000000008</v>
      </c>
      <c r="AD56" s="1"/>
      <c r="AE56" s="1">
        <f t="shared" si="10"/>
        <v>45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39</v>
      </c>
      <c r="C57" s="1">
        <v>405</v>
      </c>
      <c r="D57" s="1">
        <v>84</v>
      </c>
      <c r="E57" s="1">
        <v>217</v>
      </c>
      <c r="F57" s="1">
        <v>211</v>
      </c>
      <c r="G57" s="6">
        <v>0.35</v>
      </c>
      <c r="H57" s="1">
        <v>40</v>
      </c>
      <c r="I57" s="1" t="s">
        <v>34</v>
      </c>
      <c r="J57" s="1">
        <v>226</v>
      </c>
      <c r="K57" s="1">
        <f t="shared" si="17"/>
        <v>-9</v>
      </c>
      <c r="L57" s="1"/>
      <c r="M57" s="1"/>
      <c r="N57" s="1">
        <v>10</v>
      </c>
      <c r="O57" s="1"/>
      <c r="P57" s="1">
        <f t="shared" si="5"/>
        <v>43.4</v>
      </c>
      <c r="Q57" s="5">
        <f t="shared" si="20"/>
        <v>213</v>
      </c>
      <c r="R57" s="5">
        <f t="shared" si="21"/>
        <v>213</v>
      </c>
      <c r="S57" s="5"/>
      <c r="T57" s="5"/>
      <c r="U57" s="1"/>
      <c r="V57" s="1">
        <f t="shared" si="8"/>
        <v>10</v>
      </c>
      <c r="W57" s="1">
        <f t="shared" si="9"/>
        <v>5.0921658986175116</v>
      </c>
      <c r="X57" s="1">
        <v>38.6</v>
      </c>
      <c r="Y57" s="1">
        <v>42</v>
      </c>
      <c r="Z57" s="1">
        <v>54.8</v>
      </c>
      <c r="AA57" s="1">
        <v>55.6</v>
      </c>
      <c r="AB57" s="1">
        <v>39.799999999999997</v>
      </c>
      <c r="AC57" s="1">
        <v>44</v>
      </c>
      <c r="AD57" s="1"/>
      <c r="AE57" s="1">
        <f t="shared" si="10"/>
        <v>75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9" t="s">
        <v>93</v>
      </c>
      <c r="B58" s="9" t="s">
        <v>39</v>
      </c>
      <c r="C58" s="9">
        <v>388</v>
      </c>
      <c r="D58" s="9"/>
      <c r="E58" s="9"/>
      <c r="F58" s="9"/>
      <c r="G58" s="10">
        <v>0</v>
      </c>
      <c r="H58" s="9" t="e">
        <v>#N/A</v>
      </c>
      <c r="I58" s="9" t="s">
        <v>40</v>
      </c>
      <c r="J58" s="9"/>
      <c r="K58" s="9">
        <f t="shared" si="17"/>
        <v>0</v>
      </c>
      <c r="L58" s="9"/>
      <c r="M58" s="9"/>
      <c r="N58" s="9"/>
      <c r="O58" s="9"/>
      <c r="P58" s="9">
        <f t="shared" si="5"/>
        <v>0</v>
      </c>
      <c r="Q58" s="11"/>
      <c r="R58" s="11"/>
      <c r="S58" s="11"/>
      <c r="T58" s="11"/>
      <c r="U58" s="9"/>
      <c r="V58" s="9" t="e">
        <f t="shared" si="8"/>
        <v>#DIV/0!</v>
      </c>
      <c r="W58" s="9" t="e">
        <f t="shared" si="9"/>
        <v>#DIV/0!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/>
      <c r="AE58" s="9">
        <f t="shared" si="10"/>
        <v>0</v>
      </c>
      <c r="AF58" s="9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39</v>
      </c>
      <c r="C59" s="1">
        <v>532</v>
      </c>
      <c r="D59" s="1">
        <v>419</v>
      </c>
      <c r="E59" s="1">
        <v>260</v>
      </c>
      <c r="F59" s="1">
        <v>357</v>
      </c>
      <c r="G59" s="6">
        <v>0.4</v>
      </c>
      <c r="H59" s="1">
        <v>40</v>
      </c>
      <c r="I59" s="1" t="s">
        <v>34</v>
      </c>
      <c r="J59" s="1">
        <v>275</v>
      </c>
      <c r="K59" s="1">
        <f t="shared" si="17"/>
        <v>-15</v>
      </c>
      <c r="L59" s="1"/>
      <c r="M59" s="1"/>
      <c r="N59" s="1">
        <v>32.000000000000057</v>
      </c>
      <c r="O59" s="1"/>
      <c r="P59" s="1">
        <f t="shared" si="5"/>
        <v>52</v>
      </c>
      <c r="Q59" s="5">
        <f t="shared" ref="Q59:Q60" si="22">10*P59-O59-N59-F59</f>
        <v>130.99999999999994</v>
      </c>
      <c r="R59" s="5">
        <f t="shared" ref="R59:R61" si="23">Q59-S59</f>
        <v>130.99999999999994</v>
      </c>
      <c r="S59" s="5"/>
      <c r="T59" s="5"/>
      <c r="U59" s="1"/>
      <c r="V59" s="1">
        <f t="shared" si="8"/>
        <v>10</v>
      </c>
      <c r="W59" s="1">
        <f t="shared" si="9"/>
        <v>7.4807692307692317</v>
      </c>
      <c r="X59" s="1">
        <v>54</v>
      </c>
      <c r="Y59" s="1">
        <v>66</v>
      </c>
      <c r="Z59" s="1">
        <v>72.400000000000006</v>
      </c>
      <c r="AA59" s="1">
        <v>57.2</v>
      </c>
      <c r="AB59" s="1">
        <v>54.2</v>
      </c>
      <c r="AC59" s="1">
        <v>64</v>
      </c>
      <c r="AD59" s="1"/>
      <c r="AE59" s="1">
        <f t="shared" si="10"/>
        <v>52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33</v>
      </c>
      <c r="C60" s="1">
        <v>195.41499999999999</v>
      </c>
      <c r="D60" s="1">
        <v>198.81200000000001</v>
      </c>
      <c r="E60" s="1">
        <v>147.98500000000001</v>
      </c>
      <c r="F60" s="1">
        <v>222.77199999999999</v>
      </c>
      <c r="G60" s="6">
        <v>1</v>
      </c>
      <c r="H60" s="1">
        <v>50</v>
      </c>
      <c r="I60" s="1" t="s">
        <v>34</v>
      </c>
      <c r="J60" s="1">
        <v>144.69999999999999</v>
      </c>
      <c r="K60" s="1">
        <f t="shared" si="17"/>
        <v>3.285000000000025</v>
      </c>
      <c r="L60" s="1"/>
      <c r="M60" s="1"/>
      <c r="N60" s="1"/>
      <c r="O60" s="1"/>
      <c r="P60" s="1">
        <f t="shared" si="5"/>
        <v>29.597000000000001</v>
      </c>
      <c r="Q60" s="5">
        <f t="shared" si="22"/>
        <v>73.198000000000036</v>
      </c>
      <c r="R60" s="5">
        <f t="shared" si="23"/>
        <v>73.198000000000036</v>
      </c>
      <c r="S60" s="5"/>
      <c r="T60" s="5"/>
      <c r="U60" s="1"/>
      <c r="V60" s="1">
        <f t="shared" si="8"/>
        <v>10</v>
      </c>
      <c r="W60" s="1">
        <f t="shared" si="9"/>
        <v>7.5268439368854949</v>
      </c>
      <c r="X60" s="1">
        <v>25.1004</v>
      </c>
      <c r="Y60" s="1">
        <v>33.156199999999998</v>
      </c>
      <c r="Z60" s="1">
        <v>34.304400000000001</v>
      </c>
      <c r="AA60" s="1">
        <v>33.119399999999999</v>
      </c>
      <c r="AB60" s="1">
        <v>33.102600000000002</v>
      </c>
      <c r="AC60" s="1">
        <v>32.643799999999999</v>
      </c>
      <c r="AD60" s="1"/>
      <c r="AE60" s="1">
        <f t="shared" si="10"/>
        <v>73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579.51499999999999</v>
      </c>
      <c r="D61" s="1">
        <v>377.798</v>
      </c>
      <c r="E61" s="1">
        <v>449.81299999999999</v>
      </c>
      <c r="F61" s="1">
        <v>442.15199999999999</v>
      </c>
      <c r="G61" s="6">
        <v>1</v>
      </c>
      <c r="H61" s="1">
        <v>50</v>
      </c>
      <c r="I61" s="1" t="s">
        <v>34</v>
      </c>
      <c r="J61" s="1">
        <v>429.9</v>
      </c>
      <c r="K61" s="1">
        <f t="shared" si="17"/>
        <v>19.913000000000011</v>
      </c>
      <c r="L61" s="1"/>
      <c r="M61" s="1"/>
      <c r="N61" s="1">
        <v>130</v>
      </c>
      <c r="O61" s="1">
        <v>140</v>
      </c>
      <c r="P61" s="1">
        <f t="shared" si="5"/>
        <v>89.962599999999995</v>
      </c>
      <c r="Q61" s="5">
        <f>11*P61-O61-N61-F61</f>
        <v>277.43659999999994</v>
      </c>
      <c r="R61" s="5">
        <f t="shared" si="23"/>
        <v>277.43659999999994</v>
      </c>
      <c r="S61" s="5"/>
      <c r="T61" s="5"/>
      <c r="U61" s="1"/>
      <c r="V61" s="1">
        <f t="shared" si="8"/>
        <v>11.000000000000002</v>
      </c>
      <c r="W61" s="1">
        <f t="shared" si="9"/>
        <v>7.9160895750011679</v>
      </c>
      <c r="X61" s="1">
        <v>92.978399999999993</v>
      </c>
      <c r="Y61" s="1">
        <v>89.132800000000003</v>
      </c>
      <c r="Z61" s="1">
        <v>92.639399999999995</v>
      </c>
      <c r="AA61" s="1">
        <v>93.834000000000003</v>
      </c>
      <c r="AB61" s="1">
        <v>80.395399999999995</v>
      </c>
      <c r="AC61" s="1">
        <v>80.369600000000005</v>
      </c>
      <c r="AD61" s="1"/>
      <c r="AE61" s="1">
        <f t="shared" si="10"/>
        <v>277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97</v>
      </c>
      <c r="B62" s="15" t="s">
        <v>33</v>
      </c>
      <c r="C62" s="15"/>
      <c r="D62" s="15"/>
      <c r="E62" s="15"/>
      <c r="F62" s="15"/>
      <c r="G62" s="16">
        <v>0</v>
      </c>
      <c r="H62" s="15" t="e">
        <v>#N/A</v>
      </c>
      <c r="I62" s="15" t="s">
        <v>34</v>
      </c>
      <c r="J62" s="15"/>
      <c r="K62" s="15">
        <f t="shared" si="17"/>
        <v>0</v>
      </c>
      <c r="L62" s="15"/>
      <c r="M62" s="15"/>
      <c r="N62" s="15"/>
      <c r="O62" s="15"/>
      <c r="P62" s="15">
        <f t="shared" si="5"/>
        <v>0</v>
      </c>
      <c r="Q62" s="17"/>
      <c r="R62" s="17"/>
      <c r="S62" s="17"/>
      <c r="T62" s="17"/>
      <c r="U62" s="15"/>
      <c r="V62" s="15" t="e">
        <f t="shared" si="8"/>
        <v>#DIV/0!</v>
      </c>
      <c r="W62" s="15" t="e">
        <f t="shared" si="9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 t="s">
        <v>48</v>
      </c>
      <c r="AE62" s="15">
        <f t="shared" si="10"/>
        <v>0</v>
      </c>
      <c r="AF62" s="15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5" t="s">
        <v>33</v>
      </c>
      <c r="C63" s="15"/>
      <c r="D63" s="15"/>
      <c r="E63" s="15"/>
      <c r="F63" s="15"/>
      <c r="G63" s="16">
        <v>0</v>
      </c>
      <c r="H63" s="15">
        <v>40</v>
      </c>
      <c r="I63" s="15" t="s">
        <v>34</v>
      </c>
      <c r="J63" s="15"/>
      <c r="K63" s="15">
        <f t="shared" si="17"/>
        <v>0</v>
      </c>
      <c r="L63" s="15"/>
      <c r="M63" s="15"/>
      <c r="N63" s="15"/>
      <c r="O63" s="15"/>
      <c r="P63" s="15">
        <f t="shared" si="5"/>
        <v>0</v>
      </c>
      <c r="Q63" s="17"/>
      <c r="R63" s="17"/>
      <c r="S63" s="17"/>
      <c r="T63" s="17"/>
      <c r="U63" s="15"/>
      <c r="V63" s="15" t="e">
        <f t="shared" si="8"/>
        <v>#DIV/0!</v>
      </c>
      <c r="W63" s="15" t="e">
        <f t="shared" si="9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48</v>
      </c>
      <c r="AE63" s="15">
        <f t="shared" si="10"/>
        <v>0</v>
      </c>
      <c r="AF63" s="15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99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17"/>
        <v>0</v>
      </c>
      <c r="L64" s="15"/>
      <c r="M64" s="15"/>
      <c r="N64" s="15"/>
      <c r="O64" s="15"/>
      <c r="P64" s="15">
        <f t="shared" si="5"/>
        <v>0</v>
      </c>
      <c r="Q64" s="17"/>
      <c r="R64" s="17"/>
      <c r="S64" s="17"/>
      <c r="T64" s="17"/>
      <c r="U64" s="15"/>
      <c r="V64" s="15" t="e">
        <f t="shared" si="8"/>
        <v>#DIV/0!</v>
      </c>
      <c r="W64" s="15" t="e">
        <f t="shared" si="9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 t="s">
        <v>48</v>
      </c>
      <c r="AE64" s="15">
        <f t="shared" si="10"/>
        <v>0</v>
      </c>
      <c r="AF64" s="15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39</v>
      </c>
      <c r="C65" s="1">
        <v>97</v>
      </c>
      <c r="D65" s="1">
        <v>230</v>
      </c>
      <c r="E65" s="1">
        <v>99</v>
      </c>
      <c r="F65" s="1">
        <v>177</v>
      </c>
      <c r="G65" s="6">
        <v>0.45</v>
      </c>
      <c r="H65" s="1">
        <v>50</v>
      </c>
      <c r="I65" s="1" t="s">
        <v>34</v>
      </c>
      <c r="J65" s="1">
        <v>99</v>
      </c>
      <c r="K65" s="1">
        <f t="shared" si="17"/>
        <v>0</v>
      </c>
      <c r="L65" s="1"/>
      <c r="M65" s="1"/>
      <c r="N65" s="1">
        <v>72.070999999999941</v>
      </c>
      <c r="O65" s="1"/>
      <c r="P65" s="1">
        <f t="shared" si="5"/>
        <v>19.8</v>
      </c>
      <c r="Q65" s="5"/>
      <c r="R65" s="5">
        <f>Q65-S65</f>
        <v>0</v>
      </c>
      <c r="S65" s="5"/>
      <c r="T65" s="5"/>
      <c r="U65" s="1"/>
      <c r="V65" s="1">
        <f t="shared" si="8"/>
        <v>12.57934343434343</v>
      </c>
      <c r="W65" s="1">
        <f t="shared" si="9"/>
        <v>12.57934343434343</v>
      </c>
      <c r="X65" s="1">
        <v>27.071000000000002</v>
      </c>
      <c r="Y65" s="1">
        <v>25.071000000000002</v>
      </c>
      <c r="Z65" s="1">
        <v>15.2</v>
      </c>
      <c r="AA65" s="1">
        <v>16.399999999999999</v>
      </c>
      <c r="AB65" s="1">
        <v>16.271000000000001</v>
      </c>
      <c r="AC65" s="1">
        <v>17.071000000000002</v>
      </c>
      <c r="AD65" s="1"/>
      <c r="AE65" s="1">
        <f t="shared" si="10"/>
        <v>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9" t="s">
        <v>101</v>
      </c>
      <c r="B66" s="9" t="s">
        <v>39</v>
      </c>
      <c r="C66" s="9">
        <v>348</v>
      </c>
      <c r="D66" s="9"/>
      <c r="E66" s="9"/>
      <c r="F66" s="9"/>
      <c r="G66" s="10">
        <v>0</v>
      </c>
      <c r="H66" s="9" t="e">
        <v>#N/A</v>
      </c>
      <c r="I66" s="9" t="s">
        <v>40</v>
      </c>
      <c r="J66" s="9"/>
      <c r="K66" s="9">
        <f t="shared" si="17"/>
        <v>0</v>
      </c>
      <c r="L66" s="9"/>
      <c r="M66" s="9"/>
      <c r="N66" s="9"/>
      <c r="O66" s="9"/>
      <c r="P66" s="9">
        <f t="shared" si="5"/>
        <v>0</v>
      </c>
      <c r="Q66" s="11"/>
      <c r="R66" s="11"/>
      <c r="S66" s="11"/>
      <c r="T66" s="11"/>
      <c r="U66" s="9"/>
      <c r="V66" s="9" t="e">
        <f t="shared" si="8"/>
        <v>#DIV/0!</v>
      </c>
      <c r="W66" s="9" t="e">
        <f t="shared" si="9"/>
        <v>#DIV/0!</v>
      </c>
      <c r="X66" s="9">
        <v>0</v>
      </c>
      <c r="Y66" s="9">
        <v>0</v>
      </c>
      <c r="Z66" s="9">
        <v>0.6</v>
      </c>
      <c r="AA66" s="9">
        <v>0.6</v>
      </c>
      <c r="AB66" s="9">
        <v>0</v>
      </c>
      <c r="AC66" s="9">
        <v>0</v>
      </c>
      <c r="AD66" s="9"/>
      <c r="AE66" s="9">
        <f t="shared" si="10"/>
        <v>0</v>
      </c>
      <c r="AF66" s="9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102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17"/>
        <v>0</v>
      </c>
      <c r="L67" s="15"/>
      <c r="M67" s="15"/>
      <c r="N67" s="15"/>
      <c r="O67" s="15"/>
      <c r="P67" s="15">
        <f t="shared" si="5"/>
        <v>0</v>
      </c>
      <c r="Q67" s="17"/>
      <c r="R67" s="17"/>
      <c r="S67" s="17"/>
      <c r="T67" s="17"/>
      <c r="U67" s="15"/>
      <c r="V67" s="15" t="e">
        <f t="shared" si="8"/>
        <v>#DIV/0!</v>
      </c>
      <c r="W67" s="15" t="e">
        <f t="shared" si="9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 t="s">
        <v>48</v>
      </c>
      <c r="AE67" s="15">
        <f t="shared" si="10"/>
        <v>0</v>
      </c>
      <c r="AF67" s="15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39</v>
      </c>
      <c r="C68" s="1">
        <v>69</v>
      </c>
      <c r="D68" s="1">
        <v>193</v>
      </c>
      <c r="E68" s="1">
        <v>101</v>
      </c>
      <c r="F68" s="1">
        <v>136</v>
      </c>
      <c r="G68" s="6">
        <v>0.4</v>
      </c>
      <c r="H68" s="1">
        <v>40</v>
      </c>
      <c r="I68" s="1" t="s">
        <v>34</v>
      </c>
      <c r="J68" s="1">
        <v>99</v>
      </c>
      <c r="K68" s="1">
        <f t="shared" si="17"/>
        <v>2</v>
      </c>
      <c r="L68" s="1"/>
      <c r="M68" s="1"/>
      <c r="N68" s="1">
        <v>52.400000000000013</v>
      </c>
      <c r="O68" s="1"/>
      <c r="P68" s="1">
        <f t="shared" si="5"/>
        <v>20.2</v>
      </c>
      <c r="Q68" s="5">
        <f t="shared" ref="Q68" si="24">10*P68-O68-N68-F68</f>
        <v>13.599999999999994</v>
      </c>
      <c r="R68" s="5">
        <f t="shared" ref="R68:R70" si="25">Q68-S68</f>
        <v>13.599999999999994</v>
      </c>
      <c r="S68" s="5"/>
      <c r="T68" s="5"/>
      <c r="U68" s="1"/>
      <c r="V68" s="1">
        <f t="shared" si="8"/>
        <v>10</v>
      </c>
      <c r="W68" s="1">
        <f t="shared" si="9"/>
        <v>9.3267326732673279</v>
      </c>
      <c r="X68" s="1">
        <v>23.6</v>
      </c>
      <c r="Y68" s="1">
        <v>23.2</v>
      </c>
      <c r="Z68" s="1">
        <v>26.6</v>
      </c>
      <c r="AA68" s="1">
        <v>20.6</v>
      </c>
      <c r="AB68" s="1">
        <v>0.2</v>
      </c>
      <c r="AC68" s="1">
        <v>0.4</v>
      </c>
      <c r="AD68" s="1"/>
      <c r="AE68" s="1">
        <f t="shared" si="10"/>
        <v>5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39</v>
      </c>
      <c r="C69" s="1">
        <v>96</v>
      </c>
      <c r="D69" s="1">
        <v>120</v>
      </c>
      <c r="E69" s="1">
        <v>73</v>
      </c>
      <c r="F69" s="1">
        <v>110</v>
      </c>
      <c r="G69" s="6">
        <v>0.4</v>
      </c>
      <c r="H69" s="1">
        <v>40</v>
      </c>
      <c r="I69" s="1" t="s">
        <v>34</v>
      </c>
      <c r="J69" s="1">
        <v>76</v>
      </c>
      <c r="K69" s="1">
        <f t="shared" ref="K69:K100" si="26">E69-J69</f>
        <v>-3</v>
      </c>
      <c r="L69" s="1"/>
      <c r="M69" s="1"/>
      <c r="N69" s="1">
        <v>40.700000000000017</v>
      </c>
      <c r="O69" s="1"/>
      <c r="P69" s="1">
        <f t="shared" si="5"/>
        <v>14.6</v>
      </c>
      <c r="Q69" s="5"/>
      <c r="R69" s="5">
        <f t="shared" si="25"/>
        <v>0</v>
      </c>
      <c r="S69" s="5"/>
      <c r="T69" s="5"/>
      <c r="U69" s="1"/>
      <c r="V69" s="1">
        <f t="shared" si="8"/>
        <v>10.32191780821918</v>
      </c>
      <c r="W69" s="1">
        <f t="shared" si="9"/>
        <v>10.32191780821918</v>
      </c>
      <c r="X69" s="1">
        <v>19.600000000000001</v>
      </c>
      <c r="Y69" s="1">
        <v>19.8</v>
      </c>
      <c r="Z69" s="1">
        <v>21.8</v>
      </c>
      <c r="AA69" s="1">
        <v>17.8</v>
      </c>
      <c r="AB69" s="1">
        <v>12.4</v>
      </c>
      <c r="AC69" s="1">
        <v>13</v>
      </c>
      <c r="AD69" s="1"/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286.726</v>
      </c>
      <c r="D70" s="1">
        <v>210.17</v>
      </c>
      <c r="E70" s="1">
        <v>179.041</v>
      </c>
      <c r="F70" s="1">
        <v>284.77699999999999</v>
      </c>
      <c r="G70" s="6">
        <v>1</v>
      </c>
      <c r="H70" s="1">
        <v>55</v>
      </c>
      <c r="I70" s="1" t="s">
        <v>34</v>
      </c>
      <c r="J70" s="1">
        <v>171.85</v>
      </c>
      <c r="K70" s="1">
        <f t="shared" si="26"/>
        <v>7.1910000000000025</v>
      </c>
      <c r="L70" s="1"/>
      <c r="M70" s="1"/>
      <c r="N70" s="1">
        <v>85.947399999999931</v>
      </c>
      <c r="O70" s="1"/>
      <c r="P70" s="1">
        <f t="shared" si="5"/>
        <v>35.808199999999999</v>
      </c>
      <c r="Q70" s="5"/>
      <c r="R70" s="5">
        <f t="shared" si="25"/>
        <v>0</v>
      </c>
      <c r="S70" s="5"/>
      <c r="T70" s="5"/>
      <c r="U70" s="1"/>
      <c r="V70" s="1">
        <f t="shared" si="8"/>
        <v>10.35305879658849</v>
      </c>
      <c r="W70" s="1">
        <f t="shared" si="9"/>
        <v>10.35305879658849</v>
      </c>
      <c r="X70" s="1">
        <v>45.809199999999997</v>
      </c>
      <c r="Y70" s="1">
        <v>46.695599999999999</v>
      </c>
      <c r="Z70" s="1">
        <v>43.632399999999997</v>
      </c>
      <c r="AA70" s="1">
        <v>45.646599999999999</v>
      </c>
      <c r="AB70" s="1">
        <v>39.567799999999998</v>
      </c>
      <c r="AC70" s="1">
        <v>39.82</v>
      </c>
      <c r="AD70" s="1"/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106</v>
      </c>
      <c r="B71" s="9" t="s">
        <v>39</v>
      </c>
      <c r="C71" s="9">
        <v>19</v>
      </c>
      <c r="D71" s="9"/>
      <c r="E71" s="9"/>
      <c r="F71" s="9">
        <v>19</v>
      </c>
      <c r="G71" s="10">
        <v>0</v>
      </c>
      <c r="H71" s="9" t="e">
        <v>#N/A</v>
      </c>
      <c r="I71" s="9" t="s">
        <v>40</v>
      </c>
      <c r="J71" s="9"/>
      <c r="K71" s="9">
        <f t="shared" si="26"/>
        <v>0</v>
      </c>
      <c r="L71" s="9"/>
      <c r="M71" s="9"/>
      <c r="N71" s="9"/>
      <c r="O71" s="9"/>
      <c r="P71" s="9">
        <f t="shared" ref="P71:P113" si="27">E71/5</f>
        <v>0</v>
      </c>
      <c r="Q71" s="11"/>
      <c r="R71" s="11"/>
      <c r="S71" s="11"/>
      <c r="T71" s="11"/>
      <c r="U71" s="9"/>
      <c r="V71" s="9" t="e">
        <f t="shared" ref="V71:V113" si="28">(F71+N71+O71+Q71)/P71</f>
        <v>#DIV/0!</v>
      </c>
      <c r="W71" s="9" t="e">
        <f t="shared" ref="W71:W113" si="29">(F71+N71+O71)/P71</f>
        <v>#DIV/0!</v>
      </c>
      <c r="X71" s="9">
        <v>0.2</v>
      </c>
      <c r="Y71" s="9">
        <v>0.2</v>
      </c>
      <c r="Z71" s="9">
        <v>0</v>
      </c>
      <c r="AA71" s="9">
        <v>0</v>
      </c>
      <c r="AB71" s="9">
        <v>0</v>
      </c>
      <c r="AC71" s="9">
        <v>0</v>
      </c>
      <c r="AD71" s="14" t="s">
        <v>107</v>
      </c>
      <c r="AE71" s="9">
        <f t="shared" ref="AE71:AE113" si="30">ROUND(R71*G71,0)</f>
        <v>0</v>
      </c>
      <c r="AF71" s="9">
        <f t="shared" ref="AF71:AF113" si="31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33</v>
      </c>
      <c r="C72" s="1">
        <v>410.90499999999997</v>
      </c>
      <c r="D72" s="1">
        <v>240.64400000000001</v>
      </c>
      <c r="E72" s="1">
        <v>205.488</v>
      </c>
      <c r="F72" s="1">
        <v>333.93900000000002</v>
      </c>
      <c r="G72" s="6">
        <v>1</v>
      </c>
      <c r="H72" s="1">
        <v>50</v>
      </c>
      <c r="I72" s="1" t="s">
        <v>34</v>
      </c>
      <c r="J72" s="1">
        <v>192.15</v>
      </c>
      <c r="K72" s="1">
        <f t="shared" si="26"/>
        <v>13.337999999999994</v>
      </c>
      <c r="L72" s="1"/>
      <c r="M72" s="1"/>
      <c r="N72" s="1">
        <v>96.78490000000005</v>
      </c>
      <c r="O72" s="1"/>
      <c r="P72" s="1">
        <f t="shared" si="27"/>
        <v>41.0976</v>
      </c>
      <c r="Q72" s="5"/>
      <c r="R72" s="5">
        <f>Q72-S72</f>
        <v>0</v>
      </c>
      <c r="S72" s="5"/>
      <c r="T72" s="5"/>
      <c r="U72" s="1"/>
      <c r="V72" s="1">
        <f t="shared" si="28"/>
        <v>10.480512244023984</v>
      </c>
      <c r="W72" s="1">
        <f t="shared" si="29"/>
        <v>10.480512244023984</v>
      </c>
      <c r="X72" s="1">
        <v>57.3294</v>
      </c>
      <c r="Y72" s="1">
        <v>59.898400000000002</v>
      </c>
      <c r="Z72" s="1">
        <v>60.604399999999998</v>
      </c>
      <c r="AA72" s="1">
        <v>63.010800000000003</v>
      </c>
      <c r="AB72" s="1">
        <v>58.577399999999997</v>
      </c>
      <c r="AC72" s="1">
        <v>63.971200000000003</v>
      </c>
      <c r="AD72" s="1"/>
      <c r="AE72" s="1">
        <f t="shared" si="30"/>
        <v>0</v>
      </c>
      <c r="AF72" s="1">
        <f t="shared" si="3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109</v>
      </c>
      <c r="B73" s="15" t="s">
        <v>33</v>
      </c>
      <c r="C73" s="15"/>
      <c r="D73" s="15"/>
      <c r="E73" s="15"/>
      <c r="F73" s="15"/>
      <c r="G73" s="16">
        <v>0</v>
      </c>
      <c r="H73" s="15">
        <v>50</v>
      </c>
      <c r="I73" s="15" t="s">
        <v>34</v>
      </c>
      <c r="J73" s="15"/>
      <c r="K73" s="15">
        <f t="shared" si="26"/>
        <v>0</v>
      </c>
      <c r="L73" s="15"/>
      <c r="M73" s="15"/>
      <c r="N73" s="15"/>
      <c r="O73" s="15"/>
      <c r="P73" s="15">
        <f t="shared" si="27"/>
        <v>0</v>
      </c>
      <c r="Q73" s="17"/>
      <c r="R73" s="17"/>
      <c r="S73" s="17"/>
      <c r="T73" s="17"/>
      <c r="U73" s="15"/>
      <c r="V73" s="15" t="e">
        <f t="shared" si="28"/>
        <v>#DIV/0!</v>
      </c>
      <c r="W73" s="15" t="e">
        <f t="shared" si="29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 t="s">
        <v>48</v>
      </c>
      <c r="AE73" s="15">
        <f t="shared" si="30"/>
        <v>0</v>
      </c>
      <c r="AF73" s="15">
        <f t="shared" si="3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39</v>
      </c>
      <c r="C74" s="1">
        <v>185</v>
      </c>
      <c r="D74" s="1">
        <v>60</v>
      </c>
      <c r="E74" s="1">
        <v>85</v>
      </c>
      <c r="F74" s="1">
        <v>132</v>
      </c>
      <c r="G74" s="6">
        <v>0.4</v>
      </c>
      <c r="H74" s="1">
        <v>50</v>
      </c>
      <c r="I74" s="1" t="s">
        <v>34</v>
      </c>
      <c r="J74" s="1">
        <v>86</v>
      </c>
      <c r="K74" s="1">
        <f t="shared" si="26"/>
        <v>-1</v>
      </c>
      <c r="L74" s="1"/>
      <c r="M74" s="1"/>
      <c r="N74" s="1"/>
      <c r="O74" s="1"/>
      <c r="P74" s="1">
        <f t="shared" si="27"/>
        <v>17</v>
      </c>
      <c r="Q74" s="5">
        <f t="shared" ref="Q74:Q77" si="32">10*P74-O74-N74-F74</f>
        <v>38</v>
      </c>
      <c r="R74" s="5">
        <f t="shared" ref="R74:R78" si="33">Q74-S74</f>
        <v>38</v>
      </c>
      <c r="S74" s="5"/>
      <c r="T74" s="5"/>
      <c r="U74" s="1"/>
      <c r="V74" s="1">
        <f t="shared" si="28"/>
        <v>10</v>
      </c>
      <c r="W74" s="1">
        <f t="shared" si="29"/>
        <v>7.7647058823529411</v>
      </c>
      <c r="X74" s="1">
        <v>17.600000000000001</v>
      </c>
      <c r="Y74" s="1">
        <v>19.600000000000001</v>
      </c>
      <c r="Z74" s="1">
        <v>26.4</v>
      </c>
      <c r="AA74" s="1">
        <v>25.4</v>
      </c>
      <c r="AB74" s="1">
        <v>16.283999999999999</v>
      </c>
      <c r="AC74" s="1">
        <v>17.484000000000002</v>
      </c>
      <c r="AD74" s="1"/>
      <c r="AE74" s="1">
        <f t="shared" si="30"/>
        <v>15</v>
      </c>
      <c r="AF74" s="1">
        <f t="shared" si="3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39</v>
      </c>
      <c r="C75" s="1">
        <v>939</v>
      </c>
      <c r="D75" s="1">
        <v>636</v>
      </c>
      <c r="E75" s="1">
        <v>630</v>
      </c>
      <c r="F75" s="1">
        <v>449</v>
      </c>
      <c r="G75" s="6">
        <v>0.4</v>
      </c>
      <c r="H75" s="1">
        <v>40</v>
      </c>
      <c r="I75" s="1" t="s">
        <v>34</v>
      </c>
      <c r="J75" s="1">
        <v>729</v>
      </c>
      <c r="K75" s="1">
        <f t="shared" si="26"/>
        <v>-99</v>
      </c>
      <c r="L75" s="1"/>
      <c r="M75" s="1"/>
      <c r="N75" s="1">
        <v>158</v>
      </c>
      <c r="O75" s="1"/>
      <c r="P75" s="1">
        <f t="shared" si="27"/>
        <v>126</v>
      </c>
      <c r="Q75" s="5">
        <f t="shared" si="32"/>
        <v>653</v>
      </c>
      <c r="R75" s="5">
        <f t="shared" si="33"/>
        <v>653</v>
      </c>
      <c r="S75" s="5"/>
      <c r="T75" s="5"/>
      <c r="U75" s="1"/>
      <c r="V75" s="1">
        <f t="shared" si="28"/>
        <v>10</v>
      </c>
      <c r="W75" s="1">
        <f t="shared" si="29"/>
        <v>4.8174603174603172</v>
      </c>
      <c r="X75" s="1">
        <v>140.4</v>
      </c>
      <c r="Y75" s="1">
        <v>147.6</v>
      </c>
      <c r="Z75" s="1">
        <v>147</v>
      </c>
      <c r="AA75" s="1">
        <v>150.6</v>
      </c>
      <c r="AB75" s="1">
        <v>131.72</v>
      </c>
      <c r="AC75" s="1">
        <v>134.52000000000001</v>
      </c>
      <c r="AD75" s="1"/>
      <c r="AE75" s="1">
        <f t="shared" si="30"/>
        <v>261</v>
      </c>
      <c r="AF75" s="1">
        <f t="shared" si="3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39</v>
      </c>
      <c r="C76" s="1">
        <v>791</v>
      </c>
      <c r="D76" s="1">
        <v>516</v>
      </c>
      <c r="E76" s="1">
        <v>508</v>
      </c>
      <c r="F76" s="1">
        <v>613</v>
      </c>
      <c r="G76" s="6">
        <v>0.4</v>
      </c>
      <c r="H76" s="1">
        <v>40</v>
      </c>
      <c r="I76" s="1" t="s">
        <v>34</v>
      </c>
      <c r="J76" s="1">
        <v>564</v>
      </c>
      <c r="K76" s="1">
        <f t="shared" si="26"/>
        <v>-56</v>
      </c>
      <c r="L76" s="1"/>
      <c r="M76" s="1"/>
      <c r="N76" s="1">
        <v>143.89999999999989</v>
      </c>
      <c r="O76" s="1"/>
      <c r="P76" s="1">
        <f t="shared" si="27"/>
        <v>101.6</v>
      </c>
      <c r="Q76" s="5">
        <f t="shared" si="32"/>
        <v>259.10000000000014</v>
      </c>
      <c r="R76" s="5">
        <f t="shared" si="33"/>
        <v>259.10000000000014</v>
      </c>
      <c r="S76" s="5"/>
      <c r="T76" s="5"/>
      <c r="U76" s="1"/>
      <c r="V76" s="1">
        <f t="shared" si="28"/>
        <v>10</v>
      </c>
      <c r="W76" s="1">
        <f t="shared" si="29"/>
        <v>7.4498031496062982</v>
      </c>
      <c r="X76" s="1">
        <v>115.8</v>
      </c>
      <c r="Y76" s="1">
        <v>122</v>
      </c>
      <c r="Z76" s="1">
        <v>124.8</v>
      </c>
      <c r="AA76" s="1">
        <v>126.6</v>
      </c>
      <c r="AB76" s="1">
        <v>108</v>
      </c>
      <c r="AC76" s="1">
        <v>96.2</v>
      </c>
      <c r="AD76" s="1"/>
      <c r="AE76" s="1">
        <f t="shared" si="30"/>
        <v>104</v>
      </c>
      <c r="AF76" s="1">
        <f t="shared" si="3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33</v>
      </c>
      <c r="C77" s="1">
        <v>203.87299999999999</v>
      </c>
      <c r="D77" s="1">
        <v>1.2569999999999999</v>
      </c>
      <c r="E77" s="1">
        <v>131.77500000000001</v>
      </c>
      <c r="F77" s="1">
        <v>55.164000000000001</v>
      </c>
      <c r="G77" s="6">
        <v>1</v>
      </c>
      <c r="H77" s="1">
        <v>40</v>
      </c>
      <c r="I77" s="1" t="s">
        <v>34</v>
      </c>
      <c r="J77" s="1">
        <v>137.4</v>
      </c>
      <c r="K77" s="1">
        <f t="shared" si="26"/>
        <v>-5.625</v>
      </c>
      <c r="L77" s="1"/>
      <c r="M77" s="1"/>
      <c r="N77" s="1">
        <v>48.42949999999999</v>
      </c>
      <c r="O77" s="1"/>
      <c r="P77" s="1">
        <f t="shared" si="27"/>
        <v>26.355</v>
      </c>
      <c r="Q77" s="5">
        <f t="shared" si="32"/>
        <v>159.95650000000001</v>
      </c>
      <c r="R77" s="5">
        <f t="shared" si="33"/>
        <v>159.95650000000001</v>
      </c>
      <c r="S77" s="5"/>
      <c r="T77" s="5"/>
      <c r="U77" s="1"/>
      <c r="V77" s="1">
        <f t="shared" si="28"/>
        <v>10</v>
      </c>
      <c r="W77" s="1">
        <f t="shared" si="29"/>
        <v>3.9306962625687722</v>
      </c>
      <c r="X77" s="1">
        <v>20.013000000000002</v>
      </c>
      <c r="Y77" s="1">
        <v>15.4366</v>
      </c>
      <c r="Z77" s="1">
        <v>21.184200000000001</v>
      </c>
      <c r="AA77" s="1">
        <v>26.124199999999998</v>
      </c>
      <c r="AB77" s="1">
        <v>20.516400000000001</v>
      </c>
      <c r="AC77" s="1">
        <v>19.77</v>
      </c>
      <c r="AD77" s="1"/>
      <c r="AE77" s="1">
        <f t="shared" si="30"/>
        <v>160</v>
      </c>
      <c r="AF77" s="1">
        <f t="shared" si="3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33</v>
      </c>
      <c r="C78" s="1">
        <v>109.98</v>
      </c>
      <c r="D78" s="1">
        <v>14.548</v>
      </c>
      <c r="E78" s="1">
        <v>102.718</v>
      </c>
      <c r="F78" s="1">
        <v>9.6349999999999998</v>
      </c>
      <c r="G78" s="6">
        <v>1</v>
      </c>
      <c r="H78" s="1">
        <v>40</v>
      </c>
      <c r="I78" s="1" t="s">
        <v>34</v>
      </c>
      <c r="J78" s="1">
        <v>103.4</v>
      </c>
      <c r="K78" s="1">
        <f t="shared" si="26"/>
        <v>-0.68200000000000216</v>
      </c>
      <c r="L78" s="1"/>
      <c r="M78" s="1"/>
      <c r="N78" s="1">
        <v>19.41759999999999</v>
      </c>
      <c r="O78" s="1"/>
      <c r="P78" s="1">
        <f t="shared" si="27"/>
        <v>20.543600000000001</v>
      </c>
      <c r="Q78" s="5">
        <f>9*P78-O78-N78-F78</f>
        <v>155.83980000000003</v>
      </c>
      <c r="R78" s="5">
        <f t="shared" si="33"/>
        <v>155.83980000000003</v>
      </c>
      <c r="S78" s="5"/>
      <c r="T78" s="5"/>
      <c r="U78" s="1"/>
      <c r="V78" s="1">
        <f t="shared" si="28"/>
        <v>9</v>
      </c>
      <c r="W78" s="1">
        <f t="shared" si="29"/>
        <v>1.4141922545220891</v>
      </c>
      <c r="X78" s="1">
        <v>11.1852</v>
      </c>
      <c r="Y78" s="1">
        <v>10.0886</v>
      </c>
      <c r="Z78" s="1">
        <v>13.429399999999999</v>
      </c>
      <c r="AA78" s="1">
        <v>14.3858</v>
      </c>
      <c r="AB78" s="1">
        <v>12.0402</v>
      </c>
      <c r="AC78" s="1">
        <v>10.5344</v>
      </c>
      <c r="AD78" s="1"/>
      <c r="AE78" s="1">
        <f t="shared" si="30"/>
        <v>156</v>
      </c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115</v>
      </c>
      <c r="B79" s="15" t="s">
        <v>33</v>
      </c>
      <c r="C79" s="15"/>
      <c r="D79" s="15"/>
      <c r="E79" s="15"/>
      <c r="F79" s="15"/>
      <c r="G79" s="16">
        <v>0</v>
      </c>
      <c r="H79" s="15" t="e">
        <v>#N/A</v>
      </c>
      <c r="I79" s="15" t="s">
        <v>34</v>
      </c>
      <c r="J79" s="15"/>
      <c r="K79" s="15">
        <f t="shared" si="26"/>
        <v>0</v>
      </c>
      <c r="L79" s="15"/>
      <c r="M79" s="15"/>
      <c r="N79" s="15"/>
      <c r="O79" s="15"/>
      <c r="P79" s="15">
        <f t="shared" si="27"/>
        <v>0</v>
      </c>
      <c r="Q79" s="17"/>
      <c r="R79" s="17"/>
      <c r="S79" s="17"/>
      <c r="T79" s="17"/>
      <c r="U79" s="15"/>
      <c r="V79" s="15" t="e">
        <f t="shared" si="28"/>
        <v>#DIV/0!</v>
      </c>
      <c r="W79" s="15" t="e">
        <f t="shared" si="29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 t="s">
        <v>48</v>
      </c>
      <c r="AE79" s="15">
        <f t="shared" si="30"/>
        <v>0</v>
      </c>
      <c r="AF79" s="15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116</v>
      </c>
      <c r="B80" s="9" t="s">
        <v>39</v>
      </c>
      <c r="C80" s="9">
        <v>64</v>
      </c>
      <c r="D80" s="9"/>
      <c r="E80" s="9"/>
      <c r="F80" s="9"/>
      <c r="G80" s="10">
        <v>0</v>
      </c>
      <c r="H80" s="9" t="e">
        <v>#N/A</v>
      </c>
      <c r="I80" s="9" t="s">
        <v>40</v>
      </c>
      <c r="J80" s="9">
        <v>2</v>
      </c>
      <c r="K80" s="9">
        <f t="shared" si="26"/>
        <v>-2</v>
      </c>
      <c r="L80" s="9"/>
      <c r="M80" s="9"/>
      <c r="N80" s="9"/>
      <c r="O80" s="9"/>
      <c r="P80" s="9">
        <f t="shared" si="27"/>
        <v>0</v>
      </c>
      <c r="Q80" s="11"/>
      <c r="R80" s="11"/>
      <c r="S80" s="11"/>
      <c r="T80" s="11"/>
      <c r="U80" s="9"/>
      <c r="V80" s="9" t="e">
        <f t="shared" si="28"/>
        <v>#DIV/0!</v>
      </c>
      <c r="W80" s="9" t="e">
        <f t="shared" si="29"/>
        <v>#DIV/0!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/>
      <c r="AE80" s="9">
        <f t="shared" si="30"/>
        <v>0</v>
      </c>
      <c r="AF80" s="9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9" t="s">
        <v>117</v>
      </c>
      <c r="B81" s="9" t="s">
        <v>39</v>
      </c>
      <c r="C81" s="9">
        <v>60</v>
      </c>
      <c r="D81" s="9"/>
      <c r="E81" s="9"/>
      <c r="F81" s="9"/>
      <c r="G81" s="10">
        <v>0</v>
      </c>
      <c r="H81" s="9" t="e">
        <v>#N/A</v>
      </c>
      <c r="I81" s="9" t="s">
        <v>40</v>
      </c>
      <c r="J81" s="9">
        <v>1</v>
      </c>
      <c r="K81" s="9">
        <f t="shared" si="26"/>
        <v>-1</v>
      </c>
      <c r="L81" s="9"/>
      <c r="M81" s="9"/>
      <c r="N81" s="9"/>
      <c r="O81" s="9"/>
      <c r="P81" s="9">
        <f t="shared" si="27"/>
        <v>0</v>
      </c>
      <c r="Q81" s="11"/>
      <c r="R81" s="11"/>
      <c r="S81" s="11"/>
      <c r="T81" s="11"/>
      <c r="U81" s="9"/>
      <c r="V81" s="9" t="e">
        <f t="shared" si="28"/>
        <v>#DIV/0!</v>
      </c>
      <c r="W81" s="9" t="e">
        <f t="shared" si="29"/>
        <v>#DIV/0!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/>
      <c r="AE81" s="9">
        <f t="shared" si="30"/>
        <v>0</v>
      </c>
      <c r="AF81" s="9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33</v>
      </c>
      <c r="C82" s="1">
        <v>99.436999999999998</v>
      </c>
      <c r="D82" s="1">
        <v>114.598</v>
      </c>
      <c r="E82" s="1">
        <v>69.855000000000004</v>
      </c>
      <c r="F82" s="1">
        <v>92.866</v>
      </c>
      <c r="G82" s="6">
        <v>1</v>
      </c>
      <c r="H82" s="1">
        <v>30</v>
      </c>
      <c r="I82" s="1" t="s">
        <v>34</v>
      </c>
      <c r="J82" s="1">
        <v>108.2</v>
      </c>
      <c r="K82" s="1">
        <f t="shared" si="26"/>
        <v>-38.344999999999999</v>
      </c>
      <c r="L82" s="1"/>
      <c r="M82" s="1"/>
      <c r="N82" s="1"/>
      <c r="O82" s="1"/>
      <c r="P82" s="1">
        <f t="shared" si="27"/>
        <v>13.971</v>
      </c>
      <c r="Q82" s="5">
        <f>9.5*P82-O82-N82-F82</f>
        <v>39.858500000000006</v>
      </c>
      <c r="R82" s="5">
        <f>Q82-S82</f>
        <v>39.858500000000006</v>
      </c>
      <c r="S82" s="5"/>
      <c r="T82" s="5"/>
      <c r="U82" s="1"/>
      <c r="V82" s="1">
        <f t="shared" si="28"/>
        <v>9.5</v>
      </c>
      <c r="W82" s="1">
        <f t="shared" si="29"/>
        <v>6.6470546131271924</v>
      </c>
      <c r="X82" s="1">
        <v>12.5604</v>
      </c>
      <c r="Y82" s="1">
        <v>19.445599999999999</v>
      </c>
      <c r="Z82" s="1">
        <v>18.917999999999999</v>
      </c>
      <c r="AA82" s="1">
        <v>18.696000000000002</v>
      </c>
      <c r="AB82" s="1">
        <v>10.7576</v>
      </c>
      <c r="AC82" s="1">
        <v>5.7921999999999993</v>
      </c>
      <c r="AD82" s="1"/>
      <c r="AE82" s="1">
        <f t="shared" si="30"/>
        <v>40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119</v>
      </c>
      <c r="B83" s="15" t="s">
        <v>39</v>
      </c>
      <c r="C83" s="15"/>
      <c r="D83" s="15"/>
      <c r="E83" s="15"/>
      <c r="F83" s="15"/>
      <c r="G83" s="16">
        <v>0</v>
      </c>
      <c r="H83" s="15" t="e">
        <v>#N/A</v>
      </c>
      <c r="I83" s="15" t="s">
        <v>34</v>
      </c>
      <c r="J83" s="15"/>
      <c r="K83" s="15">
        <f t="shared" si="26"/>
        <v>0</v>
      </c>
      <c r="L83" s="15"/>
      <c r="M83" s="15"/>
      <c r="N83" s="15"/>
      <c r="O83" s="15"/>
      <c r="P83" s="15">
        <f t="shared" si="27"/>
        <v>0</v>
      </c>
      <c r="Q83" s="17"/>
      <c r="R83" s="17"/>
      <c r="S83" s="17"/>
      <c r="T83" s="17"/>
      <c r="U83" s="15"/>
      <c r="V83" s="15" t="e">
        <f t="shared" si="28"/>
        <v>#DIV/0!</v>
      </c>
      <c r="W83" s="15" t="e">
        <f t="shared" si="29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 t="s">
        <v>48</v>
      </c>
      <c r="AE83" s="15">
        <f t="shared" si="30"/>
        <v>0</v>
      </c>
      <c r="AF83" s="15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120</v>
      </c>
      <c r="B84" s="9" t="s">
        <v>39</v>
      </c>
      <c r="C84" s="9">
        <v>264</v>
      </c>
      <c r="D84" s="9"/>
      <c r="E84" s="9"/>
      <c r="F84" s="9"/>
      <c r="G84" s="10">
        <v>0</v>
      </c>
      <c r="H84" s="9" t="e">
        <v>#N/A</v>
      </c>
      <c r="I84" s="9" t="s">
        <v>40</v>
      </c>
      <c r="J84" s="9"/>
      <c r="K84" s="9">
        <f t="shared" si="26"/>
        <v>0</v>
      </c>
      <c r="L84" s="9"/>
      <c r="M84" s="9"/>
      <c r="N84" s="9"/>
      <c r="O84" s="9"/>
      <c r="P84" s="9">
        <f t="shared" si="27"/>
        <v>0</v>
      </c>
      <c r="Q84" s="11"/>
      <c r="R84" s="11"/>
      <c r="S84" s="11"/>
      <c r="T84" s="11"/>
      <c r="U84" s="9"/>
      <c r="V84" s="9" t="e">
        <f t="shared" si="28"/>
        <v>#DIV/0!</v>
      </c>
      <c r="W84" s="9" t="e">
        <f t="shared" si="29"/>
        <v>#DIV/0!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/>
      <c r="AE84" s="9">
        <f t="shared" si="30"/>
        <v>0</v>
      </c>
      <c r="AF84" s="9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121</v>
      </c>
      <c r="B85" s="15" t="s">
        <v>39</v>
      </c>
      <c r="C85" s="15"/>
      <c r="D85" s="15"/>
      <c r="E85" s="15"/>
      <c r="F85" s="15"/>
      <c r="G85" s="16">
        <v>0</v>
      </c>
      <c r="H85" s="15" t="e">
        <v>#N/A</v>
      </c>
      <c r="I85" s="15" t="s">
        <v>34</v>
      </c>
      <c r="J85" s="15"/>
      <c r="K85" s="15">
        <f t="shared" si="26"/>
        <v>0</v>
      </c>
      <c r="L85" s="15"/>
      <c r="M85" s="15"/>
      <c r="N85" s="15"/>
      <c r="O85" s="15"/>
      <c r="P85" s="15">
        <f t="shared" si="27"/>
        <v>0</v>
      </c>
      <c r="Q85" s="17"/>
      <c r="R85" s="17"/>
      <c r="S85" s="17"/>
      <c r="T85" s="17"/>
      <c r="U85" s="15"/>
      <c r="V85" s="15" t="e">
        <f t="shared" si="28"/>
        <v>#DIV/0!</v>
      </c>
      <c r="W85" s="15" t="e">
        <f t="shared" si="29"/>
        <v>#DIV/0!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 t="s">
        <v>48</v>
      </c>
      <c r="AE85" s="15">
        <f t="shared" si="30"/>
        <v>0</v>
      </c>
      <c r="AF85" s="15">
        <f t="shared" si="3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122</v>
      </c>
      <c r="B86" s="15" t="s">
        <v>39</v>
      </c>
      <c r="C86" s="15"/>
      <c r="D86" s="15"/>
      <c r="E86" s="15"/>
      <c r="F86" s="15"/>
      <c r="G86" s="16">
        <v>0</v>
      </c>
      <c r="H86" s="15" t="e">
        <v>#N/A</v>
      </c>
      <c r="I86" s="15" t="s">
        <v>34</v>
      </c>
      <c r="J86" s="15"/>
      <c r="K86" s="15">
        <f t="shared" si="26"/>
        <v>0</v>
      </c>
      <c r="L86" s="15"/>
      <c r="M86" s="15"/>
      <c r="N86" s="15"/>
      <c r="O86" s="15"/>
      <c r="P86" s="15">
        <f t="shared" si="27"/>
        <v>0</v>
      </c>
      <c r="Q86" s="17"/>
      <c r="R86" s="17"/>
      <c r="S86" s="17"/>
      <c r="T86" s="17"/>
      <c r="U86" s="15"/>
      <c r="V86" s="15" t="e">
        <f t="shared" si="28"/>
        <v>#DIV/0!</v>
      </c>
      <c r="W86" s="15" t="e">
        <f t="shared" si="29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 t="s">
        <v>48</v>
      </c>
      <c r="AE86" s="15">
        <f t="shared" si="30"/>
        <v>0</v>
      </c>
      <c r="AF86" s="15">
        <f t="shared" si="3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123</v>
      </c>
      <c r="B87" s="15" t="s">
        <v>39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26"/>
        <v>0</v>
      </c>
      <c r="L87" s="15"/>
      <c r="M87" s="15"/>
      <c r="N87" s="15"/>
      <c r="O87" s="15"/>
      <c r="P87" s="15">
        <f t="shared" si="27"/>
        <v>0</v>
      </c>
      <c r="Q87" s="17"/>
      <c r="R87" s="17"/>
      <c r="S87" s="17"/>
      <c r="T87" s="17"/>
      <c r="U87" s="15"/>
      <c r="V87" s="15" t="e">
        <f t="shared" si="28"/>
        <v>#DIV/0!</v>
      </c>
      <c r="W87" s="15" t="e">
        <f t="shared" si="29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 t="s">
        <v>48</v>
      </c>
      <c r="AE87" s="15">
        <f t="shared" si="30"/>
        <v>0</v>
      </c>
      <c r="AF87" s="15">
        <f t="shared" si="3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124</v>
      </c>
      <c r="B88" s="15" t="s">
        <v>39</v>
      </c>
      <c r="C88" s="15"/>
      <c r="D88" s="15"/>
      <c r="E88" s="15"/>
      <c r="F88" s="15"/>
      <c r="G88" s="16">
        <v>0</v>
      </c>
      <c r="H88" s="15" t="e">
        <v>#N/A</v>
      </c>
      <c r="I88" s="15" t="s">
        <v>34</v>
      </c>
      <c r="J88" s="15"/>
      <c r="K88" s="15">
        <f t="shared" si="26"/>
        <v>0</v>
      </c>
      <c r="L88" s="15"/>
      <c r="M88" s="15"/>
      <c r="N88" s="15"/>
      <c r="O88" s="15"/>
      <c r="P88" s="15">
        <f t="shared" si="27"/>
        <v>0</v>
      </c>
      <c r="Q88" s="17"/>
      <c r="R88" s="17"/>
      <c r="S88" s="17"/>
      <c r="T88" s="17"/>
      <c r="U88" s="15"/>
      <c r="V88" s="15" t="e">
        <f t="shared" si="28"/>
        <v>#DIV/0!</v>
      </c>
      <c r="W88" s="15" t="e">
        <f t="shared" si="29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 t="s">
        <v>48</v>
      </c>
      <c r="AE88" s="15">
        <f t="shared" si="30"/>
        <v>0</v>
      </c>
      <c r="AF88" s="15">
        <f t="shared" si="3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125</v>
      </c>
      <c r="B89" s="15" t="s">
        <v>39</v>
      </c>
      <c r="C89" s="15"/>
      <c r="D89" s="15"/>
      <c r="E89" s="15"/>
      <c r="F89" s="15"/>
      <c r="G89" s="16">
        <v>0</v>
      </c>
      <c r="H89" s="15" t="e">
        <v>#N/A</v>
      </c>
      <c r="I89" s="15" t="s">
        <v>34</v>
      </c>
      <c r="J89" s="15"/>
      <c r="K89" s="15">
        <f t="shared" si="26"/>
        <v>0</v>
      </c>
      <c r="L89" s="15"/>
      <c r="M89" s="15"/>
      <c r="N89" s="15"/>
      <c r="O89" s="15"/>
      <c r="P89" s="15">
        <f t="shared" si="27"/>
        <v>0</v>
      </c>
      <c r="Q89" s="17"/>
      <c r="R89" s="17"/>
      <c r="S89" s="17"/>
      <c r="T89" s="17"/>
      <c r="U89" s="15"/>
      <c r="V89" s="15" t="e">
        <f t="shared" si="28"/>
        <v>#DIV/0!</v>
      </c>
      <c r="W89" s="15" t="e">
        <f t="shared" si="29"/>
        <v>#DIV/0!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 t="s">
        <v>48</v>
      </c>
      <c r="AE89" s="15">
        <f t="shared" si="30"/>
        <v>0</v>
      </c>
      <c r="AF89" s="15">
        <f t="shared" si="3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126</v>
      </c>
      <c r="B90" s="15" t="s">
        <v>39</v>
      </c>
      <c r="C90" s="15"/>
      <c r="D90" s="15"/>
      <c r="E90" s="15"/>
      <c r="F90" s="15"/>
      <c r="G90" s="16">
        <v>0</v>
      </c>
      <c r="H90" s="15" t="e">
        <v>#N/A</v>
      </c>
      <c r="I90" s="15" t="s">
        <v>34</v>
      </c>
      <c r="J90" s="15"/>
      <c r="K90" s="15">
        <f t="shared" si="26"/>
        <v>0</v>
      </c>
      <c r="L90" s="15"/>
      <c r="M90" s="15"/>
      <c r="N90" s="15"/>
      <c r="O90" s="15"/>
      <c r="P90" s="15">
        <f t="shared" si="27"/>
        <v>0</v>
      </c>
      <c r="Q90" s="17"/>
      <c r="R90" s="17"/>
      <c r="S90" s="17"/>
      <c r="T90" s="17"/>
      <c r="U90" s="15"/>
      <c r="V90" s="15" t="e">
        <f t="shared" si="28"/>
        <v>#DIV/0!</v>
      </c>
      <c r="W90" s="15" t="e">
        <f t="shared" si="29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 t="s">
        <v>48</v>
      </c>
      <c r="AE90" s="15">
        <f t="shared" si="30"/>
        <v>0</v>
      </c>
      <c r="AF90" s="15">
        <f t="shared" si="3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127</v>
      </c>
      <c r="B91" s="9" t="s">
        <v>39</v>
      </c>
      <c r="C91" s="9">
        <v>432</v>
      </c>
      <c r="D91" s="9"/>
      <c r="E91" s="9"/>
      <c r="F91" s="9"/>
      <c r="G91" s="10">
        <v>0</v>
      </c>
      <c r="H91" s="9" t="e">
        <v>#N/A</v>
      </c>
      <c r="I91" s="9" t="s">
        <v>40</v>
      </c>
      <c r="J91" s="9"/>
      <c r="K91" s="9">
        <f t="shared" si="26"/>
        <v>0</v>
      </c>
      <c r="L91" s="9"/>
      <c r="M91" s="9"/>
      <c r="N91" s="9"/>
      <c r="O91" s="9"/>
      <c r="P91" s="9">
        <f t="shared" si="27"/>
        <v>0</v>
      </c>
      <c r="Q91" s="11"/>
      <c r="R91" s="11"/>
      <c r="S91" s="11"/>
      <c r="T91" s="11"/>
      <c r="U91" s="9"/>
      <c r="V91" s="9" t="e">
        <f t="shared" si="28"/>
        <v>#DIV/0!</v>
      </c>
      <c r="W91" s="9" t="e">
        <f t="shared" si="29"/>
        <v>#DIV/0!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/>
      <c r="AE91" s="9">
        <f t="shared" si="30"/>
        <v>0</v>
      </c>
      <c r="AF91" s="9">
        <f t="shared" si="3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128</v>
      </c>
      <c r="B92" s="9" t="s">
        <v>39</v>
      </c>
      <c r="C92" s="9">
        <v>576</v>
      </c>
      <c r="D92" s="9"/>
      <c r="E92" s="9"/>
      <c r="F92" s="9"/>
      <c r="G92" s="10">
        <v>0</v>
      </c>
      <c r="H92" s="9" t="e">
        <v>#N/A</v>
      </c>
      <c r="I92" s="9" t="s">
        <v>40</v>
      </c>
      <c r="J92" s="9"/>
      <c r="K92" s="9">
        <f t="shared" si="26"/>
        <v>0</v>
      </c>
      <c r="L92" s="9"/>
      <c r="M92" s="9"/>
      <c r="N92" s="9"/>
      <c r="O92" s="9"/>
      <c r="P92" s="9">
        <f t="shared" si="27"/>
        <v>0</v>
      </c>
      <c r="Q92" s="11"/>
      <c r="R92" s="11"/>
      <c r="S92" s="11"/>
      <c r="T92" s="11"/>
      <c r="U92" s="9"/>
      <c r="V92" s="9" t="e">
        <f t="shared" si="28"/>
        <v>#DIV/0!</v>
      </c>
      <c r="W92" s="9" t="e">
        <f t="shared" si="29"/>
        <v>#DIV/0!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/>
      <c r="AE92" s="9">
        <f t="shared" si="30"/>
        <v>0</v>
      </c>
      <c r="AF92" s="9">
        <f t="shared" si="3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129</v>
      </c>
      <c r="B93" s="1" t="s">
        <v>39</v>
      </c>
      <c r="C93" s="1"/>
      <c r="D93" s="1">
        <v>84</v>
      </c>
      <c r="E93" s="1">
        <v>8</v>
      </c>
      <c r="F93" s="1">
        <v>76</v>
      </c>
      <c r="G93" s="6">
        <v>0</v>
      </c>
      <c r="H93" s="1" t="e">
        <v>#N/A</v>
      </c>
      <c r="I93" s="1" t="s">
        <v>153</v>
      </c>
      <c r="J93" s="1">
        <v>8</v>
      </c>
      <c r="K93" s="1">
        <f t="shared" si="26"/>
        <v>0</v>
      </c>
      <c r="L93" s="1"/>
      <c r="M93" s="1"/>
      <c r="N93" s="1"/>
      <c r="O93" s="1"/>
      <c r="P93" s="1">
        <f t="shared" si="27"/>
        <v>1.6</v>
      </c>
      <c r="Q93" s="5"/>
      <c r="R93" s="5"/>
      <c r="S93" s="5"/>
      <c r="T93" s="5"/>
      <c r="U93" s="1"/>
      <c r="V93" s="1">
        <f t="shared" si="28"/>
        <v>47.5</v>
      </c>
      <c r="W93" s="1">
        <f t="shared" si="29"/>
        <v>47.5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/>
      <c r="AE93" s="1">
        <f t="shared" si="30"/>
        <v>0</v>
      </c>
      <c r="AF93" s="1">
        <f t="shared" si="3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8" t="s">
        <v>130</v>
      </c>
      <c r="B94" s="1" t="s">
        <v>39</v>
      </c>
      <c r="C94" s="1">
        <v>71</v>
      </c>
      <c r="D94" s="1"/>
      <c r="E94" s="1">
        <v>11</v>
      </c>
      <c r="F94" s="1">
        <v>54</v>
      </c>
      <c r="G94" s="6">
        <v>0.11</v>
      </c>
      <c r="H94" s="1">
        <v>150</v>
      </c>
      <c r="I94" s="1" t="s">
        <v>34</v>
      </c>
      <c r="J94" s="1">
        <v>14</v>
      </c>
      <c r="K94" s="1">
        <f t="shared" si="26"/>
        <v>-3</v>
      </c>
      <c r="L94" s="1"/>
      <c r="M94" s="1"/>
      <c r="N94" s="1"/>
      <c r="O94" s="1"/>
      <c r="P94" s="1">
        <f t="shared" si="27"/>
        <v>2.2000000000000002</v>
      </c>
      <c r="Q94" s="5"/>
      <c r="R94" s="5">
        <f>Q94-S94</f>
        <v>0</v>
      </c>
      <c r="S94" s="5"/>
      <c r="T94" s="5"/>
      <c r="U94" s="1"/>
      <c r="V94" s="1">
        <f t="shared" si="28"/>
        <v>24.545454545454543</v>
      </c>
      <c r="W94" s="1">
        <f t="shared" si="29"/>
        <v>24.545454545454543</v>
      </c>
      <c r="X94" s="1">
        <v>1.8</v>
      </c>
      <c r="Y94" s="1">
        <v>1.4</v>
      </c>
      <c r="Z94" s="1">
        <v>0.6</v>
      </c>
      <c r="AA94" s="1">
        <v>0.8</v>
      </c>
      <c r="AB94" s="1">
        <v>2.6</v>
      </c>
      <c r="AC94" s="1">
        <v>2.6</v>
      </c>
      <c r="AD94" s="14" t="s">
        <v>131</v>
      </c>
      <c r="AE94" s="1">
        <f t="shared" si="30"/>
        <v>0</v>
      </c>
      <c r="AF94" s="1">
        <f t="shared" si="3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132</v>
      </c>
      <c r="B95" s="1" t="s">
        <v>39</v>
      </c>
      <c r="C95" s="1"/>
      <c r="D95" s="1">
        <v>100</v>
      </c>
      <c r="E95" s="1">
        <v>19</v>
      </c>
      <c r="F95" s="1">
        <v>81</v>
      </c>
      <c r="G95" s="6">
        <v>0</v>
      </c>
      <c r="H95" s="1" t="e">
        <v>#N/A</v>
      </c>
      <c r="I95" s="1" t="s">
        <v>153</v>
      </c>
      <c r="J95" s="1">
        <v>19</v>
      </c>
      <c r="K95" s="1">
        <f t="shared" si="26"/>
        <v>0</v>
      </c>
      <c r="L95" s="1"/>
      <c r="M95" s="1"/>
      <c r="N95" s="1"/>
      <c r="O95" s="1"/>
      <c r="P95" s="1">
        <f t="shared" si="27"/>
        <v>3.8</v>
      </c>
      <c r="Q95" s="5"/>
      <c r="R95" s="5"/>
      <c r="S95" s="5"/>
      <c r="T95" s="5"/>
      <c r="U95" s="1"/>
      <c r="V95" s="1">
        <f t="shared" si="28"/>
        <v>21.315789473684212</v>
      </c>
      <c r="W95" s="1">
        <f t="shared" si="29"/>
        <v>21.315789473684212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30"/>
        <v>0</v>
      </c>
      <c r="AF95" s="1">
        <f t="shared" si="3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39</v>
      </c>
      <c r="C96" s="1">
        <v>153</v>
      </c>
      <c r="D96" s="1">
        <v>104</v>
      </c>
      <c r="E96" s="1">
        <v>42</v>
      </c>
      <c r="F96" s="1">
        <v>207</v>
      </c>
      <c r="G96" s="6">
        <v>0.06</v>
      </c>
      <c r="H96" s="1">
        <v>60</v>
      </c>
      <c r="I96" s="1" t="s">
        <v>34</v>
      </c>
      <c r="J96" s="1">
        <v>44</v>
      </c>
      <c r="K96" s="1">
        <f t="shared" si="26"/>
        <v>-2</v>
      </c>
      <c r="L96" s="1"/>
      <c r="M96" s="1"/>
      <c r="N96" s="1"/>
      <c r="O96" s="1"/>
      <c r="P96" s="1">
        <f t="shared" si="27"/>
        <v>8.4</v>
      </c>
      <c r="Q96" s="5"/>
      <c r="R96" s="5">
        <f t="shared" ref="R96:R100" si="34">Q96-S96</f>
        <v>0</v>
      </c>
      <c r="S96" s="5"/>
      <c r="T96" s="5"/>
      <c r="U96" s="1"/>
      <c r="V96" s="1">
        <f t="shared" si="28"/>
        <v>24.642857142857142</v>
      </c>
      <c r="W96" s="1">
        <f t="shared" si="29"/>
        <v>24.642857142857142</v>
      </c>
      <c r="X96" s="1">
        <v>6</v>
      </c>
      <c r="Y96" s="1">
        <v>4</v>
      </c>
      <c r="Z96" s="1">
        <v>12.2</v>
      </c>
      <c r="AA96" s="1">
        <v>12.6</v>
      </c>
      <c r="AB96" s="1">
        <v>6.1436000000000002</v>
      </c>
      <c r="AC96" s="1">
        <v>7.3436000000000003</v>
      </c>
      <c r="AD96" s="20" t="s">
        <v>156</v>
      </c>
      <c r="AE96" s="1">
        <f t="shared" si="30"/>
        <v>0</v>
      </c>
      <c r="AF96" s="1">
        <f t="shared" si="3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39</v>
      </c>
      <c r="C97" s="1">
        <v>17</v>
      </c>
      <c r="D97" s="1">
        <v>42</v>
      </c>
      <c r="E97" s="1">
        <v>11</v>
      </c>
      <c r="F97" s="1">
        <v>42</v>
      </c>
      <c r="G97" s="6">
        <v>0.15</v>
      </c>
      <c r="H97" s="1">
        <v>60</v>
      </c>
      <c r="I97" s="1" t="s">
        <v>34</v>
      </c>
      <c r="J97" s="1">
        <v>14</v>
      </c>
      <c r="K97" s="1">
        <f t="shared" si="26"/>
        <v>-3</v>
      </c>
      <c r="L97" s="1"/>
      <c r="M97" s="1"/>
      <c r="N97" s="1"/>
      <c r="O97" s="1"/>
      <c r="P97" s="1">
        <f t="shared" si="27"/>
        <v>2.2000000000000002</v>
      </c>
      <c r="Q97" s="5"/>
      <c r="R97" s="5">
        <f t="shared" si="34"/>
        <v>0</v>
      </c>
      <c r="S97" s="5"/>
      <c r="T97" s="5"/>
      <c r="U97" s="1"/>
      <c r="V97" s="1">
        <f t="shared" si="28"/>
        <v>19.09090909090909</v>
      </c>
      <c r="W97" s="1">
        <f t="shared" si="29"/>
        <v>19.09090909090909</v>
      </c>
      <c r="X97" s="1">
        <v>1.2</v>
      </c>
      <c r="Y97" s="1">
        <v>0.8</v>
      </c>
      <c r="Z97" s="1">
        <v>1.4</v>
      </c>
      <c r="AA97" s="1">
        <v>1.6</v>
      </c>
      <c r="AB97" s="1">
        <v>2</v>
      </c>
      <c r="AC97" s="1">
        <v>3</v>
      </c>
      <c r="AD97" s="20" t="s">
        <v>156</v>
      </c>
      <c r="AE97" s="1">
        <f t="shared" si="30"/>
        <v>0</v>
      </c>
      <c r="AF97" s="1">
        <f t="shared" si="3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33</v>
      </c>
      <c r="C98" s="1">
        <v>97.134</v>
      </c>
      <c r="D98" s="1">
        <v>12.28</v>
      </c>
      <c r="E98" s="1">
        <v>26.510999999999999</v>
      </c>
      <c r="F98" s="1">
        <v>72.846000000000004</v>
      </c>
      <c r="G98" s="6">
        <v>1</v>
      </c>
      <c r="H98" s="1">
        <v>55</v>
      </c>
      <c r="I98" s="1" t="s">
        <v>34</v>
      </c>
      <c r="J98" s="1">
        <v>26.4</v>
      </c>
      <c r="K98" s="1">
        <f t="shared" si="26"/>
        <v>0.11100000000000065</v>
      </c>
      <c r="L98" s="1"/>
      <c r="M98" s="1"/>
      <c r="N98" s="1"/>
      <c r="O98" s="1"/>
      <c r="P98" s="1">
        <f t="shared" si="27"/>
        <v>5.3022</v>
      </c>
      <c r="Q98" s="5"/>
      <c r="R98" s="5">
        <f t="shared" si="34"/>
        <v>0</v>
      </c>
      <c r="S98" s="5"/>
      <c r="T98" s="5"/>
      <c r="U98" s="1"/>
      <c r="V98" s="1">
        <f t="shared" si="28"/>
        <v>13.738825393232998</v>
      </c>
      <c r="W98" s="1">
        <f t="shared" si="29"/>
        <v>13.738825393232998</v>
      </c>
      <c r="X98" s="1">
        <v>6.0282</v>
      </c>
      <c r="Y98" s="1">
        <v>6.3150000000000004</v>
      </c>
      <c r="Z98" s="1">
        <v>8.454600000000001</v>
      </c>
      <c r="AA98" s="1">
        <v>10.5068</v>
      </c>
      <c r="AB98" s="1">
        <v>8.3873999999999995</v>
      </c>
      <c r="AC98" s="1">
        <v>10.3924</v>
      </c>
      <c r="AD98" s="1"/>
      <c r="AE98" s="1">
        <f t="shared" si="30"/>
        <v>0</v>
      </c>
      <c r="AF98" s="1">
        <f t="shared" si="3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39</v>
      </c>
      <c r="C99" s="1">
        <v>63</v>
      </c>
      <c r="D99" s="1"/>
      <c r="E99" s="1">
        <v>16</v>
      </c>
      <c r="F99" s="1">
        <v>38</v>
      </c>
      <c r="G99" s="6">
        <v>0.4</v>
      </c>
      <c r="H99" s="1">
        <v>55</v>
      </c>
      <c r="I99" s="1" t="s">
        <v>34</v>
      </c>
      <c r="J99" s="1">
        <v>17</v>
      </c>
      <c r="K99" s="1">
        <f t="shared" si="26"/>
        <v>-1</v>
      </c>
      <c r="L99" s="1"/>
      <c r="M99" s="1"/>
      <c r="N99" s="1"/>
      <c r="O99" s="1"/>
      <c r="P99" s="1">
        <f t="shared" si="27"/>
        <v>3.2</v>
      </c>
      <c r="Q99" s="5"/>
      <c r="R99" s="5">
        <f t="shared" si="34"/>
        <v>0</v>
      </c>
      <c r="S99" s="5"/>
      <c r="T99" s="5"/>
      <c r="U99" s="1"/>
      <c r="V99" s="1">
        <f t="shared" si="28"/>
        <v>11.875</v>
      </c>
      <c r="W99" s="1">
        <f t="shared" si="29"/>
        <v>11.875</v>
      </c>
      <c r="X99" s="1">
        <v>4.4000000000000004</v>
      </c>
      <c r="Y99" s="1">
        <v>4</v>
      </c>
      <c r="Z99" s="1">
        <v>7</v>
      </c>
      <c r="AA99" s="1">
        <v>7.4</v>
      </c>
      <c r="AB99" s="1">
        <v>9.4</v>
      </c>
      <c r="AC99" s="1">
        <v>10.4</v>
      </c>
      <c r="AD99" s="1"/>
      <c r="AE99" s="1">
        <f t="shared" si="30"/>
        <v>0</v>
      </c>
      <c r="AF99" s="1">
        <f t="shared" si="31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33</v>
      </c>
      <c r="C100" s="1">
        <v>120.34399999999999</v>
      </c>
      <c r="D100" s="1"/>
      <c r="E100" s="1">
        <v>27.741</v>
      </c>
      <c r="F100" s="1">
        <v>83.682000000000002</v>
      </c>
      <c r="G100" s="6">
        <v>1</v>
      </c>
      <c r="H100" s="1" t="e">
        <v>#N/A</v>
      </c>
      <c r="I100" s="1" t="s">
        <v>34</v>
      </c>
      <c r="J100" s="1">
        <v>27.3</v>
      </c>
      <c r="K100" s="1">
        <f t="shared" si="26"/>
        <v>0.44099999999999895</v>
      </c>
      <c r="L100" s="1"/>
      <c r="M100" s="1"/>
      <c r="N100" s="1"/>
      <c r="O100" s="1"/>
      <c r="P100" s="1">
        <f t="shared" si="27"/>
        <v>5.5481999999999996</v>
      </c>
      <c r="Q100" s="5"/>
      <c r="R100" s="5">
        <f t="shared" si="34"/>
        <v>0</v>
      </c>
      <c r="S100" s="5"/>
      <c r="T100" s="5"/>
      <c r="U100" s="1"/>
      <c r="V100" s="1">
        <f t="shared" si="28"/>
        <v>15.082729533902889</v>
      </c>
      <c r="W100" s="1">
        <f t="shared" si="29"/>
        <v>15.082729533902889</v>
      </c>
      <c r="X100" s="1">
        <v>5.4687999999999999</v>
      </c>
      <c r="Y100" s="1">
        <v>5.8010000000000002</v>
      </c>
      <c r="Z100" s="1">
        <v>9.2474000000000007</v>
      </c>
      <c r="AA100" s="1">
        <v>11.025399999999999</v>
      </c>
      <c r="AB100" s="1">
        <v>8.4252000000000002</v>
      </c>
      <c r="AC100" s="1">
        <v>8.0885999999999996</v>
      </c>
      <c r="AD100" s="12" t="s">
        <v>75</v>
      </c>
      <c r="AE100" s="1">
        <f t="shared" si="30"/>
        <v>0</v>
      </c>
      <c r="AF100" s="1">
        <f t="shared" si="3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5" t="s">
        <v>138</v>
      </c>
      <c r="B101" s="15" t="s">
        <v>39</v>
      </c>
      <c r="C101" s="15"/>
      <c r="D101" s="15"/>
      <c r="E101" s="15"/>
      <c r="F101" s="15"/>
      <c r="G101" s="16">
        <v>0</v>
      </c>
      <c r="H101" s="15" t="e">
        <v>#N/A</v>
      </c>
      <c r="I101" s="15" t="s">
        <v>34</v>
      </c>
      <c r="J101" s="15"/>
      <c r="K101" s="15">
        <f t="shared" ref="K101:K113" si="35">E101-J101</f>
        <v>0</v>
      </c>
      <c r="L101" s="15"/>
      <c r="M101" s="15"/>
      <c r="N101" s="15"/>
      <c r="O101" s="15"/>
      <c r="P101" s="15">
        <f t="shared" si="27"/>
        <v>0</v>
      </c>
      <c r="Q101" s="17"/>
      <c r="R101" s="17"/>
      <c r="S101" s="17"/>
      <c r="T101" s="17"/>
      <c r="U101" s="15"/>
      <c r="V101" s="15" t="e">
        <f t="shared" si="28"/>
        <v>#DIV/0!</v>
      </c>
      <c r="W101" s="15" t="e">
        <f t="shared" si="29"/>
        <v>#DIV/0!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 t="s">
        <v>48</v>
      </c>
      <c r="AE101" s="15">
        <f t="shared" si="30"/>
        <v>0</v>
      </c>
      <c r="AF101" s="15">
        <f t="shared" si="31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139</v>
      </c>
      <c r="B102" s="1" t="s">
        <v>39</v>
      </c>
      <c r="C102" s="1">
        <v>54</v>
      </c>
      <c r="D102" s="1"/>
      <c r="E102" s="1">
        <v>21</v>
      </c>
      <c r="F102" s="1">
        <v>27</v>
      </c>
      <c r="G102" s="6">
        <v>0.4</v>
      </c>
      <c r="H102" s="1" t="e">
        <v>#N/A</v>
      </c>
      <c r="I102" s="1" t="s">
        <v>34</v>
      </c>
      <c r="J102" s="1">
        <v>24</v>
      </c>
      <c r="K102" s="1">
        <f t="shared" si="35"/>
        <v>-3</v>
      </c>
      <c r="L102" s="1"/>
      <c r="M102" s="1"/>
      <c r="N102" s="1"/>
      <c r="O102" s="1"/>
      <c r="P102" s="1">
        <f t="shared" si="27"/>
        <v>4.2</v>
      </c>
      <c r="Q102" s="5">
        <f t="shared" ref="Q102:Q103" si="36">10*P102-O102-N102-F102</f>
        <v>15</v>
      </c>
      <c r="R102" s="5">
        <f t="shared" ref="R102:R111" si="37">Q102-S102</f>
        <v>15</v>
      </c>
      <c r="S102" s="5"/>
      <c r="T102" s="5"/>
      <c r="U102" s="1"/>
      <c r="V102" s="1">
        <f t="shared" si="28"/>
        <v>10</v>
      </c>
      <c r="W102" s="1">
        <f t="shared" si="29"/>
        <v>6.4285714285714279</v>
      </c>
      <c r="X102" s="1">
        <v>4.4000000000000004</v>
      </c>
      <c r="Y102" s="1">
        <v>4.4000000000000004</v>
      </c>
      <c r="Z102" s="1">
        <v>3.4</v>
      </c>
      <c r="AA102" s="1">
        <v>2.2000000000000002</v>
      </c>
      <c r="AB102" s="1">
        <v>6.2</v>
      </c>
      <c r="AC102" s="1">
        <v>7.6</v>
      </c>
      <c r="AD102" s="1"/>
      <c r="AE102" s="1">
        <f t="shared" si="30"/>
        <v>6</v>
      </c>
      <c r="AF102" s="1">
        <f t="shared" si="31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140</v>
      </c>
      <c r="B103" s="1" t="s">
        <v>33</v>
      </c>
      <c r="C103" s="1">
        <v>135.453</v>
      </c>
      <c r="D103" s="1">
        <v>56.204999999999998</v>
      </c>
      <c r="E103" s="1">
        <v>87.347999999999999</v>
      </c>
      <c r="F103" s="1">
        <v>68.647000000000006</v>
      </c>
      <c r="G103" s="6">
        <v>1</v>
      </c>
      <c r="H103" s="1">
        <v>50</v>
      </c>
      <c r="I103" s="1" t="s">
        <v>34</v>
      </c>
      <c r="J103" s="1">
        <v>83.4</v>
      </c>
      <c r="K103" s="1">
        <f t="shared" si="35"/>
        <v>3.9479999999999933</v>
      </c>
      <c r="L103" s="1"/>
      <c r="M103" s="1"/>
      <c r="N103" s="1">
        <v>74.259899999999959</v>
      </c>
      <c r="O103" s="1"/>
      <c r="P103" s="1">
        <f t="shared" si="27"/>
        <v>17.4696</v>
      </c>
      <c r="Q103" s="5">
        <f t="shared" si="36"/>
        <v>31.789100000000033</v>
      </c>
      <c r="R103" s="5">
        <f t="shared" si="37"/>
        <v>31.789100000000033</v>
      </c>
      <c r="S103" s="5"/>
      <c r="T103" s="5"/>
      <c r="U103" s="1"/>
      <c r="V103" s="1">
        <f t="shared" si="28"/>
        <v>9.9999999999999982</v>
      </c>
      <c r="W103" s="1">
        <f t="shared" si="29"/>
        <v>8.1803189540687793</v>
      </c>
      <c r="X103" s="1">
        <v>19.058800000000002</v>
      </c>
      <c r="Y103" s="1">
        <v>16.201000000000001</v>
      </c>
      <c r="Z103" s="1">
        <v>16.4878</v>
      </c>
      <c r="AA103" s="1">
        <v>17.877400000000002</v>
      </c>
      <c r="AB103" s="1">
        <v>16.0962</v>
      </c>
      <c r="AC103" s="1">
        <v>16.948599999999999</v>
      </c>
      <c r="AD103" s="1"/>
      <c r="AE103" s="1">
        <f t="shared" si="30"/>
        <v>32</v>
      </c>
      <c r="AF103" s="1">
        <f t="shared" si="3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141</v>
      </c>
      <c r="B104" s="1" t="s">
        <v>33</v>
      </c>
      <c r="C104" s="1">
        <v>2132.991</v>
      </c>
      <c r="D104" s="1"/>
      <c r="E104" s="1">
        <v>1133.9770000000001</v>
      </c>
      <c r="F104" s="1">
        <v>351.41500000000002</v>
      </c>
      <c r="G104" s="6">
        <v>1</v>
      </c>
      <c r="H104" s="1" t="e">
        <v>#N/A</v>
      </c>
      <c r="I104" s="1" t="s">
        <v>34</v>
      </c>
      <c r="J104" s="1">
        <v>1107.1500000000001</v>
      </c>
      <c r="K104" s="1">
        <f t="shared" si="35"/>
        <v>26.826999999999998</v>
      </c>
      <c r="L104" s="1"/>
      <c r="M104" s="1"/>
      <c r="N104" s="1">
        <v>250</v>
      </c>
      <c r="O104" s="1">
        <v>300</v>
      </c>
      <c r="P104" s="1">
        <f t="shared" si="27"/>
        <v>226.79540000000003</v>
      </c>
      <c r="Q104" s="5">
        <f>10.5*P104-O104-N104-F104</f>
        <v>1479.9367000000002</v>
      </c>
      <c r="R104" s="5">
        <f t="shared" si="37"/>
        <v>1479.9367000000002</v>
      </c>
      <c r="S104" s="5"/>
      <c r="T104" s="5"/>
      <c r="U104" s="1"/>
      <c r="V104" s="1">
        <f t="shared" si="28"/>
        <v>10.5</v>
      </c>
      <c r="W104" s="1">
        <f t="shared" si="29"/>
        <v>3.9745735583702309</v>
      </c>
      <c r="X104" s="1">
        <v>170.07159999999999</v>
      </c>
      <c r="Y104" s="1">
        <v>120.7898</v>
      </c>
      <c r="Z104" s="1">
        <v>10.520200000000001</v>
      </c>
      <c r="AA104" s="1">
        <v>6.2951999999999986</v>
      </c>
      <c r="AB104" s="1">
        <v>0</v>
      </c>
      <c r="AC104" s="1">
        <v>0</v>
      </c>
      <c r="AD104" s="1" t="s">
        <v>142</v>
      </c>
      <c r="AE104" s="1">
        <f t="shared" si="30"/>
        <v>1480</v>
      </c>
      <c r="AF104" s="1">
        <f t="shared" si="31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143</v>
      </c>
      <c r="B105" s="1" t="s">
        <v>39</v>
      </c>
      <c r="C105" s="1">
        <v>108</v>
      </c>
      <c r="D105" s="1">
        <v>18</v>
      </c>
      <c r="E105" s="1">
        <v>17</v>
      </c>
      <c r="F105" s="1">
        <v>103</v>
      </c>
      <c r="G105" s="6">
        <v>0.3</v>
      </c>
      <c r="H105" s="1">
        <v>30</v>
      </c>
      <c r="I105" s="1" t="s">
        <v>34</v>
      </c>
      <c r="J105" s="1">
        <v>17</v>
      </c>
      <c r="K105" s="1">
        <f t="shared" si="35"/>
        <v>0</v>
      </c>
      <c r="L105" s="1"/>
      <c r="M105" s="1"/>
      <c r="N105" s="1"/>
      <c r="O105" s="1"/>
      <c r="P105" s="1">
        <f t="shared" si="27"/>
        <v>3.4</v>
      </c>
      <c r="Q105" s="5"/>
      <c r="R105" s="5">
        <f t="shared" si="37"/>
        <v>0</v>
      </c>
      <c r="S105" s="5"/>
      <c r="T105" s="5"/>
      <c r="U105" s="1"/>
      <c r="V105" s="1">
        <f t="shared" si="28"/>
        <v>30.294117647058826</v>
      </c>
      <c r="W105" s="1">
        <f t="shared" si="29"/>
        <v>30.294117647058826</v>
      </c>
      <c r="X105" s="1">
        <v>1.8</v>
      </c>
      <c r="Y105" s="1">
        <v>3.2</v>
      </c>
      <c r="Z105" s="1">
        <v>2.6</v>
      </c>
      <c r="AA105" s="1">
        <v>1.8</v>
      </c>
      <c r="AB105" s="1">
        <v>11.4</v>
      </c>
      <c r="AC105" s="1">
        <v>11.8</v>
      </c>
      <c r="AD105" s="14" t="s">
        <v>131</v>
      </c>
      <c r="AE105" s="1">
        <f t="shared" si="30"/>
        <v>0</v>
      </c>
      <c r="AF105" s="1">
        <f t="shared" si="31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144</v>
      </c>
      <c r="B106" s="1" t="s">
        <v>39</v>
      </c>
      <c r="C106" s="1">
        <v>34</v>
      </c>
      <c r="D106" s="1"/>
      <c r="E106" s="1">
        <v>11</v>
      </c>
      <c r="F106" s="1">
        <v>18</v>
      </c>
      <c r="G106" s="6">
        <v>0.3</v>
      </c>
      <c r="H106" s="1">
        <v>30</v>
      </c>
      <c r="I106" s="1" t="s">
        <v>34</v>
      </c>
      <c r="J106" s="1">
        <v>15</v>
      </c>
      <c r="K106" s="1">
        <f t="shared" si="35"/>
        <v>-4</v>
      </c>
      <c r="L106" s="1"/>
      <c r="M106" s="1"/>
      <c r="N106" s="1"/>
      <c r="O106" s="1"/>
      <c r="P106" s="1">
        <f t="shared" si="27"/>
        <v>2.2000000000000002</v>
      </c>
      <c r="Q106" s="5">
        <v>8</v>
      </c>
      <c r="R106" s="5">
        <f t="shared" si="37"/>
        <v>8</v>
      </c>
      <c r="S106" s="5"/>
      <c r="T106" s="5"/>
      <c r="U106" s="1"/>
      <c r="V106" s="1">
        <f t="shared" si="28"/>
        <v>11.818181818181817</v>
      </c>
      <c r="W106" s="1">
        <f t="shared" si="29"/>
        <v>8.1818181818181817</v>
      </c>
      <c r="X106" s="1">
        <v>1.2</v>
      </c>
      <c r="Y106" s="1">
        <v>1.6</v>
      </c>
      <c r="Z106" s="1">
        <v>3.6</v>
      </c>
      <c r="AA106" s="1">
        <v>2.8</v>
      </c>
      <c r="AB106" s="1">
        <v>0</v>
      </c>
      <c r="AC106" s="1">
        <v>0.4</v>
      </c>
      <c r="AD106" s="1"/>
      <c r="AE106" s="1">
        <f t="shared" si="30"/>
        <v>2</v>
      </c>
      <c r="AF106" s="1">
        <f t="shared" si="3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145</v>
      </c>
      <c r="B107" s="1" t="s">
        <v>33</v>
      </c>
      <c r="C107" s="1">
        <v>1402.1469999999999</v>
      </c>
      <c r="D107" s="1">
        <v>1897.95</v>
      </c>
      <c r="E107" s="1">
        <v>1832.8920000000001</v>
      </c>
      <c r="F107" s="1">
        <v>1250.5940000000001</v>
      </c>
      <c r="G107" s="6">
        <v>1</v>
      </c>
      <c r="H107" s="1">
        <v>60</v>
      </c>
      <c r="I107" s="1" t="s">
        <v>146</v>
      </c>
      <c r="J107" s="1">
        <v>1832.6</v>
      </c>
      <c r="K107" s="1">
        <f t="shared" si="35"/>
        <v>0.2920000000001437</v>
      </c>
      <c r="L107" s="1"/>
      <c r="M107" s="1"/>
      <c r="N107" s="1">
        <v>350</v>
      </c>
      <c r="O107" s="1">
        <v>400</v>
      </c>
      <c r="P107" s="1">
        <f t="shared" si="27"/>
        <v>366.57839999999999</v>
      </c>
      <c r="Q107" s="5">
        <f>10.5*P107-O107-N107-F107</f>
        <v>1848.4791999999998</v>
      </c>
      <c r="R107" s="5">
        <f t="shared" si="37"/>
        <v>1848.4791999999998</v>
      </c>
      <c r="S107" s="5"/>
      <c r="T107" s="5"/>
      <c r="U107" s="1"/>
      <c r="V107" s="1">
        <f t="shared" si="28"/>
        <v>10.5</v>
      </c>
      <c r="W107" s="1">
        <f t="shared" si="29"/>
        <v>5.457479218633722</v>
      </c>
      <c r="X107" s="1">
        <v>324.30239999999998</v>
      </c>
      <c r="Y107" s="1">
        <v>328.69600000000003</v>
      </c>
      <c r="Z107" s="1">
        <v>336.43439999999998</v>
      </c>
      <c r="AA107" s="1">
        <v>286.92059999999998</v>
      </c>
      <c r="AB107" s="1">
        <v>266.16359999999997</v>
      </c>
      <c r="AC107" s="1">
        <v>274.07420000000002</v>
      </c>
      <c r="AD107" s="1"/>
      <c r="AE107" s="1">
        <f t="shared" si="30"/>
        <v>1848</v>
      </c>
      <c r="AF107" s="1">
        <f t="shared" si="3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8" t="s">
        <v>147</v>
      </c>
      <c r="B108" s="1" t="s">
        <v>39</v>
      </c>
      <c r="C108" s="1"/>
      <c r="D108" s="1"/>
      <c r="E108" s="1">
        <v>-4</v>
      </c>
      <c r="F108" s="1"/>
      <c r="G108" s="6">
        <v>0.1</v>
      </c>
      <c r="H108" s="1">
        <v>60</v>
      </c>
      <c r="I108" s="1" t="s">
        <v>34</v>
      </c>
      <c r="J108" s="1"/>
      <c r="K108" s="1">
        <f t="shared" si="35"/>
        <v>-4</v>
      </c>
      <c r="L108" s="1"/>
      <c r="M108" s="1"/>
      <c r="N108" s="1"/>
      <c r="O108" s="1"/>
      <c r="P108" s="1">
        <f t="shared" si="27"/>
        <v>-0.8</v>
      </c>
      <c r="Q108" s="5">
        <v>60</v>
      </c>
      <c r="R108" s="5">
        <f t="shared" si="37"/>
        <v>60</v>
      </c>
      <c r="S108" s="5"/>
      <c r="T108" s="5"/>
      <c r="U108" s="1"/>
      <c r="V108" s="1">
        <f t="shared" si="28"/>
        <v>-75</v>
      </c>
      <c r="W108" s="1">
        <f t="shared" si="29"/>
        <v>0</v>
      </c>
      <c r="X108" s="1">
        <v>-0.4</v>
      </c>
      <c r="Y108" s="1">
        <v>-0.4</v>
      </c>
      <c r="Z108" s="1">
        <v>3.2</v>
      </c>
      <c r="AA108" s="1">
        <v>4.4000000000000004</v>
      </c>
      <c r="AB108" s="1">
        <v>2</v>
      </c>
      <c r="AC108" s="1">
        <v>1.4</v>
      </c>
      <c r="AD108" s="19" t="s">
        <v>155</v>
      </c>
      <c r="AE108" s="1">
        <f t="shared" si="30"/>
        <v>6</v>
      </c>
      <c r="AF108" s="1">
        <f t="shared" si="31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148</v>
      </c>
      <c r="B109" s="1" t="s">
        <v>33</v>
      </c>
      <c r="C109" s="1">
        <v>6348.8959999999997</v>
      </c>
      <c r="D109" s="1">
        <v>2726.8209999999999</v>
      </c>
      <c r="E109" s="1">
        <v>3958.2890000000002</v>
      </c>
      <c r="F109" s="1">
        <v>3784.2460000000001</v>
      </c>
      <c r="G109" s="6">
        <v>1</v>
      </c>
      <c r="H109" s="1">
        <v>60</v>
      </c>
      <c r="I109" s="1" t="s">
        <v>34</v>
      </c>
      <c r="J109" s="1">
        <v>3910.25</v>
      </c>
      <c r="K109" s="1">
        <f t="shared" si="35"/>
        <v>48.039000000000215</v>
      </c>
      <c r="L109" s="1"/>
      <c r="M109" s="1"/>
      <c r="N109" s="1">
        <v>71.979580000001079</v>
      </c>
      <c r="O109" s="1"/>
      <c r="P109" s="1">
        <f t="shared" si="27"/>
        <v>791.65780000000007</v>
      </c>
      <c r="Q109" s="5">
        <f t="shared" ref="Q109:Q110" si="38">10.5*P109-O109-N109-F109</f>
        <v>4456.1813199999988</v>
      </c>
      <c r="R109" s="5">
        <f t="shared" si="37"/>
        <v>2456.1813199999988</v>
      </c>
      <c r="S109" s="5">
        <v>2000</v>
      </c>
      <c r="T109" s="5"/>
      <c r="U109" s="1"/>
      <c r="V109" s="1">
        <f t="shared" si="28"/>
        <v>10.499999999999998</v>
      </c>
      <c r="W109" s="1">
        <f t="shared" si="29"/>
        <v>4.8710763413181821</v>
      </c>
      <c r="X109" s="1">
        <v>670.50339999999994</v>
      </c>
      <c r="Y109" s="1">
        <v>775.44679999999994</v>
      </c>
      <c r="Z109" s="1">
        <v>888.06319999999994</v>
      </c>
      <c r="AA109" s="1">
        <v>875.38460000000009</v>
      </c>
      <c r="AB109" s="1">
        <v>887.66000000000008</v>
      </c>
      <c r="AC109" s="1">
        <v>771.37020000000007</v>
      </c>
      <c r="AD109" s="1"/>
      <c r="AE109" s="1">
        <f t="shared" si="30"/>
        <v>2456</v>
      </c>
      <c r="AF109" s="1">
        <f t="shared" si="31"/>
        <v>2000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149</v>
      </c>
      <c r="B110" s="1" t="s">
        <v>33</v>
      </c>
      <c r="C110" s="1">
        <v>1800.37</v>
      </c>
      <c r="D110" s="1">
        <v>1737.645</v>
      </c>
      <c r="E110" s="13">
        <f>845.958+E28</f>
        <v>2208.4949999999999</v>
      </c>
      <c r="F110" s="13">
        <f>2540.391+F28</f>
        <v>2514.7580000000003</v>
      </c>
      <c r="G110" s="6">
        <v>1</v>
      </c>
      <c r="H110" s="1">
        <v>60</v>
      </c>
      <c r="I110" s="1" t="s">
        <v>146</v>
      </c>
      <c r="J110" s="1">
        <v>830.2</v>
      </c>
      <c r="K110" s="1">
        <f t="shared" si="35"/>
        <v>1378.2949999999998</v>
      </c>
      <c r="L110" s="1"/>
      <c r="M110" s="1"/>
      <c r="N110" s="1"/>
      <c r="O110" s="1"/>
      <c r="P110" s="1">
        <f t="shared" si="27"/>
        <v>441.69899999999996</v>
      </c>
      <c r="Q110" s="5">
        <f t="shared" si="38"/>
        <v>2123.0814999999989</v>
      </c>
      <c r="R110" s="5">
        <f t="shared" si="37"/>
        <v>2123.0814999999989</v>
      </c>
      <c r="S110" s="5"/>
      <c r="T110" s="5"/>
      <c r="U110" s="1"/>
      <c r="V110" s="1">
        <f t="shared" si="28"/>
        <v>10.499999999999998</v>
      </c>
      <c r="W110" s="1">
        <f t="shared" si="29"/>
        <v>5.693374900101654</v>
      </c>
      <c r="X110" s="1">
        <v>362.32380000000001</v>
      </c>
      <c r="Y110" s="1">
        <v>290.05439999999999</v>
      </c>
      <c r="Z110" s="1">
        <v>513.26799999999992</v>
      </c>
      <c r="AA110" s="1">
        <v>498.47620000000012</v>
      </c>
      <c r="AB110" s="1">
        <v>443.47439999999989</v>
      </c>
      <c r="AC110" s="1">
        <v>160.4958</v>
      </c>
      <c r="AD110" s="1" t="s">
        <v>62</v>
      </c>
      <c r="AE110" s="1">
        <f t="shared" si="30"/>
        <v>2123</v>
      </c>
      <c r="AF110" s="1">
        <f t="shared" si="31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150</v>
      </c>
      <c r="B111" s="1" t="s">
        <v>39</v>
      </c>
      <c r="C111" s="1">
        <v>59</v>
      </c>
      <c r="D111" s="1"/>
      <c r="E111" s="1"/>
      <c r="F111" s="1">
        <v>53</v>
      </c>
      <c r="G111" s="6">
        <v>0.2</v>
      </c>
      <c r="H111" s="1" t="e">
        <v>#N/A</v>
      </c>
      <c r="I111" s="1" t="s">
        <v>34</v>
      </c>
      <c r="J111" s="1"/>
      <c r="K111" s="1">
        <f t="shared" si="35"/>
        <v>0</v>
      </c>
      <c r="L111" s="1"/>
      <c r="M111" s="1"/>
      <c r="N111" s="1"/>
      <c r="O111" s="1"/>
      <c r="P111" s="1">
        <f t="shared" si="27"/>
        <v>0</v>
      </c>
      <c r="Q111" s="5"/>
      <c r="R111" s="5">
        <f t="shared" si="37"/>
        <v>0</v>
      </c>
      <c r="S111" s="5"/>
      <c r="T111" s="5"/>
      <c r="U111" s="1"/>
      <c r="V111" s="1" t="e">
        <f t="shared" si="28"/>
        <v>#DIV/0!</v>
      </c>
      <c r="W111" s="1" t="e">
        <f t="shared" si="29"/>
        <v>#DIV/0!</v>
      </c>
      <c r="X111" s="1">
        <v>0</v>
      </c>
      <c r="Y111" s="1">
        <v>-0.2</v>
      </c>
      <c r="Z111" s="1">
        <v>-0.2</v>
      </c>
      <c r="AA111" s="1">
        <v>0</v>
      </c>
      <c r="AB111" s="1">
        <v>0</v>
      </c>
      <c r="AC111" s="1">
        <v>0</v>
      </c>
      <c r="AD111" s="14" t="s">
        <v>131</v>
      </c>
      <c r="AE111" s="1">
        <f t="shared" si="30"/>
        <v>0</v>
      </c>
      <c r="AF111" s="1">
        <f t="shared" si="31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5" t="s">
        <v>151</v>
      </c>
      <c r="B112" s="15" t="s">
        <v>33</v>
      </c>
      <c r="C112" s="15"/>
      <c r="D112" s="15"/>
      <c r="E112" s="15"/>
      <c r="F112" s="15"/>
      <c r="G112" s="16">
        <v>0</v>
      </c>
      <c r="H112" s="15" t="e">
        <v>#N/A</v>
      </c>
      <c r="I112" s="15" t="s">
        <v>34</v>
      </c>
      <c r="J112" s="15"/>
      <c r="K112" s="15">
        <f t="shared" si="35"/>
        <v>0</v>
      </c>
      <c r="L112" s="15"/>
      <c r="M112" s="15"/>
      <c r="N112" s="15"/>
      <c r="O112" s="15"/>
      <c r="P112" s="15">
        <f t="shared" si="27"/>
        <v>0</v>
      </c>
      <c r="Q112" s="17"/>
      <c r="R112" s="17"/>
      <c r="S112" s="17"/>
      <c r="T112" s="17"/>
      <c r="U112" s="15"/>
      <c r="V112" s="15" t="e">
        <f t="shared" si="28"/>
        <v>#DIV/0!</v>
      </c>
      <c r="W112" s="15" t="e">
        <f t="shared" si="29"/>
        <v>#DIV/0!</v>
      </c>
      <c r="X112" s="15">
        <v>0</v>
      </c>
      <c r="Y112" s="15">
        <v>0</v>
      </c>
      <c r="Z112" s="15"/>
      <c r="AA112" s="15">
        <v>0</v>
      </c>
      <c r="AB112" s="15">
        <v>0</v>
      </c>
      <c r="AC112" s="15">
        <v>0</v>
      </c>
      <c r="AD112" s="15" t="s">
        <v>48</v>
      </c>
      <c r="AE112" s="15">
        <f t="shared" si="30"/>
        <v>0</v>
      </c>
      <c r="AF112" s="15">
        <f t="shared" si="31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8" t="s">
        <v>152</v>
      </c>
      <c r="B113" s="1" t="s">
        <v>39</v>
      </c>
      <c r="C113" s="1"/>
      <c r="D113" s="1"/>
      <c r="E113" s="1"/>
      <c r="F113" s="1"/>
      <c r="G113" s="6">
        <v>0</v>
      </c>
      <c r="H113" s="1" t="e">
        <v>#N/A</v>
      </c>
      <c r="I113" s="1" t="s">
        <v>153</v>
      </c>
      <c r="J113" s="1"/>
      <c r="K113" s="1">
        <f t="shared" si="35"/>
        <v>0</v>
      </c>
      <c r="L113" s="1"/>
      <c r="M113" s="1"/>
      <c r="N113" s="1"/>
      <c r="O113" s="1"/>
      <c r="P113" s="1">
        <f t="shared" si="27"/>
        <v>0</v>
      </c>
      <c r="Q113" s="5"/>
      <c r="R113" s="5"/>
      <c r="S113" s="5"/>
      <c r="T113" s="5"/>
      <c r="U113" s="1"/>
      <c r="V113" s="1" t="e">
        <f t="shared" si="28"/>
        <v>#DIV/0!</v>
      </c>
      <c r="W113" s="1" t="e">
        <f t="shared" si="29"/>
        <v>#DIV/0!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 t="s">
        <v>154</v>
      </c>
      <c r="AE113" s="1">
        <f t="shared" si="30"/>
        <v>0</v>
      </c>
      <c r="AF113" s="1">
        <f t="shared" si="31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E113" xr:uid="{728232FA-CB80-46E9-A546-5C03C54378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2024-07-31T07:27:40Z</dcterms:created>
  <dcterms:modified xsi:type="dcterms:W3CDTF">2024-08-01T07:35:19Z</dcterms:modified>
</cp:coreProperties>
</file>