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9DAAEC8-8277-44F3-9220-EC0A196B0A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451" i="1"/>
  <c r="Z344" i="1"/>
  <c r="Z259" i="1"/>
  <c r="Z213" i="1"/>
  <c r="Z136" i="1"/>
  <c r="Z97" i="1"/>
  <c r="Z34" i="1"/>
  <c r="Y609" i="1"/>
  <c r="Y606" i="1"/>
  <c r="Z477" i="1"/>
  <c r="Z413" i="1"/>
  <c r="Z361" i="1"/>
  <c r="Z280" i="1"/>
  <c r="Z610" i="1" s="1"/>
  <c r="Z247" i="1"/>
  <c r="Y605" i="1"/>
  <c r="Z585" i="1"/>
  <c r="Z375" i="1"/>
  <c r="Z315" i="1"/>
  <c r="Y607" i="1"/>
  <c r="Z399" i="1"/>
  <c r="Z322" i="1"/>
  <c r="Z289" i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<sst xmlns="http://schemas.openxmlformats.org/spreadsheetml/2006/main" count="2545" uniqueCount="836">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</sst>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2" zoomScaleNormal="100" zoomScaleSheetLayoutView="100" workbookViewId="0">
      <selection activeCell="AC611" sqref="AC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87</v>
      </c>
      <c r="Y53" s="385">
        <f t="shared" si="6"/>
        <v>89.6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90.728571428571428</v>
      </c>
      <c r="BN53" s="64">
        <f t="shared" si="8"/>
        <v>93.440000000000012</v>
      </c>
      <c r="BO53" s="64">
        <f t="shared" si="9"/>
        <v>0.13871173469387754</v>
      </c>
      <c r="BP53" s="64">
        <f t="shared" si="10"/>
        <v>0.14285714285714285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7.7678571428571432</v>
      </c>
      <c r="Y57" s="386">
        <f>IFERROR(Y51/H51,"0")+IFERROR(Y52/H52,"0")+IFERROR(Y53/H53,"0")+IFERROR(Y54/H54,"0")+IFERROR(Y55/H55,"0")+IFERROR(Y56/H56,"0")</f>
        <v>8</v>
      </c>
      <c r="Z57" s="386">
        <f>IFERROR(IF(Z51="",0,Z51),"0")+IFERROR(IF(Z52="",0,Z52),"0")+IFERROR(IF(Z53="",0,Z53),"0")+IFERROR(IF(Z54="",0,Z54),"0")+IFERROR(IF(Z55="",0,Z55),"0")+IFERROR(IF(Z56="",0,Z56),"0")</f>
        <v>0.17399999999999999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87</v>
      </c>
      <c r="Y58" s="386">
        <f>IFERROR(SUM(Y51:Y56),"0")</f>
        <v>89.6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260</v>
      </c>
      <c r="Y67" s="385">
        <f t="shared" si="11"/>
        <v>270</v>
      </c>
      <c r="Z67" s="36">
        <f>IFERROR(IF(Y67=0,"",ROUNDUP(Y67/H67,0)*0.02175),"")</f>
        <v>0.54374999999999996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271.55555555555549</v>
      </c>
      <c r="BN67" s="64">
        <f t="shared" si="13"/>
        <v>282</v>
      </c>
      <c r="BO67" s="64">
        <f t="shared" si="14"/>
        <v>0.42989417989417983</v>
      </c>
      <c r="BP67" s="64">
        <f t="shared" si="15"/>
        <v>0.4464285714285714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24.074074074074073</v>
      </c>
      <c r="Y72" s="386">
        <f>IFERROR(Y66/H66,"0")+IFERROR(Y67/H67,"0")+IFERROR(Y68/H68,"0")+IFERROR(Y69/H69,"0")+IFERROR(Y70/H70,"0")+IFERROR(Y71/H71,"0")</f>
        <v>25</v>
      </c>
      <c r="Z72" s="386">
        <f>IFERROR(IF(Z66="",0,Z66),"0")+IFERROR(IF(Z67="",0,Z67),"0")+IFERROR(IF(Z68="",0,Z68),"0")+IFERROR(IF(Z69="",0,Z69),"0")+IFERROR(IF(Z70="",0,Z70),"0")+IFERROR(IF(Z71="",0,Z71),"0")</f>
        <v>0.54374999999999996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260</v>
      </c>
      <c r="Y73" s="386">
        <f>IFERROR(SUM(Y66:Y71),"0")</f>
        <v>270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392</v>
      </c>
      <c r="Y75" s="385">
        <f>IFERROR(IF(X75="",0,CEILING((X75/$H75),1)*$H75),"")</f>
        <v>399.6</v>
      </c>
      <c r="Z75" s="36">
        <f>IFERROR(IF(Y75=0,"",ROUNDUP(Y75/H75,0)*0.02175),"")</f>
        <v>0.80474999999999997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409.4222222222221</v>
      </c>
      <c r="BN75" s="64">
        <f>IFERROR(Y75*I75/H75,"0")</f>
        <v>417.36</v>
      </c>
      <c r="BO75" s="64">
        <f>IFERROR(1/J75*(X75/H75),"0")</f>
        <v>0.64814814814814803</v>
      </c>
      <c r="BP75" s="64">
        <f>IFERROR(1/J75*(Y75/H75),"0")</f>
        <v>0.6607142857142857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36.296296296296291</v>
      </c>
      <c r="Y77" s="386">
        <f>IFERROR(Y75/H75,"0")+IFERROR(Y76/H76,"0")</f>
        <v>37</v>
      </c>
      <c r="Z77" s="386">
        <f>IFERROR(IF(Z75="",0,Z75),"0")+IFERROR(IF(Z76="",0,Z76),"0")</f>
        <v>0.80474999999999997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392</v>
      </c>
      <c r="Y78" s="386">
        <f>IFERROR(SUM(Y75:Y76),"0")</f>
        <v>399.6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143</v>
      </c>
      <c r="Y94" s="385">
        <f>IFERROR(IF(X94="",0,CEILING((X94/$H94),1)*$H94),"")</f>
        <v>151.20000000000002</v>
      </c>
      <c r="Z94" s="36">
        <f>IFERROR(IF(Y94=0,"",ROUNDUP(Y94/H94,0)*0.02175),"")</f>
        <v>0.39149999999999996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152.60142857142858</v>
      </c>
      <c r="BN94" s="64">
        <f>IFERROR(Y94*I94/H94,"0")</f>
        <v>161.35200000000003</v>
      </c>
      <c r="BO94" s="64">
        <f>IFERROR(1/J94*(X94/H94),"0")</f>
        <v>0.30399659863945572</v>
      </c>
      <c r="BP94" s="64">
        <f>IFERROR(1/J94*(Y94/H94),"0")</f>
        <v>0.3214285714285714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17.023809523809522</v>
      </c>
      <c r="Y97" s="386">
        <f>IFERROR(Y94/H94,"0")+IFERROR(Y95/H95,"0")+IFERROR(Y96/H96,"0")</f>
        <v>18</v>
      </c>
      <c r="Z97" s="386">
        <f>IFERROR(IF(Z94="",0,Z94),"0")+IFERROR(IF(Z95="",0,Z95),"0")+IFERROR(IF(Z96="",0,Z96),"0")</f>
        <v>0.39149999999999996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143</v>
      </c>
      <c r="Y98" s="386">
        <f>IFERROR(SUM(Y94:Y96),"0")</f>
        <v>151.20000000000002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116</v>
      </c>
      <c r="Y101" s="385">
        <f>IFERROR(IF(X101="",0,CEILING((X101/$H101),1)*$H101),"")</f>
        <v>118.80000000000001</v>
      </c>
      <c r="Z101" s="36">
        <f>IFERROR(IF(Y101=0,"",ROUNDUP(Y101/H101,0)*0.02175),"")</f>
        <v>0.23924999999999999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121.15555555555555</v>
      </c>
      <c r="BN101" s="64">
        <f>IFERROR(Y101*I101/H101,"0")</f>
        <v>124.08</v>
      </c>
      <c r="BO101" s="64">
        <f>IFERROR(1/J101*(X101/H101),"0")</f>
        <v>0.19179894179894177</v>
      </c>
      <c r="BP101" s="64">
        <f>IFERROR(1/J101*(Y101/H101),"0")</f>
        <v>0.19642857142857142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10.74074074074074</v>
      </c>
      <c r="Y104" s="386">
        <f>IFERROR(Y101/H101,"0")+IFERROR(Y102/H102,"0")+IFERROR(Y103/H103,"0")</f>
        <v>11</v>
      </c>
      <c r="Z104" s="386">
        <f>IFERROR(IF(Z101="",0,Z101),"0")+IFERROR(IF(Z102="",0,Z102),"0")+IFERROR(IF(Z103="",0,Z103),"0")</f>
        <v>0.23924999999999999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116</v>
      </c>
      <c r="Y105" s="386">
        <f>IFERROR(SUM(Y101:Y103),"0")</f>
        <v>118.80000000000001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194</v>
      </c>
      <c r="Y107" s="385">
        <f>IFERROR(IF(X107="",0,CEILING((X107/$H107),1)*$H107),"")</f>
        <v>201.60000000000002</v>
      </c>
      <c r="Z107" s="36">
        <f>IFERROR(IF(Y107=0,"",ROUNDUP(Y107/H107,0)*0.02175),"")</f>
        <v>0.52200000000000002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207.02571428571429</v>
      </c>
      <c r="BN107" s="64">
        <f>IFERROR(Y107*I107/H107,"0")</f>
        <v>215.13600000000002</v>
      </c>
      <c r="BO107" s="64">
        <f>IFERROR(1/J107*(X107/H107),"0")</f>
        <v>0.41241496598639454</v>
      </c>
      <c r="BP107" s="64">
        <f>IFERROR(1/J107*(Y107/H107),"0")</f>
        <v>0.42857142857142855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57</v>
      </c>
      <c r="Y109" s="385">
        <f>IFERROR(IF(X109="",0,CEILING((X109/$H109),1)*$H109),"")</f>
        <v>59.400000000000006</v>
      </c>
      <c r="Z109" s="36">
        <f>IFERROR(IF(Y109=0,"",ROUNDUP(Y109/H109,0)*0.00753),"")</f>
        <v>0.16566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62.742222222222217</v>
      </c>
      <c r="BN109" s="64">
        <f>IFERROR(Y109*I109/H109,"0")</f>
        <v>65.384</v>
      </c>
      <c r="BO109" s="64">
        <f>IFERROR(1/J109*(X109/H109),"0")</f>
        <v>0.13532763532763531</v>
      </c>
      <c r="BP109" s="64">
        <f>IFERROR(1/J109*(Y109/H109),"0")</f>
        <v>0.14102564102564102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44.206349206349202</v>
      </c>
      <c r="Y112" s="386">
        <f>IFERROR(Y107/H107,"0")+IFERROR(Y108/H108,"0")+IFERROR(Y109/H109,"0")+IFERROR(Y110/H110,"0")+IFERROR(Y111/H111,"0")</f>
        <v>46</v>
      </c>
      <c r="Z112" s="386">
        <f>IFERROR(IF(Z107="",0,Z107),"0")+IFERROR(IF(Z108="",0,Z108),"0")+IFERROR(IF(Z109="",0,Z109),"0")+IFERROR(IF(Z110="",0,Z110),"0")+IFERROR(IF(Z111="",0,Z111),"0")</f>
        <v>0.68766000000000005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251</v>
      </c>
      <c r="Y113" s="386">
        <f>IFERROR(SUM(Y107:Y111),"0")</f>
        <v>261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227</v>
      </c>
      <c r="Y117" s="385">
        <f>IFERROR(IF(X117="",0,CEILING((X117/$H117),1)*$H117),"")</f>
        <v>235.2</v>
      </c>
      <c r="Z117" s="36">
        <f>IFERROR(IF(Y117=0,"",ROUNDUP(Y117/H117,0)*0.02175),"")</f>
        <v>0.45674999999999999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236.72857142857146</v>
      </c>
      <c r="BN117" s="64">
        <f>IFERROR(Y117*I117/H117,"0")</f>
        <v>245.28</v>
      </c>
      <c r="BO117" s="64">
        <f>IFERROR(1/J117*(X117/H117),"0")</f>
        <v>0.3619260204081633</v>
      </c>
      <c r="BP117" s="64">
        <f>IFERROR(1/J117*(Y117/H117),"0")</f>
        <v>0.375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20.267857142857146</v>
      </c>
      <c r="Y121" s="386">
        <f>IFERROR(Y116/H116,"0")+IFERROR(Y117/H117,"0")+IFERROR(Y118/H118,"0")+IFERROR(Y119/H119,"0")+IFERROR(Y120/H120,"0")</f>
        <v>21</v>
      </c>
      <c r="Z121" s="386">
        <f>IFERROR(IF(Z116="",0,Z116),"0")+IFERROR(IF(Z117="",0,Z117),"0")+IFERROR(IF(Z118="",0,Z118),"0")+IFERROR(IF(Z119="",0,Z119),"0")+IFERROR(IF(Z120="",0,Z120),"0")</f>
        <v>0.45674999999999999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227</v>
      </c>
      <c r="Y122" s="386">
        <f>IFERROR(SUM(Y116:Y120),"0")</f>
        <v>235.2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132</v>
      </c>
      <c r="Y131" s="385">
        <f t="shared" si="21"/>
        <v>134.4</v>
      </c>
      <c r="Z131" s="36">
        <f>IFERROR(IF(Y131=0,"",ROUNDUP(Y131/H131,0)*0.02175),"")</f>
        <v>0.34799999999999998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140.76857142857145</v>
      </c>
      <c r="BN131" s="64">
        <f t="shared" si="23"/>
        <v>143.328</v>
      </c>
      <c r="BO131" s="64">
        <f t="shared" si="24"/>
        <v>0.28061224489795916</v>
      </c>
      <c r="BP131" s="64">
        <f t="shared" si="25"/>
        <v>0.2857142857142857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9</v>
      </c>
      <c r="Y133" s="385">
        <f t="shared" si="21"/>
        <v>10.8</v>
      </c>
      <c r="Z133" s="36">
        <f>IFERROR(IF(Y133=0,"",ROUNDUP(Y133/H133,0)*0.00753),"")</f>
        <v>3.0120000000000001E-2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9.9066666666666663</v>
      </c>
      <c r="BN133" s="64">
        <f t="shared" si="23"/>
        <v>11.888</v>
      </c>
      <c r="BO133" s="64">
        <f t="shared" si="24"/>
        <v>2.1367521367521364E-2</v>
      </c>
      <c r="BP133" s="64">
        <f t="shared" si="25"/>
        <v>2.564102564102564E-2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19.047619047619047</v>
      </c>
      <c r="Y136" s="386">
        <f>IFERROR(Y130/H130,"0")+IFERROR(Y131/H131,"0")+IFERROR(Y132/H132,"0")+IFERROR(Y133/H133,"0")+IFERROR(Y134/H134,"0")+IFERROR(Y135/H135,"0")</f>
        <v>20</v>
      </c>
      <c r="Z136" s="386">
        <f>IFERROR(IF(Z130="",0,Z130),"0")+IFERROR(IF(Z131="",0,Z131),"0")+IFERROR(IF(Z132="",0,Z132),"0")+IFERROR(IF(Z133="",0,Z133),"0")+IFERROR(IF(Z134="",0,Z134),"0")+IFERROR(IF(Z135="",0,Z135),"0")</f>
        <v>0.37811999999999996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141</v>
      </c>
      <c r="Y137" s="386">
        <f>IFERROR(SUM(Y130:Y135),"0")</f>
        <v>145.20000000000002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224</v>
      </c>
      <c r="Y175" s="385">
        <f>IFERROR(IF(X175="",0,CEILING((X175/$H175),1)*$H175),"")</f>
        <v>226.8</v>
      </c>
      <c r="Z175" s="36">
        <f>IFERROR(IF(Y175=0,"",ROUNDUP(Y175/H175,0)*0.02175),"")</f>
        <v>0.58724999999999994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239.04000000000002</v>
      </c>
      <c r="BN175" s="64">
        <f>IFERROR(Y175*I175/H175,"0")</f>
        <v>242.02800000000002</v>
      </c>
      <c r="BO175" s="64">
        <f>IFERROR(1/J175*(X175/H175),"0")</f>
        <v>0.47619047619047611</v>
      </c>
      <c r="BP175" s="64">
        <f>IFERROR(1/J175*(Y175/H175),"0")</f>
        <v>0.4821428571428571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26.666666666666664</v>
      </c>
      <c r="Y178" s="386">
        <f>IFERROR(Y175/H175,"0")+IFERROR(Y176/H176,"0")+IFERROR(Y177/H177,"0")</f>
        <v>27</v>
      </c>
      <c r="Z178" s="386">
        <f>IFERROR(IF(Z175="",0,Z175),"0")+IFERROR(IF(Z176="",0,Z176),"0")+IFERROR(IF(Z177="",0,Z177),"0")</f>
        <v>0.58724999999999994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224</v>
      </c>
      <c r="Y179" s="386">
        <f>IFERROR(SUM(Y175:Y177),"0")</f>
        <v>226.8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35</v>
      </c>
      <c r="Y185" s="385">
        <f t="shared" si="26"/>
        <v>37.800000000000004</v>
      </c>
      <c r="Z185" s="36">
        <f>IFERROR(IF(Y185=0,"",ROUNDUP(Y185/H185,0)*0.00753),"")</f>
        <v>6.7769999999999997E-2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36.666666666666664</v>
      </c>
      <c r="BN185" s="64">
        <f t="shared" si="28"/>
        <v>39.6</v>
      </c>
      <c r="BO185" s="64">
        <f t="shared" si="29"/>
        <v>5.3418803418803409E-2</v>
      </c>
      <c r="BP185" s="64">
        <f t="shared" si="30"/>
        <v>5.7692307692307689E-2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49</v>
      </c>
      <c r="Y186" s="385">
        <f t="shared" si="26"/>
        <v>50.400000000000006</v>
      </c>
      <c r="Z186" s="36">
        <f>IFERROR(IF(Y186=0,"",ROUNDUP(Y186/H186,0)*0.00502),"")</f>
        <v>0.12048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52.033333333333331</v>
      </c>
      <c r="BN186" s="64">
        <f t="shared" si="28"/>
        <v>53.52</v>
      </c>
      <c r="BO186" s="64">
        <f t="shared" si="29"/>
        <v>9.9715099715099717E-2</v>
      </c>
      <c r="BP186" s="64">
        <f t="shared" si="30"/>
        <v>0.10256410256410257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46</v>
      </c>
      <c r="Y188" s="385">
        <f t="shared" si="26"/>
        <v>46.2</v>
      </c>
      <c r="Z188" s="36">
        <f>IFERROR(IF(Y188=0,"",ROUNDUP(Y188/H188,0)*0.00502),"")</f>
        <v>0.11044000000000001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48.19047619047619</v>
      </c>
      <c r="BN188" s="64">
        <f t="shared" si="28"/>
        <v>48.400000000000006</v>
      </c>
      <c r="BO188" s="64">
        <f t="shared" si="29"/>
        <v>9.361009361009362E-2</v>
      </c>
      <c r="BP188" s="64">
        <f t="shared" si="30"/>
        <v>9.401709401709403E-2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53.571428571428569</v>
      </c>
      <c r="Y191" s="386">
        <f>IFERROR(Y183/H183,"0")+IFERROR(Y184/H184,"0")+IFERROR(Y185/H185,"0")+IFERROR(Y186/H186,"0")+IFERROR(Y187/H187,"0")+IFERROR(Y188/H188,"0")+IFERROR(Y189/H189,"0")+IFERROR(Y190/H190,"0")</f>
        <v>55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0.29869000000000001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130</v>
      </c>
      <c r="Y192" s="386">
        <f>IFERROR(SUM(Y183:Y190),"0")</f>
        <v>134.40000000000003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664</v>
      </c>
      <c r="Y205" s="385">
        <f t="shared" ref="Y205:Y212" si="31">IFERROR(IF(X205="",0,CEILING((X205/$H205),1)*$H205),"")</f>
        <v>664.2</v>
      </c>
      <c r="Z205" s="36">
        <f>IFERROR(IF(Y205=0,"",ROUNDUP(Y205/H205,0)*0.00937),"")</f>
        <v>1.1525099999999999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689.82222222222231</v>
      </c>
      <c r="BN205" s="64">
        <f t="shared" ref="BN205:BN212" si="33">IFERROR(Y205*I205/H205,"0")</f>
        <v>690.03</v>
      </c>
      <c r="BO205" s="64">
        <f t="shared" ref="BO205:BO212" si="34">IFERROR(1/J205*(X205/H205),"0")</f>
        <v>1.0246913580246912</v>
      </c>
      <c r="BP205" s="64">
        <f t="shared" ref="BP205:BP212" si="35">IFERROR(1/J205*(Y205/H205),"0")</f>
        <v>1.0249999999999999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334</v>
      </c>
      <c r="Y206" s="385">
        <f t="shared" si="31"/>
        <v>334.8</v>
      </c>
      <c r="Z206" s="36">
        <f>IFERROR(IF(Y206=0,"",ROUNDUP(Y206/H206,0)*0.00937),"")</f>
        <v>0.58094000000000001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346.98888888888888</v>
      </c>
      <c r="BN206" s="64">
        <f t="shared" si="33"/>
        <v>347.82</v>
      </c>
      <c r="BO206" s="64">
        <f t="shared" si="34"/>
        <v>0.51543209876543206</v>
      </c>
      <c r="BP206" s="64">
        <f t="shared" si="35"/>
        <v>0.51666666666666661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351</v>
      </c>
      <c r="Y208" s="385">
        <f t="shared" si="31"/>
        <v>351</v>
      </c>
      <c r="Z208" s="36">
        <f>IFERROR(IF(Y208=0,"",ROUNDUP(Y208/H208,0)*0.00937),"")</f>
        <v>0.60904999999999998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364.65</v>
      </c>
      <c r="BN208" s="64">
        <f t="shared" si="33"/>
        <v>364.65</v>
      </c>
      <c r="BO208" s="64">
        <f t="shared" si="34"/>
        <v>0.54166666666666663</v>
      </c>
      <c r="BP208" s="64">
        <f t="shared" si="35"/>
        <v>0.54166666666666663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249.81481481481481</v>
      </c>
      <c r="Y213" s="386">
        <f>IFERROR(Y205/H205,"0")+IFERROR(Y206/H206,"0")+IFERROR(Y207/H207,"0")+IFERROR(Y208/H208,"0")+IFERROR(Y209/H209,"0")+IFERROR(Y210/H210,"0")+IFERROR(Y211/H211,"0")+IFERROR(Y212/H212,"0")</f>
        <v>250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2.3424999999999998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1349</v>
      </c>
      <c r="Y214" s="386">
        <f>IFERROR(SUM(Y205:Y212),"0")</f>
        <v>1350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282</v>
      </c>
      <c r="Y217" s="385">
        <f t="shared" si="36"/>
        <v>288.59999999999997</v>
      </c>
      <c r="Z217" s="36">
        <f>IFERROR(IF(Y217=0,"",ROUNDUP(Y217/H217,0)*0.02175),"")</f>
        <v>0.80474999999999997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302.39076923076925</v>
      </c>
      <c r="BN217" s="64">
        <f t="shared" si="38"/>
        <v>309.46799999999996</v>
      </c>
      <c r="BO217" s="64">
        <f t="shared" si="39"/>
        <v>0.64560439560439553</v>
      </c>
      <c r="BP217" s="64">
        <f t="shared" si="40"/>
        <v>0.6607142857142857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559</v>
      </c>
      <c r="Y219" s="385">
        <f t="shared" si="36"/>
        <v>565.5</v>
      </c>
      <c r="Z219" s="36">
        <f>IFERROR(IF(Y219=0,"",ROUNDUP(Y219/H219,0)*0.02175),"")</f>
        <v>1.4137499999999998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595.23862068965525</v>
      </c>
      <c r="BN219" s="64">
        <f t="shared" si="38"/>
        <v>602.16</v>
      </c>
      <c r="BO219" s="64">
        <f t="shared" si="39"/>
        <v>1.1473727422003286</v>
      </c>
      <c r="BP219" s="64">
        <f t="shared" si="40"/>
        <v>1.1607142857142856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258</v>
      </c>
      <c r="Y220" s="385">
        <f t="shared" si="36"/>
        <v>259.2</v>
      </c>
      <c r="Z220" s="36">
        <f t="shared" ref="Z220:Z226" si="41">IFERROR(IF(Y220=0,"",ROUNDUP(Y220/H220,0)*0.00753),"")</f>
        <v>0.81324000000000007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289.17500000000001</v>
      </c>
      <c r="BN220" s="64">
        <f t="shared" si="38"/>
        <v>290.52</v>
      </c>
      <c r="BO220" s="64">
        <f t="shared" si="39"/>
        <v>0.6891025641025641</v>
      </c>
      <c r="BP220" s="64">
        <f t="shared" si="40"/>
        <v>0.69230769230769229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113</v>
      </c>
      <c r="Y222" s="385">
        <f t="shared" si="36"/>
        <v>115.19999999999999</v>
      </c>
      <c r="Z222" s="36">
        <f t="shared" si="41"/>
        <v>0.36143999999999998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125.80666666666669</v>
      </c>
      <c r="BN222" s="64">
        <f t="shared" si="38"/>
        <v>128.256</v>
      </c>
      <c r="BO222" s="64">
        <f t="shared" si="39"/>
        <v>0.3018162393162393</v>
      </c>
      <c r="BP222" s="64">
        <f t="shared" si="40"/>
        <v>0.30769230769230771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107</v>
      </c>
      <c r="Y225" s="385">
        <f t="shared" si="36"/>
        <v>108</v>
      </c>
      <c r="Z225" s="36">
        <f t="shared" si="41"/>
        <v>0.33884999999999998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119.12666666666667</v>
      </c>
      <c r="BN225" s="64">
        <f t="shared" si="38"/>
        <v>120.24000000000001</v>
      </c>
      <c r="BO225" s="64">
        <f t="shared" si="39"/>
        <v>0.28579059829059827</v>
      </c>
      <c r="BP225" s="64">
        <f t="shared" si="40"/>
        <v>0.28846153846153844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172</v>
      </c>
      <c r="Y226" s="385">
        <f t="shared" si="36"/>
        <v>172.79999999999998</v>
      </c>
      <c r="Z226" s="36">
        <f t="shared" si="41"/>
        <v>0.54215999999999998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191.92333333333335</v>
      </c>
      <c r="BN226" s="64">
        <f t="shared" si="38"/>
        <v>192.81599999999997</v>
      </c>
      <c r="BO226" s="64">
        <f t="shared" si="39"/>
        <v>0.45940170940170943</v>
      </c>
      <c r="BP226" s="64">
        <f t="shared" si="40"/>
        <v>0.46153846153846151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371.24005305039793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375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4.274189999999999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1491</v>
      </c>
      <c r="Y228" s="386">
        <f>IFERROR(SUM(Y216:Y226),"0")</f>
        <v>1509.3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23</v>
      </c>
      <c r="Y233" s="385">
        <f>IFERROR(IF(X233="",0,CEILING((X233/$H233),1)*$H233),"")</f>
        <v>24</v>
      </c>
      <c r="Z233" s="36">
        <f>IFERROR(IF(Y233=0,"",ROUNDUP(Y233/H233,0)*0.00753),"")</f>
        <v>7.5300000000000006E-2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25.606666666666669</v>
      </c>
      <c r="BN233" s="64">
        <f>IFERROR(Y233*I233/H233,"0")</f>
        <v>26.720000000000002</v>
      </c>
      <c r="BO233" s="64">
        <f>IFERROR(1/J233*(X233/H233),"0")</f>
        <v>6.1431623931623935E-2</v>
      </c>
      <c r="BP233" s="64">
        <f>IFERROR(1/J233*(Y233/H233),"0")</f>
        <v>6.4102564102564097E-2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9.5833333333333339</v>
      </c>
      <c r="Y235" s="386">
        <f>IFERROR(Y230/H230,"0")+IFERROR(Y231/H231,"0")+IFERROR(Y232/H232,"0")+IFERROR(Y233/H233,"0")+IFERROR(Y234/H234,"0")</f>
        <v>10</v>
      </c>
      <c r="Z235" s="386">
        <f>IFERROR(IF(Z230="",0,Z230),"0")+IFERROR(IF(Z231="",0,Z231),"0")+IFERROR(IF(Z232="",0,Z232),"0")+IFERROR(IF(Z233="",0,Z233),"0")+IFERROR(IF(Z234="",0,Z234),"0")</f>
        <v>7.5300000000000006E-2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23</v>
      </c>
      <c r="Y236" s="386">
        <f>IFERROR(SUM(Y230:Y234),"0")</f>
        <v>24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74</v>
      </c>
      <c r="Y242" s="385">
        <f t="shared" si="42"/>
        <v>81.2</v>
      </c>
      <c r="Z242" s="36">
        <f>IFERROR(IF(Y242=0,"",ROUNDUP(Y242/H242,0)*0.02175),"")</f>
        <v>0.15225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77.062068965517241</v>
      </c>
      <c r="BN242" s="64">
        <f t="shared" si="44"/>
        <v>84.56</v>
      </c>
      <c r="BO242" s="64">
        <f t="shared" si="45"/>
        <v>0.11391625615763547</v>
      </c>
      <c r="BP242" s="64">
        <f t="shared" si="46"/>
        <v>0.125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6.3793103448275863</v>
      </c>
      <c r="Y247" s="386">
        <f>IFERROR(Y239/H239,"0")+IFERROR(Y240/H240,"0")+IFERROR(Y241/H241,"0")+IFERROR(Y242/H242,"0")+IFERROR(Y243/H243,"0")+IFERROR(Y244/H244,"0")+IFERROR(Y245/H245,"0")+IFERROR(Y246/H246,"0")</f>
        <v>7.0000000000000009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0.15225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74</v>
      </c>
      <c r="Y248" s="386">
        <f>IFERROR(SUM(Y239:Y246),"0")</f>
        <v>81.2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273</v>
      </c>
      <c r="Y251" s="385">
        <f t="shared" ref="Y251:Y258" si="47">IFERROR(IF(X251="",0,CEILING((X251/$H251),1)*$H251),"")</f>
        <v>278.39999999999998</v>
      </c>
      <c r="Z251" s="36">
        <f>IFERROR(IF(Y251=0,"",ROUNDUP(Y251/H251,0)*0.02175),"")</f>
        <v>0.52200000000000002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284.29655172413794</v>
      </c>
      <c r="BN251" s="64">
        <f t="shared" ref="BN251:BN258" si="49">IFERROR(Y251*I251/H251,"0")</f>
        <v>289.91999999999996</v>
      </c>
      <c r="BO251" s="64">
        <f t="shared" ref="BO251:BO258" si="50">IFERROR(1/J251*(X251/H251),"0")</f>
        <v>0.42025862068965514</v>
      </c>
      <c r="BP251" s="64">
        <f t="shared" ref="BP251:BP258" si="51">IFERROR(1/J251*(Y251/H251),"0")</f>
        <v>0.42857142857142855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28</v>
      </c>
      <c r="Y255" s="385">
        <f t="shared" si="47"/>
        <v>28</v>
      </c>
      <c r="Z255" s="36">
        <f>IFERROR(IF(Y255=0,"",ROUNDUP(Y255/H255,0)*0.00937),"")</f>
        <v>6.5589999999999996E-2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29.68</v>
      </c>
      <c r="BN255" s="64">
        <f t="shared" si="49"/>
        <v>29.68</v>
      </c>
      <c r="BO255" s="64">
        <f t="shared" si="50"/>
        <v>5.8333333333333334E-2</v>
      </c>
      <c r="BP255" s="64">
        <f t="shared" si="51"/>
        <v>5.8333333333333334E-2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30.53448275862069</v>
      </c>
      <c r="Y259" s="386">
        <f>IFERROR(Y251/H251,"0")+IFERROR(Y252/H252,"0")+IFERROR(Y253/H253,"0")+IFERROR(Y254/H254,"0")+IFERROR(Y255/H255,"0")+IFERROR(Y256/H256,"0")+IFERROR(Y257/H257,"0")+IFERROR(Y258/H258,"0")</f>
        <v>31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0.58759000000000006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301</v>
      </c>
      <c r="Y260" s="386">
        <f>IFERROR(SUM(Y251:Y258),"0")</f>
        <v>306.39999999999998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8</v>
      </c>
      <c r="Y287" s="385">
        <f>IFERROR(IF(X287="",0,CEILING((X287/$H287),1)*$H287),"")</f>
        <v>9.6</v>
      </c>
      <c r="Z287" s="36">
        <f>IFERROR(IF(Y287=0,"",ROUNDUP(Y287/H287,0)*0.00753),"")</f>
        <v>3.0120000000000001E-2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8.6666666666666679</v>
      </c>
      <c r="BN287" s="64">
        <f>IFERROR(Y287*I287/H287,"0")</f>
        <v>10.4</v>
      </c>
      <c r="BO287" s="64">
        <f>IFERROR(1/J287*(X287/H287),"0")</f>
        <v>2.1367521367521368E-2</v>
      </c>
      <c r="BP287" s="64">
        <f>IFERROR(1/J287*(Y287/H287),"0")</f>
        <v>2.564102564102564E-2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3.3333333333333335</v>
      </c>
      <c r="Y289" s="386">
        <f>IFERROR(Y284/H284,"0")+IFERROR(Y285/H285,"0")+IFERROR(Y286/H286,"0")+IFERROR(Y287/H287,"0")+IFERROR(Y288/H288,"0")</f>
        <v>4</v>
      </c>
      <c r="Z289" s="386">
        <f>IFERROR(IF(Z284="",0,Z284),"0")+IFERROR(IF(Z285="",0,Z285),"0")+IFERROR(IF(Z286="",0,Z286),"0")+IFERROR(IF(Z287="",0,Z287),"0")+IFERROR(IF(Z288="",0,Z288),"0")</f>
        <v>3.0120000000000001E-2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8</v>
      </c>
      <c r="Y290" s="386">
        <f>IFERROR(SUM(Y284:Y288),"0")</f>
        <v>9.6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90</v>
      </c>
      <c r="Y325" s="385">
        <f t="shared" ref="Y325:Y330" si="57">IFERROR(IF(X325="",0,CEILING((X325/$H325),1)*$H325),"")</f>
        <v>93.6</v>
      </c>
      <c r="Z325" s="36">
        <f>IFERROR(IF(Y325=0,"",ROUNDUP(Y325/H325,0)*0.02175),"")</f>
        <v>0.26100000000000001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96.438461538461539</v>
      </c>
      <c r="BN325" s="64">
        <f t="shared" ref="BN325:BN330" si="59">IFERROR(Y325*I325/H325,"0")</f>
        <v>100.29600000000001</v>
      </c>
      <c r="BO325" s="64">
        <f t="shared" ref="BO325:BO330" si="60">IFERROR(1/J325*(X325/H325),"0")</f>
        <v>0.20604395604395603</v>
      </c>
      <c r="BP325" s="64">
        <f t="shared" ref="BP325:BP330" si="61">IFERROR(1/J325*(Y325/H325),"0")</f>
        <v>0.21428571428571427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11.538461538461538</v>
      </c>
      <c r="Y331" s="386">
        <f>IFERROR(Y325/H325,"0")+IFERROR(Y326/H326,"0")+IFERROR(Y327/H327,"0")+IFERROR(Y328/H328,"0")+IFERROR(Y329/H329,"0")+IFERROR(Y330/H330,"0")</f>
        <v>12</v>
      </c>
      <c r="Z331" s="386">
        <f>IFERROR(IF(Z325="",0,Z325),"0")+IFERROR(IF(Z326="",0,Z326),"0")+IFERROR(IF(Z327="",0,Z327),"0")+IFERROR(IF(Z328="",0,Z328),"0")+IFERROR(IF(Z329="",0,Z329),"0")+IFERROR(IF(Z330="",0,Z330),"0")</f>
        <v>0.26100000000000001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90</v>
      </c>
      <c r="Y332" s="386">
        <f>IFERROR(SUM(Y325:Y330),"0")</f>
        <v>93.6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294</v>
      </c>
      <c r="Y334" s="385">
        <f>IFERROR(IF(X334="",0,CEILING((X334/$H334),1)*$H334),"")</f>
        <v>294</v>
      </c>
      <c r="Z334" s="36">
        <f>IFERROR(IF(Y334=0,"",ROUNDUP(Y334/H334,0)*0.02175),"")</f>
        <v>0.76124999999999998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313.74</v>
      </c>
      <c r="BN334" s="64">
        <f>IFERROR(Y334*I334/H334,"0")</f>
        <v>313.74</v>
      </c>
      <c r="BO334" s="64">
        <f>IFERROR(1/J334*(X334/H334),"0")</f>
        <v>0.625</v>
      </c>
      <c r="BP334" s="64">
        <f>IFERROR(1/J334*(Y334/H334),"0")</f>
        <v>0.625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225</v>
      </c>
      <c r="Y335" s="385">
        <f>IFERROR(IF(X335="",0,CEILING((X335/$H335),1)*$H335),"")</f>
        <v>226.2</v>
      </c>
      <c r="Z335" s="36">
        <f>IFERROR(IF(Y335=0,"",ROUNDUP(Y335/H335,0)*0.02175),"")</f>
        <v>0.63074999999999992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241.26923076923077</v>
      </c>
      <c r="BN335" s="64">
        <f>IFERROR(Y335*I335/H335,"0")</f>
        <v>242.55600000000004</v>
      </c>
      <c r="BO335" s="64">
        <f>IFERROR(1/J335*(X335/H335),"0")</f>
        <v>0.51510989010989006</v>
      </c>
      <c r="BP335" s="64">
        <f>IFERROR(1/J335*(Y335/H335),"0")</f>
        <v>0.51785714285714279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164</v>
      </c>
      <c r="Y336" s="385">
        <f>IFERROR(IF(X336="",0,CEILING((X336/$H336),1)*$H336),"")</f>
        <v>168</v>
      </c>
      <c r="Z336" s="36">
        <f>IFERROR(IF(Y336=0,"",ROUNDUP(Y336/H336,0)*0.02175),"")</f>
        <v>0.43499999999999994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175.01142857142855</v>
      </c>
      <c r="BN336" s="64">
        <f>IFERROR(Y336*I336/H336,"0")</f>
        <v>179.28</v>
      </c>
      <c r="BO336" s="64">
        <f>IFERROR(1/J336*(X336/H336),"0")</f>
        <v>0.34863945578231287</v>
      </c>
      <c r="BP336" s="64">
        <f>IFERROR(1/J336*(Y336/H336),"0")</f>
        <v>0.3571428571428571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83.369963369963372</v>
      </c>
      <c r="Y337" s="386">
        <f>IFERROR(Y334/H334,"0")+IFERROR(Y335/H335,"0")+IFERROR(Y336/H336,"0")</f>
        <v>84</v>
      </c>
      <c r="Z337" s="386">
        <f>IFERROR(IF(Z334="",0,Z334),"0")+IFERROR(IF(Z335="",0,Z335),"0")+IFERROR(IF(Z336="",0,Z336),"0")</f>
        <v>1.827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683</v>
      </c>
      <c r="Y338" s="386">
        <f>IFERROR(SUM(Y334:Y336),"0")</f>
        <v>688.2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14</v>
      </c>
      <c r="Y343" s="385">
        <f>IFERROR(IF(X343="",0,CEILING((X343/$H343),1)*$H343),"")</f>
        <v>15.299999999999999</v>
      </c>
      <c r="Z343" s="36">
        <f>IFERROR(IF(Y343=0,"",ROUNDUP(Y343/H343,0)*0.00753),"")</f>
        <v>4.5179999999999998E-2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15.921568627450982</v>
      </c>
      <c r="BN343" s="64">
        <f>IFERROR(Y343*I343/H343,"0")</f>
        <v>17.399999999999999</v>
      </c>
      <c r="BO343" s="64">
        <f>IFERROR(1/J343*(X343/H343),"0")</f>
        <v>3.5193564605329311E-2</v>
      </c>
      <c r="BP343" s="64">
        <f>IFERROR(1/J343*(Y343/H343),"0")</f>
        <v>3.8461538461538464E-2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5.4901960784313726</v>
      </c>
      <c r="Y344" s="386">
        <f>IFERROR(Y340/H340,"0")+IFERROR(Y341/H341,"0")+IFERROR(Y342/H342,"0")+IFERROR(Y343/H343,"0")</f>
        <v>6</v>
      </c>
      <c r="Z344" s="386">
        <f>IFERROR(IF(Z340="",0,Z340),"0")+IFERROR(IF(Z341="",0,Z341),"0")+IFERROR(IF(Z342="",0,Z342),"0")+IFERROR(IF(Z343="",0,Z343),"0")</f>
        <v>4.5179999999999998E-2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14</v>
      </c>
      <c r="Y345" s="386">
        <f>IFERROR(SUM(Y340:Y343),"0")</f>
        <v>15.299999999999999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78</v>
      </c>
      <c r="Y358" s="385">
        <f>IFERROR(IF(X358="",0,CEILING((X358/$H358),1)*$H358),"")</f>
        <v>81</v>
      </c>
      <c r="Z358" s="36">
        <f>IFERROR(IF(Y358=0,"",ROUNDUP(Y358/H358,0)*0.02175),"")</f>
        <v>0.21749999999999997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83.431111111111122</v>
      </c>
      <c r="BN358" s="64">
        <f>IFERROR(Y358*I358/H358,"0")</f>
        <v>86.64</v>
      </c>
      <c r="BO358" s="64">
        <f>IFERROR(1/J358*(X358/H358),"0")</f>
        <v>0.17195767195767195</v>
      </c>
      <c r="BP358" s="64">
        <f>IFERROR(1/J358*(Y358/H358),"0")</f>
        <v>0.17857142857142855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9.6296296296296298</v>
      </c>
      <c r="Y361" s="386">
        <f>IFERROR(Y358/H358,"0")+IFERROR(Y359/H359,"0")+IFERROR(Y360/H360,"0")</f>
        <v>10</v>
      </c>
      <c r="Z361" s="386">
        <f>IFERROR(IF(Z358="",0,Z358),"0")+IFERROR(IF(Z359="",0,Z359),"0")+IFERROR(IF(Z360="",0,Z360),"0")</f>
        <v>0.21749999999999997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78</v>
      </c>
      <c r="Y362" s="386">
        <f>IFERROR(SUM(Y358:Y360),"0")</f>
        <v>81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1500</v>
      </c>
      <c r="Y366" s="385">
        <f t="shared" ref="Y366:Y374" si="62">IFERROR(IF(X366="",0,CEILING((X366/$H366),1)*$H366),"")</f>
        <v>1500</v>
      </c>
      <c r="Z366" s="36">
        <f>IFERROR(IF(Y366=0,"",ROUNDUP(Y366/H366,0)*0.02175),"")</f>
        <v>2.1749999999999998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1548</v>
      </c>
      <c r="BN366" s="64">
        <f t="shared" ref="BN366:BN374" si="64">IFERROR(Y366*I366/H366,"0")</f>
        <v>1548</v>
      </c>
      <c r="BO366" s="64">
        <f t="shared" ref="BO366:BO374" si="65">IFERROR(1/J366*(X366/H366),"0")</f>
        <v>2.083333333333333</v>
      </c>
      <c r="BP366" s="64">
        <f t="shared" ref="BP366:BP374" si="66">IFERROR(1/J366*(Y366/H366),"0")</f>
        <v>2.083333333333333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1400</v>
      </c>
      <c r="Y368" s="385">
        <f t="shared" si="62"/>
        <v>1410</v>
      </c>
      <c r="Z368" s="36">
        <f>IFERROR(IF(Y368=0,"",ROUNDUP(Y368/H368,0)*0.02175),"")</f>
        <v>2.0444999999999998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1444.8</v>
      </c>
      <c r="BN368" s="64">
        <f t="shared" si="64"/>
        <v>1455.12</v>
      </c>
      <c r="BO368" s="64">
        <f t="shared" si="65"/>
        <v>1.9444444444444442</v>
      </c>
      <c r="BP368" s="64">
        <f t="shared" si="66"/>
        <v>1.9583333333333333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758</v>
      </c>
      <c r="Y370" s="385">
        <f t="shared" si="62"/>
        <v>765</v>
      </c>
      <c r="Z370" s="36">
        <f>IFERROR(IF(Y370=0,"",ROUNDUP(Y370/H370,0)*0.02175),"")</f>
        <v>1.1092499999999998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782.25599999999997</v>
      </c>
      <c r="BN370" s="64">
        <f t="shared" si="64"/>
        <v>789.48</v>
      </c>
      <c r="BO370" s="64">
        <f t="shared" si="65"/>
        <v>1.0527777777777776</v>
      </c>
      <c r="BP370" s="64">
        <f t="shared" si="66"/>
        <v>1.0625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243.86666666666665</v>
      </c>
      <c r="Y375" s="386">
        <f>IFERROR(Y366/H366,"0")+IFERROR(Y367/H367,"0")+IFERROR(Y368/H368,"0")+IFERROR(Y369/H369,"0")+IFERROR(Y370/H370,"0")+IFERROR(Y371/H371,"0")+IFERROR(Y372/H372,"0")+IFERROR(Y373/H373,"0")+IFERROR(Y374/H374,"0")</f>
        <v>245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5.3287499999999994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3658</v>
      </c>
      <c r="Y376" s="386">
        <f>IFERROR(SUM(Y366:Y374),"0")</f>
        <v>3675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1700</v>
      </c>
      <c r="Y378" s="385">
        <f>IFERROR(IF(X378="",0,CEILING((X378/$H378),1)*$H378),"")</f>
        <v>1710</v>
      </c>
      <c r="Z378" s="36">
        <f>IFERROR(IF(Y378=0,"",ROUNDUP(Y378/H378,0)*0.02175),"")</f>
        <v>2.4794999999999998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1754.4</v>
      </c>
      <c r="BN378" s="64">
        <f>IFERROR(Y378*I378/H378,"0")</f>
        <v>1764.72</v>
      </c>
      <c r="BO378" s="64">
        <f>IFERROR(1/J378*(X378/H378),"0")</f>
        <v>2.3611111111111107</v>
      </c>
      <c r="BP378" s="64">
        <f>IFERROR(1/J378*(Y378/H378),"0")</f>
        <v>2.375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113.33333333333333</v>
      </c>
      <c r="Y380" s="386">
        <f>IFERROR(Y378/H378,"0")+IFERROR(Y379/H379,"0")</f>
        <v>114</v>
      </c>
      <c r="Z380" s="386">
        <f>IFERROR(IF(Z378="",0,Z378),"0")+IFERROR(IF(Z379="",0,Z379),"0")</f>
        <v>2.4794999999999998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1700</v>
      </c>
      <c r="Y381" s="386">
        <f>IFERROR(SUM(Y378:Y379),"0")</f>
        <v>1710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82</v>
      </c>
      <c r="Y385" s="385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87.929230769230784</v>
      </c>
      <c r="BN385" s="64">
        <f>IFERROR(Y385*I385/H385,"0")</f>
        <v>92.004000000000005</v>
      </c>
      <c r="BO385" s="64">
        <f>IFERROR(1/J385*(X385/H385),"0")</f>
        <v>0.18772893772893773</v>
      </c>
      <c r="BP385" s="64">
        <f>IFERROR(1/J385*(Y385/H385),"0")</f>
        <v>0.19642857142857142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10.512820512820513</v>
      </c>
      <c r="Y386" s="386">
        <f>IFERROR(Y383/H383,"0")+IFERROR(Y384/H384,"0")+IFERROR(Y385/H385,"0")</f>
        <v>11</v>
      </c>
      <c r="Z386" s="386">
        <f>IFERROR(IF(Z383="",0,Z383),"0")+IFERROR(IF(Z384="",0,Z384),"0")+IFERROR(IF(Z385="",0,Z385),"0")</f>
        <v>0.23924999999999999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82</v>
      </c>
      <c r="Y387" s="386">
        <f>IFERROR(SUM(Y383:Y385),"0")</f>
        <v>85.8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523</v>
      </c>
      <c r="Y390" s="385">
        <f>IFERROR(IF(X390="",0,CEILING((X390/$H390),1)*$H390),"")</f>
        <v>530.4</v>
      </c>
      <c r="Z390" s="36">
        <f>IFERROR(IF(Y390=0,"",ROUNDUP(Y390/H390,0)*0.02175),"")</f>
        <v>1.4789999999999999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560.8169230769231</v>
      </c>
      <c r="BN390" s="64">
        <f>IFERROR(Y390*I390/H390,"0")</f>
        <v>568.75200000000007</v>
      </c>
      <c r="BO390" s="64">
        <f>IFERROR(1/J390*(X390/H390),"0")</f>
        <v>1.1973443223443223</v>
      </c>
      <c r="BP390" s="64">
        <f>IFERROR(1/J390*(Y390/H390),"0")</f>
        <v>1.2142857142857142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67.051282051282058</v>
      </c>
      <c r="Y391" s="386">
        <f>IFERROR(Y389/H389,"0")+IFERROR(Y390/H390,"0")</f>
        <v>68</v>
      </c>
      <c r="Z391" s="386">
        <f>IFERROR(IF(Z389="",0,Z389),"0")+IFERROR(IF(Z390="",0,Z390),"0")</f>
        <v>1.4789999999999999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523</v>
      </c>
      <c r="Y392" s="386">
        <f>IFERROR(SUM(Y389:Y390),"0")</f>
        <v>530.4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1463</v>
      </c>
      <c r="Y408" s="385">
        <f>IFERROR(IF(X408="",0,CEILING((X408/$H408),1)*$H408),"")</f>
        <v>1466.3999999999999</v>
      </c>
      <c r="Z408" s="36">
        <f>IFERROR(IF(Y408=0,"",ROUNDUP(Y408/H408,0)*0.02175),"")</f>
        <v>4.0889999999999995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1568.7861538461541</v>
      </c>
      <c r="BN408" s="64">
        <f>IFERROR(Y408*I408/H408,"0")</f>
        <v>1572.432</v>
      </c>
      <c r="BO408" s="64">
        <f>IFERROR(1/J408*(X408/H408),"0")</f>
        <v>3.3493589743589745</v>
      </c>
      <c r="BP408" s="64">
        <f>IFERROR(1/J408*(Y408/H408),"0")</f>
        <v>3.3571428571428568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187.56410256410257</v>
      </c>
      <c r="Y413" s="386">
        <f>IFERROR(Y408/H408,"0")+IFERROR(Y409/H409,"0")+IFERROR(Y410/H410,"0")+IFERROR(Y411/H411,"0")+IFERROR(Y412/H412,"0")</f>
        <v>188</v>
      </c>
      <c r="Z413" s="386">
        <f>IFERROR(IF(Z408="",0,Z408),"0")+IFERROR(IF(Z409="",0,Z409),"0")+IFERROR(IF(Z410="",0,Z410),"0")+IFERROR(IF(Z411="",0,Z411),"0")+IFERROR(IF(Z412="",0,Z412),"0")</f>
        <v>4.0889999999999995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1463</v>
      </c>
      <c r="Y414" s="386">
        <f>IFERROR(SUM(Y408:Y412),"0")</f>
        <v>1466.3999999999999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49</v>
      </c>
      <c r="Y442" s="385">
        <f t="shared" si="67"/>
        <v>50.400000000000006</v>
      </c>
      <c r="Z442" s="36">
        <f t="shared" si="73"/>
        <v>0.12048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52.033333333333331</v>
      </c>
      <c r="BN442" s="64">
        <f t="shared" si="70"/>
        <v>53.52</v>
      </c>
      <c r="BO442" s="64">
        <f t="shared" si="71"/>
        <v>9.9715099715099717E-2</v>
      </c>
      <c r="BP442" s="64">
        <f t="shared" si="72"/>
        <v>0.10256410256410257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69</v>
      </c>
      <c r="Y448" s="385">
        <f t="shared" si="67"/>
        <v>69.3</v>
      </c>
      <c r="Z448" s="36">
        <f t="shared" si="73"/>
        <v>0.16566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73.271428571428572</v>
      </c>
      <c r="BN448" s="64">
        <f t="shared" si="70"/>
        <v>73.589999999999989</v>
      </c>
      <c r="BO448" s="64">
        <f t="shared" si="71"/>
        <v>0.14041514041514042</v>
      </c>
      <c r="BP448" s="64">
        <f t="shared" si="72"/>
        <v>0.14102564102564105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56.19047619047619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57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0.28614000000000001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118</v>
      </c>
      <c r="Y452" s="386">
        <f>IFERROR(SUM(Y427:Y450),"0")</f>
        <v>119.7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9</v>
      </c>
      <c r="Y459" s="385">
        <f>IFERROR(IF(X459="",0,CEILING((X459/$H459),1)*$H459),"")</f>
        <v>9.6</v>
      </c>
      <c r="Z459" s="36">
        <f>IFERROR(IF(Y459=0,"",ROUNDUP(Y459/H459,0)*0.00627),"")</f>
        <v>5.0160000000000003E-2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13.5</v>
      </c>
      <c r="BN459" s="64">
        <f>IFERROR(Y459*I459/H459,"0")</f>
        <v>14.400000000000002</v>
      </c>
      <c r="BO459" s="64">
        <f>IFERROR(1/J459*(X459/H459),"0")</f>
        <v>3.7499999999999999E-2</v>
      </c>
      <c r="BP459" s="64">
        <f>IFERROR(1/J459*(Y459/H459),"0")</f>
        <v>0.04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7.5</v>
      </c>
      <c r="Y462" s="386">
        <f>IFERROR(Y459/H459,"0")+IFERROR(Y460/H460,"0")+IFERROR(Y461/H461,"0")</f>
        <v>8</v>
      </c>
      <c r="Z462" s="386">
        <f>IFERROR(IF(Z459="",0,Z459),"0")+IFERROR(IF(Z460="",0,Z460),"0")+IFERROR(IF(Z461="",0,Z461),"0")</f>
        <v>5.0160000000000003E-2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9</v>
      </c>
      <c r="Y463" s="386">
        <f>IFERROR(SUM(Y459:Y461),"0")</f>
        <v>9.6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46</v>
      </c>
      <c r="Y471" s="385">
        <f t="shared" si="74"/>
        <v>46.2</v>
      </c>
      <c r="Z471" s="36">
        <f>IFERROR(IF(Y471=0,"",ROUNDUP(Y471/H471,0)*0.00753),"")</f>
        <v>8.2830000000000001E-2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48.519047619047612</v>
      </c>
      <c r="BN471" s="64">
        <f t="shared" si="76"/>
        <v>48.73</v>
      </c>
      <c r="BO471" s="64">
        <f t="shared" si="77"/>
        <v>7.0207570207570208E-2</v>
      </c>
      <c r="BP471" s="64">
        <f t="shared" si="78"/>
        <v>7.0512820512820512E-2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10.952380952380953</v>
      </c>
      <c r="Y477" s="386">
        <f>IFERROR(Y470/H470,"0")+IFERROR(Y471/H471,"0")+IFERROR(Y472/H472,"0")+IFERROR(Y473/H473,"0")+IFERROR(Y474/H474,"0")+IFERROR(Y475/H475,"0")+IFERROR(Y476/H476,"0")</f>
        <v>11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8.2830000000000001E-2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46</v>
      </c>
      <c r="Y478" s="386">
        <f>IFERROR(SUM(Y470:Y476),"0")</f>
        <v>46.2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1</v>
      </c>
      <c r="Y481" s="385">
        <f>IFERROR(IF(X481="",0,CEILING((X481/$H481),1)*$H481),"")</f>
        <v>2</v>
      </c>
      <c r="Z481" s="36">
        <f>IFERROR(IF(Y481=0,"",ROUNDUP(Y481/H481,0)*0.00627),"")</f>
        <v>6.2700000000000004E-3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1.3</v>
      </c>
      <c r="BN481" s="64">
        <f>IFERROR(Y481*I481/H481,"0")</f>
        <v>2.6</v>
      </c>
      <c r="BO481" s="64">
        <f>IFERROR(1/J481*(X481/H481),"0")</f>
        <v>2.5000000000000001E-3</v>
      </c>
      <c r="BP481" s="64">
        <f>IFERROR(1/J481*(Y481/H481),"0")</f>
        <v>5.0000000000000001E-3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0.5</v>
      </c>
      <c r="Y482" s="386">
        <f>IFERROR(Y480/H480,"0")+IFERROR(Y481/H481,"0")</f>
        <v>1</v>
      </c>
      <c r="Z482" s="386">
        <f>IFERROR(IF(Z480="",0,Z480),"0")+IFERROR(IF(Z481="",0,Z481),"0")</f>
        <v>6.2700000000000004E-3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1</v>
      </c>
      <c r="Y483" s="386">
        <f>IFERROR(SUM(Y480:Y481),"0")</f>
        <v>2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3</v>
      </c>
      <c r="Y489" s="385">
        <f>IFERROR(IF(X489="",0,CEILING((X489/$H489),1)*$H489),"")</f>
        <v>3</v>
      </c>
      <c r="Z489" s="36">
        <f>IFERROR(IF(Y489=0,"",ROUNDUP(Y489/H489,0)*0.00627),"")</f>
        <v>6.2700000000000004E-3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3.6</v>
      </c>
      <c r="BN489" s="64">
        <f>IFERROR(Y489*I489/H489,"0")</f>
        <v>3.6</v>
      </c>
      <c r="BO489" s="64">
        <f>IFERROR(1/J489*(X489/H489),"0")</f>
        <v>5.0000000000000001E-3</v>
      </c>
      <c r="BP489" s="64">
        <f>IFERROR(1/J489*(Y489/H489),"0")</f>
        <v>5.0000000000000001E-3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1</v>
      </c>
      <c r="Y490" s="386">
        <f>IFERROR(Y489/H489,"0")</f>
        <v>1</v>
      </c>
      <c r="Z490" s="386">
        <f>IFERROR(IF(Z489="",0,Z489),"0")</f>
        <v>6.2700000000000004E-3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3</v>
      </c>
      <c r="Y491" s="386">
        <f>IFERROR(SUM(Y489:Y489),"0")</f>
        <v>3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120</v>
      </c>
      <c r="Y513" s="385">
        <f t="shared" si="79"/>
        <v>121.44000000000001</v>
      </c>
      <c r="Z513" s="36">
        <f t="shared" si="80"/>
        <v>0.27507999999999999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128.18181818181816</v>
      </c>
      <c r="BN513" s="64">
        <f t="shared" si="82"/>
        <v>129.72</v>
      </c>
      <c r="BO513" s="64">
        <f t="shared" si="83"/>
        <v>0.21853146853146854</v>
      </c>
      <c r="BP513" s="64">
        <f t="shared" si="84"/>
        <v>0.22115384615384617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97</v>
      </c>
      <c r="Y514" s="385">
        <f t="shared" si="79"/>
        <v>100.32000000000001</v>
      </c>
      <c r="Z514" s="36">
        <f t="shared" si="80"/>
        <v>0.22724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103.61363636363635</v>
      </c>
      <c r="BN514" s="64">
        <f t="shared" si="82"/>
        <v>107.16</v>
      </c>
      <c r="BO514" s="64">
        <f t="shared" si="83"/>
        <v>0.1766462703962704</v>
      </c>
      <c r="BP514" s="64">
        <f t="shared" si="84"/>
        <v>0.18269230769230771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1193</v>
      </c>
      <c r="Y516" s="385">
        <f t="shared" si="79"/>
        <v>1193.28</v>
      </c>
      <c r="Z516" s="36">
        <f t="shared" si="80"/>
        <v>2.70296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1274.340909090909</v>
      </c>
      <c r="BN516" s="64">
        <f t="shared" si="82"/>
        <v>1274.6399999999999</v>
      </c>
      <c r="BO516" s="64">
        <f t="shared" si="83"/>
        <v>2.1725670163170165</v>
      </c>
      <c r="BP516" s="64">
        <f t="shared" si="84"/>
        <v>2.1730769230769229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32</v>
      </c>
      <c r="Y519" s="385">
        <f t="shared" si="79"/>
        <v>33.6</v>
      </c>
      <c r="Z519" s="36">
        <f>IFERROR(IF(Y519=0,"",ROUNDUP(Y519/H519,0)*0.00753),"")</f>
        <v>0.10542</v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34.666666666666671</v>
      </c>
      <c r="BN519" s="64">
        <f t="shared" si="82"/>
        <v>36.400000000000006</v>
      </c>
      <c r="BO519" s="64">
        <f t="shared" si="83"/>
        <v>8.5470085470085472E-2</v>
      </c>
      <c r="BP519" s="64">
        <f t="shared" si="84"/>
        <v>8.9743589743589758E-2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280.37878787878782</v>
      </c>
      <c r="Y521" s="386">
        <f>IFERROR(Y512/H512,"0")+IFERROR(Y513/H513,"0")+IFERROR(Y514/H514,"0")+IFERROR(Y515/H515,"0")+IFERROR(Y516/H516,"0")+IFERROR(Y517/H517,"0")+IFERROR(Y518/H518,"0")+IFERROR(Y519/H519,"0")+IFERROR(Y520/H520,"0")</f>
        <v>282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3.3107000000000002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1442</v>
      </c>
      <c r="Y522" s="386">
        <f>IFERROR(SUM(Y512:Y520),"0")</f>
        <v>1448.6399999999999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246</v>
      </c>
      <c r="Y524" s="385">
        <f>IFERROR(IF(X524="",0,CEILING((X524/$H524),1)*$H524),"")</f>
        <v>248.16000000000003</v>
      </c>
      <c r="Z524" s="36">
        <f>IFERROR(IF(Y524=0,"",ROUNDUP(Y524/H524,0)*0.01196),"")</f>
        <v>0.56211999999999995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262.77272727272725</v>
      </c>
      <c r="BN524" s="64">
        <f>IFERROR(Y524*I524/H524,"0")</f>
        <v>265.08</v>
      </c>
      <c r="BO524" s="64">
        <f>IFERROR(1/J524*(X524/H524),"0")</f>
        <v>0.44798951048951047</v>
      </c>
      <c r="BP524" s="64">
        <f>IFERROR(1/J524*(Y524/H524),"0")</f>
        <v>0.45192307692307693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120</v>
      </c>
      <c r="Y525" s="385">
        <f>IFERROR(IF(X525="",0,CEILING((X525/$H525),1)*$H525),"")</f>
        <v>122.4</v>
      </c>
      <c r="Z525" s="36">
        <f>IFERROR(IF(Y525=0,"",ROUNDUP(Y525/H525,0)*0.00937),"")</f>
        <v>0.31857999999999997</v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127.99999999999999</v>
      </c>
      <c r="BN525" s="64">
        <f>IFERROR(Y525*I525/H525,"0")</f>
        <v>130.56</v>
      </c>
      <c r="BO525" s="64">
        <f>IFERROR(1/J525*(X525/H525),"0")</f>
        <v>0.27777777777777779</v>
      </c>
      <c r="BP525" s="64">
        <f>IFERROR(1/J525*(Y525/H525),"0")</f>
        <v>0.28333333333333333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79.924242424242422</v>
      </c>
      <c r="Y526" s="386">
        <f>IFERROR(Y524/H524,"0")+IFERROR(Y525/H525,"0")</f>
        <v>81</v>
      </c>
      <c r="Z526" s="386">
        <f>IFERROR(IF(Z524="",0,Z524),"0")+IFERROR(IF(Z525="",0,Z525),"0")</f>
        <v>0.88069999999999993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366</v>
      </c>
      <c r="Y527" s="386">
        <f>IFERROR(SUM(Y524:Y525),"0")</f>
        <v>370.56000000000006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466</v>
      </c>
      <c r="Y529" s="385">
        <f t="shared" ref="Y529:Y534" si="85">IFERROR(IF(X529="",0,CEILING((X529/$H529),1)*$H529),"")</f>
        <v>469.92</v>
      </c>
      <c r="Z529" s="36">
        <f>IFERROR(IF(Y529=0,"",ROUNDUP(Y529/H529,0)*0.01196),"")</f>
        <v>1.0644400000000001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497.7727272727272</v>
      </c>
      <c r="BN529" s="64">
        <f t="shared" ref="BN529:BN534" si="87">IFERROR(Y529*I529/H529,"0")</f>
        <v>501.95999999999992</v>
      </c>
      <c r="BO529" s="64">
        <f t="shared" ref="BO529:BO534" si="88">IFERROR(1/J529*(X529/H529),"0")</f>
        <v>0.84863053613053607</v>
      </c>
      <c r="BP529" s="64">
        <f t="shared" ref="BP529:BP534" si="89">IFERROR(1/J529*(Y529/H529),"0")</f>
        <v>0.85576923076923084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424</v>
      </c>
      <c r="Y530" s="385">
        <f t="shared" si="85"/>
        <v>427.68</v>
      </c>
      <c r="Z530" s="36">
        <f>IFERROR(IF(Y530=0,"",ROUNDUP(Y530/H530,0)*0.01196),"")</f>
        <v>0.96876000000000007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452.90909090909082</v>
      </c>
      <c r="BN530" s="64">
        <f t="shared" si="87"/>
        <v>456.83999999999992</v>
      </c>
      <c r="BO530" s="64">
        <f t="shared" si="88"/>
        <v>0.77214452214452212</v>
      </c>
      <c r="BP530" s="64">
        <f t="shared" si="89"/>
        <v>0.77884615384615385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593</v>
      </c>
      <c r="Y531" s="385">
        <f t="shared" si="85"/>
        <v>596.64</v>
      </c>
      <c r="Z531" s="36">
        <f>IFERROR(IF(Y531=0,"",ROUNDUP(Y531/H531,0)*0.01196),"")</f>
        <v>1.35148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633.43181818181813</v>
      </c>
      <c r="BN531" s="64">
        <f t="shared" si="87"/>
        <v>637.31999999999994</v>
      </c>
      <c r="BO531" s="64">
        <f t="shared" si="88"/>
        <v>1.0799096736596738</v>
      </c>
      <c r="BP531" s="64">
        <f t="shared" si="89"/>
        <v>1.0865384615384615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280.87121212121212</v>
      </c>
      <c r="Y535" s="386">
        <f>IFERROR(Y529/H529,"0")+IFERROR(Y530/H530,"0")+IFERROR(Y531/H531,"0")+IFERROR(Y532/H532,"0")+IFERROR(Y533/H533,"0")+IFERROR(Y534/H534,"0")</f>
        <v>283</v>
      </c>
      <c r="Z535" s="386">
        <f>IFERROR(IF(Z529="",0,Z529),"0")+IFERROR(IF(Z530="",0,Z530),"0")+IFERROR(IF(Z531="",0,Z531),"0")+IFERROR(IF(Z532="",0,Z532),"0")+IFERROR(IF(Z533="",0,Z533),"0")+IFERROR(IF(Z534="",0,Z534),"0")</f>
        <v>3.3846799999999999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1483</v>
      </c>
      <c r="Y536" s="386">
        <f>IFERROR(SUM(Y529:Y534),"0")</f>
        <v>1494.24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86</v>
      </c>
      <c r="Y570" s="385">
        <f t="shared" si="95"/>
        <v>88.2</v>
      </c>
      <c r="Z570" s="36">
        <f>IFERROR(IF(Y570=0,"",ROUNDUP(Y570/H570,0)*0.00753),"")</f>
        <v>0.15812999999999999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91.323809523809516</v>
      </c>
      <c r="BN570" s="64">
        <f t="shared" si="97"/>
        <v>93.66</v>
      </c>
      <c r="BO570" s="64">
        <f t="shared" si="98"/>
        <v>0.13125763125763124</v>
      </c>
      <c r="BP570" s="64">
        <f t="shared" si="99"/>
        <v>0.13461538461538461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69</v>
      </c>
      <c r="Y571" s="385">
        <f t="shared" si="95"/>
        <v>71.400000000000006</v>
      </c>
      <c r="Z571" s="36">
        <f>IFERROR(IF(Y571=0,"",ROUNDUP(Y571/H571,0)*0.00753),"")</f>
        <v>0.12801000000000001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73.271428571428572</v>
      </c>
      <c r="BN571" s="64">
        <f t="shared" si="97"/>
        <v>75.820000000000007</v>
      </c>
      <c r="BO571" s="64">
        <f t="shared" si="98"/>
        <v>0.1053113553113553</v>
      </c>
      <c r="BP571" s="64">
        <f t="shared" si="99"/>
        <v>0.10897435897435898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36.904761904761898</v>
      </c>
      <c r="Y573" s="386">
        <f>IFERROR(Y567/H567,"0")+IFERROR(Y568/H568,"0")+IFERROR(Y569/H569,"0")+IFERROR(Y570/H570,"0")+IFERROR(Y571/H571,"0")+IFERROR(Y572/H572,"0")</f>
        <v>38</v>
      </c>
      <c r="Z573" s="386">
        <f>IFERROR(IF(Z567="",0,Z567),"0")+IFERROR(IF(Z568="",0,Z568),"0")+IFERROR(IF(Z569="",0,Z569),"0")+IFERROR(IF(Z570="",0,Z570),"0")+IFERROR(IF(Z571="",0,Z571),"0")+IFERROR(IF(Z572="",0,Z572),"0")</f>
        <v>0.28614000000000001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155</v>
      </c>
      <c r="Y574" s="386">
        <f>IFERROR(SUM(Y567:Y572),"0")</f>
        <v>159.60000000000002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17131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17311.54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18074.308227145179</v>
      </c>
      <c r="Y606" s="386">
        <f>IFERROR(SUM(BN22:BN602),"0")</f>
        <v>18266.055999999997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31</v>
      </c>
      <c r="Y607" s="38">
        <f>ROUNDUP(SUM(BP22:BP602),0)</f>
        <v>32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18849.308227145179</v>
      </c>
      <c r="Y608" s="386">
        <f>GrossWeightTotalR+PalletQtyTotalR*25</f>
        <v>19066.055999999997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2417.1263432645783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2445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36.283740000000009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89.6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820.80000000000007</v>
      </c>
      <c r="E615" s="46">
        <f>IFERROR(Y101*1,"0")+IFERROR(Y102*1,"0")+IFERROR(Y103*1,"0")+IFERROR(Y107*1,"0")+IFERROR(Y108*1,"0")+IFERROR(Y109*1,"0")+IFERROR(Y110*1,"0")+IFERROR(Y111*1,"0")</f>
        <v>379.80000000000007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380.40000000000003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226.8</v>
      </c>
      <c r="I615" s="46">
        <f>IFERROR(Y183*1,"0")+IFERROR(Y184*1,"0")+IFERROR(Y185*1,"0")+IFERROR(Y186*1,"0")+IFERROR(Y187*1,"0")+IFERROR(Y188*1,"0")+IFERROR(Y189*1,"0")+IFERROR(Y190*1,"0")</f>
        <v>134.40000000000003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2883.2999999999997</v>
      </c>
      <c r="K615" s="46">
        <f>IFERROR(Y239*1,"0")+IFERROR(Y240*1,"0")+IFERROR(Y241*1,"0")+IFERROR(Y242*1,"0")+IFERROR(Y243*1,"0")+IFERROR(Y244*1,"0")+IFERROR(Y245*1,"0")+IFERROR(Y246*1,"0")</f>
        <v>81.2</v>
      </c>
      <c r="L615" s="382"/>
      <c r="M615" s="46">
        <f>IFERROR(Y251*1,"0")+IFERROR(Y252*1,"0")+IFERROR(Y253*1,"0")+IFERROR(Y254*1,"0")+IFERROR(Y255*1,"0")+IFERROR(Y256*1,"0")+IFERROR(Y257*1,"0")+IFERROR(Y258*1,"0")</f>
        <v>306.39999999999998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9.6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797.09999999999991</v>
      </c>
      <c r="V615" s="46">
        <f>IFERROR(Y354*1,"0")+IFERROR(Y358*1,"0")+IFERROR(Y359*1,"0")+IFERROR(Y360*1,"0")</f>
        <v>81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6001.2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1466.3999999999999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129.30000000000001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51.2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3313.4399999999996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159.60000000000002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