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8,24 ПОКОМ ЗПФ\Донецк\"/>
    </mc:Choice>
  </mc:AlternateContent>
  <xr:revisionPtr revIDLastSave="0" documentId="13_ncr:1_{642387C0-6152-4F09-BEEB-228B5DE360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" l="1"/>
  <c r="Q10" i="1"/>
  <c r="Q9" i="1"/>
  <c r="Q8" i="1"/>
  <c r="Q23" i="1" l="1"/>
  <c r="Q76" i="1"/>
  <c r="Q16" i="1"/>
  <c r="Q13" i="1"/>
  <c r="AG5" i="1" l="1"/>
  <c r="AF5" i="1"/>
  <c r="AD78" i="1" l="1"/>
  <c r="F28" i="1"/>
  <c r="E28" i="1"/>
  <c r="F21" i="1"/>
  <c r="E21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I30" i="1"/>
  <c r="AH30" i="1"/>
  <c r="AI29" i="1"/>
  <c r="AH29" i="1"/>
  <c r="AI28" i="1"/>
  <c r="AH28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U78" i="1"/>
  <c r="AE78" i="1" l="1"/>
  <c r="Q78" i="1"/>
  <c r="T78" i="1" s="1"/>
  <c r="AB78" i="1"/>
  <c r="AB19" i="1" l="1"/>
  <c r="AB20" i="1"/>
  <c r="AB27" i="1"/>
  <c r="AB29" i="1"/>
  <c r="AB32" i="1"/>
  <c r="AB33" i="1"/>
  <c r="AB34" i="1"/>
  <c r="AB36" i="1"/>
  <c r="AB37" i="1"/>
  <c r="AB38" i="1"/>
  <c r="AB41" i="1"/>
  <c r="AB56" i="1"/>
  <c r="AB57" i="1"/>
  <c r="AB58" i="1"/>
  <c r="AB59" i="1"/>
  <c r="AB60" i="1"/>
  <c r="AB61" i="1"/>
  <c r="AB62" i="1"/>
  <c r="AB63" i="1"/>
  <c r="AB72" i="1"/>
  <c r="O7" i="1"/>
  <c r="O8" i="1"/>
  <c r="O9" i="1"/>
  <c r="O10" i="1"/>
  <c r="O11" i="1"/>
  <c r="O12" i="1"/>
  <c r="O13" i="1"/>
  <c r="O14" i="1"/>
  <c r="O15" i="1"/>
  <c r="AD15" i="1" s="1"/>
  <c r="O16" i="1"/>
  <c r="P16" i="1" s="1"/>
  <c r="O17" i="1"/>
  <c r="P17" i="1" s="1"/>
  <c r="O18" i="1"/>
  <c r="O19" i="1"/>
  <c r="O20" i="1"/>
  <c r="T20" i="1" s="1"/>
  <c r="O21" i="1"/>
  <c r="O22" i="1"/>
  <c r="O23" i="1"/>
  <c r="O24" i="1"/>
  <c r="O25" i="1"/>
  <c r="O26" i="1"/>
  <c r="O27" i="1"/>
  <c r="O28" i="1"/>
  <c r="O29" i="1"/>
  <c r="T29" i="1" s="1"/>
  <c r="O30" i="1"/>
  <c r="O31" i="1"/>
  <c r="O32" i="1"/>
  <c r="T32" i="1" s="1"/>
  <c r="O33" i="1"/>
  <c r="T33" i="1" s="1"/>
  <c r="O34" i="1"/>
  <c r="T34" i="1" s="1"/>
  <c r="O35" i="1"/>
  <c r="O36" i="1"/>
  <c r="T36" i="1" s="1"/>
  <c r="O37" i="1"/>
  <c r="T37" i="1" s="1"/>
  <c r="O38" i="1"/>
  <c r="T38" i="1" s="1"/>
  <c r="O39" i="1"/>
  <c r="P39" i="1" s="1"/>
  <c r="O40" i="1"/>
  <c r="O41" i="1"/>
  <c r="T41" i="1" s="1"/>
  <c r="O42" i="1"/>
  <c r="O43" i="1"/>
  <c r="O44" i="1"/>
  <c r="O45" i="1"/>
  <c r="O46" i="1"/>
  <c r="O47" i="1"/>
  <c r="O48" i="1"/>
  <c r="O49" i="1"/>
  <c r="AD49" i="1" s="1"/>
  <c r="O50" i="1"/>
  <c r="O51" i="1"/>
  <c r="AD51" i="1" s="1"/>
  <c r="O52" i="1"/>
  <c r="O53" i="1"/>
  <c r="O54" i="1"/>
  <c r="O55" i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O65" i="1"/>
  <c r="O66" i="1"/>
  <c r="P66" i="1" s="1"/>
  <c r="O67" i="1"/>
  <c r="O68" i="1"/>
  <c r="O69" i="1"/>
  <c r="O70" i="1"/>
  <c r="O71" i="1"/>
  <c r="AD71" i="1" s="1"/>
  <c r="O72" i="1"/>
  <c r="T72" i="1" s="1"/>
  <c r="O73" i="1"/>
  <c r="O74" i="1"/>
  <c r="O75" i="1"/>
  <c r="P75" i="1" s="1"/>
  <c r="O76" i="1"/>
  <c r="P76" i="1" s="1"/>
  <c r="O77" i="1"/>
  <c r="O6" i="1"/>
  <c r="P6" i="1" s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P74" i="1" l="1"/>
  <c r="AD74" i="1" s="1"/>
  <c r="AD70" i="1"/>
  <c r="P68" i="1"/>
  <c r="AD68" i="1" s="1"/>
  <c r="AD66" i="1"/>
  <c r="AD64" i="1"/>
  <c r="Q64" i="1" s="1"/>
  <c r="T64" i="1" s="1"/>
  <c r="P54" i="1"/>
  <c r="AD54" i="1" s="1"/>
  <c r="P52" i="1"/>
  <c r="AD52" i="1" s="1"/>
  <c r="Q52" i="1" s="1"/>
  <c r="T52" i="1" s="1"/>
  <c r="AD50" i="1"/>
  <c r="AD48" i="1"/>
  <c r="Q48" i="1" s="1"/>
  <c r="T48" i="1" s="1"/>
  <c r="AD46" i="1"/>
  <c r="Q46" i="1" s="1"/>
  <c r="T46" i="1" s="1"/>
  <c r="P44" i="1"/>
  <c r="AD44" i="1" s="1"/>
  <c r="AD42" i="1"/>
  <c r="Q42" i="1" s="1"/>
  <c r="T42" i="1" s="1"/>
  <c r="P40" i="1"/>
  <c r="AD40" i="1" s="1"/>
  <c r="AD30" i="1"/>
  <c r="Q30" i="1" s="1"/>
  <c r="T30" i="1" s="1"/>
  <c r="P28" i="1"/>
  <c r="AD28" i="1" s="1"/>
  <c r="Q28" i="1" s="1"/>
  <c r="T28" i="1" s="1"/>
  <c r="AD26" i="1"/>
  <c r="Q26" i="1" s="1"/>
  <c r="T26" i="1" s="1"/>
  <c r="P24" i="1"/>
  <c r="AD24" i="1" s="1"/>
  <c r="Q24" i="1" s="1"/>
  <c r="T24" i="1" s="1"/>
  <c r="AD22" i="1"/>
  <c r="Q22" i="1" s="1"/>
  <c r="T22" i="1" s="1"/>
  <c r="P18" i="1"/>
  <c r="AD18" i="1" s="1"/>
  <c r="Q18" i="1" s="1"/>
  <c r="T18" i="1" s="1"/>
  <c r="T16" i="1"/>
  <c r="P14" i="1"/>
  <c r="AD14" i="1" s="1"/>
  <c r="AD12" i="1"/>
  <c r="Q12" i="1" s="1"/>
  <c r="T12" i="1" s="1"/>
  <c r="P10" i="1"/>
  <c r="P8" i="1"/>
  <c r="AD77" i="1"/>
  <c r="AE77" i="1" s="1"/>
  <c r="AD75" i="1"/>
  <c r="AE75" i="1" s="1"/>
  <c r="P73" i="1"/>
  <c r="AD73" i="1" s="1"/>
  <c r="AE73" i="1" s="1"/>
  <c r="P69" i="1"/>
  <c r="AD69" i="1" s="1"/>
  <c r="AE69" i="1" s="1"/>
  <c r="P67" i="1"/>
  <c r="AD67" i="1" s="1"/>
  <c r="AE67" i="1" s="1"/>
  <c r="P65" i="1"/>
  <c r="AD65" i="1" s="1"/>
  <c r="AE65" i="1" s="1"/>
  <c r="AD55" i="1"/>
  <c r="AE55" i="1" s="1"/>
  <c r="AD53" i="1"/>
  <c r="AE53" i="1" s="1"/>
  <c r="AD47" i="1"/>
  <c r="AE47" i="1" s="1"/>
  <c r="AD45" i="1"/>
  <c r="AE45" i="1" s="1"/>
  <c r="P43" i="1"/>
  <c r="AD43" i="1" s="1"/>
  <c r="AD39" i="1"/>
  <c r="P35" i="1"/>
  <c r="AD35" i="1" s="1"/>
  <c r="AD31" i="1"/>
  <c r="AE31" i="1" s="1"/>
  <c r="P25" i="1"/>
  <c r="AD25" i="1" s="1"/>
  <c r="AE25" i="1" s="1"/>
  <c r="P23" i="1"/>
  <c r="P21" i="1"/>
  <c r="AD21" i="1" s="1"/>
  <c r="AE21" i="1" s="1"/>
  <c r="AD17" i="1"/>
  <c r="P13" i="1"/>
  <c r="AE13" i="1" s="1"/>
  <c r="P9" i="1"/>
  <c r="AD7" i="1"/>
  <c r="AE7" i="1" s="1"/>
  <c r="AD11" i="1"/>
  <c r="U6" i="1"/>
  <c r="AB76" i="1"/>
  <c r="AB70" i="1"/>
  <c r="AB66" i="1"/>
  <c r="AB64" i="1"/>
  <c r="AB48" i="1"/>
  <c r="AB46" i="1"/>
  <c r="AB42" i="1"/>
  <c r="AB30" i="1"/>
  <c r="AB26" i="1"/>
  <c r="AB22" i="1"/>
  <c r="AB12" i="1"/>
  <c r="AE71" i="1"/>
  <c r="Q71" i="1"/>
  <c r="T71" i="1" s="1"/>
  <c r="AE51" i="1"/>
  <c r="Q51" i="1"/>
  <c r="T51" i="1" s="1"/>
  <c r="AE49" i="1"/>
  <c r="Q49" i="1"/>
  <c r="T49" i="1" s="1"/>
  <c r="AE15" i="1"/>
  <c r="Q15" i="1"/>
  <c r="T15" i="1" s="1"/>
  <c r="AB77" i="1"/>
  <c r="AB75" i="1"/>
  <c r="AB71" i="1"/>
  <c r="AB53" i="1"/>
  <c r="AB51" i="1"/>
  <c r="AB49" i="1"/>
  <c r="AB47" i="1"/>
  <c r="AB45" i="1"/>
  <c r="AB39" i="1"/>
  <c r="AB31" i="1"/>
  <c r="AB21" i="1"/>
  <c r="AB15" i="1"/>
  <c r="U75" i="1"/>
  <c r="U67" i="1"/>
  <c r="U59" i="1"/>
  <c r="U51" i="1"/>
  <c r="U43" i="1"/>
  <c r="U35" i="1"/>
  <c r="U71" i="1"/>
  <c r="U63" i="1"/>
  <c r="U55" i="1"/>
  <c r="U47" i="1"/>
  <c r="U39" i="1"/>
  <c r="U3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6" i="1"/>
  <c r="U22" i="1"/>
  <c r="U18" i="1"/>
  <c r="U15" i="1"/>
  <c r="U11" i="1"/>
  <c r="U7" i="1"/>
  <c r="K5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4" i="1"/>
  <c r="U20" i="1"/>
  <c r="U13" i="1"/>
  <c r="U9" i="1"/>
  <c r="T27" i="1"/>
  <c r="U27" i="1"/>
  <c r="U25" i="1"/>
  <c r="U23" i="1"/>
  <c r="U21" i="1"/>
  <c r="T19" i="1"/>
  <c r="U19" i="1"/>
  <c r="U17" i="1"/>
  <c r="U16" i="1"/>
  <c r="U14" i="1"/>
  <c r="U12" i="1"/>
  <c r="U10" i="1"/>
  <c r="U8" i="1"/>
  <c r="O5" i="1"/>
  <c r="Q77" i="1" l="1"/>
  <c r="T77" i="1" s="1"/>
  <c r="AB14" i="1"/>
  <c r="AB73" i="1"/>
  <c r="AB18" i="1"/>
  <c r="AB24" i="1"/>
  <c r="AE46" i="1"/>
  <c r="AB69" i="1"/>
  <c r="AB44" i="1"/>
  <c r="AB65" i="1"/>
  <c r="AE24" i="1"/>
  <c r="AB25" i="1"/>
  <c r="AB55" i="1"/>
  <c r="AB67" i="1"/>
  <c r="Q47" i="1"/>
  <c r="T47" i="1" s="1"/>
  <c r="AB28" i="1"/>
  <c r="AB52" i="1"/>
  <c r="Q14" i="1"/>
  <c r="T14" i="1" s="1"/>
  <c r="AE14" i="1"/>
  <c r="AB9" i="1"/>
  <c r="Q69" i="1"/>
  <c r="T69" i="1" s="1"/>
  <c r="AB16" i="1"/>
  <c r="AE30" i="1"/>
  <c r="Q50" i="1"/>
  <c r="T50" i="1" s="1"/>
  <c r="AE50" i="1"/>
  <c r="Q54" i="1"/>
  <c r="T54" i="1" s="1"/>
  <c r="AE54" i="1"/>
  <c r="AE9" i="1"/>
  <c r="T9" i="1"/>
  <c r="AE17" i="1"/>
  <c r="Q17" i="1"/>
  <c r="T17" i="1" s="1"/>
  <c r="AE23" i="1"/>
  <c r="T23" i="1"/>
  <c r="Q44" i="1"/>
  <c r="T44" i="1" s="1"/>
  <c r="AE44" i="1"/>
  <c r="AB7" i="1"/>
  <c r="AB13" i="1"/>
  <c r="AB17" i="1"/>
  <c r="AB23" i="1"/>
  <c r="Q31" i="1"/>
  <c r="T31" i="1" s="1"/>
  <c r="Q65" i="1"/>
  <c r="T65" i="1" s="1"/>
  <c r="Q75" i="1"/>
  <c r="T75" i="1" s="1"/>
  <c r="AB8" i="1"/>
  <c r="AB50" i="1"/>
  <c r="AB54" i="1"/>
  <c r="AE18" i="1"/>
  <c r="AE28" i="1"/>
  <c r="AE64" i="1"/>
  <c r="AE35" i="1"/>
  <c r="Q35" i="1"/>
  <c r="T35" i="1" s="1"/>
  <c r="AE43" i="1"/>
  <c r="Q43" i="1"/>
  <c r="T43" i="1" s="1"/>
  <c r="T10" i="1"/>
  <c r="AE10" i="1"/>
  <c r="Q66" i="1"/>
  <c r="T66" i="1" s="1"/>
  <c r="AE66" i="1"/>
  <c r="Q70" i="1"/>
  <c r="T70" i="1" s="1"/>
  <c r="AE70" i="1"/>
  <c r="T76" i="1"/>
  <c r="AE76" i="1"/>
  <c r="AE39" i="1"/>
  <c r="Q39" i="1"/>
  <c r="T39" i="1" s="1"/>
  <c r="T8" i="1"/>
  <c r="AE8" i="1"/>
  <c r="Q40" i="1"/>
  <c r="T40" i="1" s="1"/>
  <c r="AE40" i="1"/>
  <c r="Q68" i="1"/>
  <c r="T68" i="1" s="1"/>
  <c r="AE68" i="1"/>
  <c r="Q74" i="1"/>
  <c r="T74" i="1" s="1"/>
  <c r="AE74" i="1"/>
  <c r="AB35" i="1"/>
  <c r="AB43" i="1"/>
  <c r="Q7" i="1"/>
  <c r="T7" i="1" s="1"/>
  <c r="T13" i="1"/>
  <c r="Q21" i="1"/>
  <c r="T21" i="1" s="1"/>
  <c r="Q25" i="1"/>
  <c r="T25" i="1" s="1"/>
  <c r="Q55" i="1"/>
  <c r="T55" i="1" s="1"/>
  <c r="Q67" i="1"/>
  <c r="T67" i="1" s="1"/>
  <c r="Q73" i="1"/>
  <c r="T73" i="1" s="1"/>
  <c r="AB10" i="1"/>
  <c r="AB40" i="1"/>
  <c r="AB68" i="1"/>
  <c r="AB74" i="1"/>
  <c r="AE12" i="1"/>
  <c r="AE16" i="1"/>
  <c r="AE22" i="1"/>
  <c r="AE26" i="1"/>
  <c r="AE42" i="1"/>
  <c r="AE52" i="1"/>
  <c r="Q45" i="1"/>
  <c r="T45" i="1" s="1"/>
  <c r="Q53" i="1"/>
  <c r="T53" i="1" s="1"/>
  <c r="AE48" i="1"/>
  <c r="Q11" i="1"/>
  <c r="T11" i="1" s="1"/>
  <c r="AE11" i="1"/>
  <c r="AB11" i="1"/>
  <c r="P5" i="1"/>
  <c r="AB6" i="1"/>
  <c r="AB5" i="1" l="1"/>
  <c r="AE6" i="1"/>
  <c r="AE5" i="1" s="1"/>
  <c r="AD5" i="1"/>
  <c r="T6" i="1" l="1"/>
  <c r="Q5" i="1"/>
</calcChain>
</file>

<file path=xl/sharedStrings.xml><?xml version="1.0" encoding="utf-8"?>
<sst xmlns="http://schemas.openxmlformats.org/spreadsheetml/2006/main" count="301" uniqueCount="129">
  <si>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</si>
  <si>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</si>
  <si>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</si>
  <si>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</si>
  <si>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</si>
  <si>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</si>
  <si>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</si>
  <si>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</si>
  <si>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</si>
  <si>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</si>
  <si>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</si>
  <si>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</si>
  <si>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</si>
  <si>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</si>
  <si>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</si>
  <si>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</si>
  <si>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</si>
  <si>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</si>
  <si>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</si>
  <si>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</si>
  <si>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</si>
  <si>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</si>
  <si>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</si>
  <si>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</si>
  <si>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</si>
  <si>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</si>
  <si>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22,07,</t>
  </si>
  <si>
    <t>25,07,</t>
  </si>
  <si>
    <t>18,07,</t>
  </si>
  <si>
    <t>11,07,</t>
  </si>
  <si>
    <t>04,07,</t>
  </si>
  <si>
    <t>27,06,</t>
  </si>
  <si>
    <t>20,06,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</si>
  <si>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</si>
  <si>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</si>
  <si>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</si>
  <si>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</si>
  <si>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</si>
  <si>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</si>
  <si>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</si>
  <si>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</si>
  <si>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</si>
  <si>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</si>
  <si>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</si>
  <si>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</si>
  <si>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</si>
  <si>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может стоить вывести???? / пока не заказываем (соглавсовал с Савельевым, на письмо ТК не ответила)</t>
  </si>
  <si>
    <t>Жар-ладушки с мясом ТМ Зареченские ТС Зареченские продукты.  Поком</t>
  </si>
  <si>
    <t>не в матрице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</si>
  <si>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</si>
  <si>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</si>
  <si>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</si>
  <si>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</si>
  <si>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дубль</t>
  </si>
  <si>
    <t>Мини-сосиски в тесте "Фрайпики" 3,7кг ВЕС, ТМ Зареченские  ПОКОМ</t>
  </si>
  <si>
    <t>есть дубль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</si>
  <si>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</si>
  <si>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</si>
  <si>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</si>
  <si>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</si>
  <si>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</si>
  <si>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</si>
  <si>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</si>
  <si>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</si>
  <si>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</si>
  <si>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нет потребности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</si>
  <si>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</si>
  <si>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</si>
  <si>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</si>
  <si>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</si>
  <si>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</si>
  <si>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</si>
  <si>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</si>
  <si>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</si>
  <si>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</si>
  <si>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</si>
  <si>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необходимо увеличить продажи!!!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</si>
  <si>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</si>
  <si>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</si>
  <si>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</si>
  <si>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</si>
  <si>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</si>
  <si>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</si>
  <si>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необходимо увеличить продажи</t>
  </si>
  <si>
    <t>Пельмени Бульмени со сливочным маслом ТМ Горячая шт. 0,43 кг  ПОКОМ</t>
  </si>
  <si>
    <t>Пельмени Домашние с говядиной и свининой ТМ Зареченские ТС Зареченские продукты сфера ф/п ф/в 0,7 МГ</t>
  </si>
  <si>
    <t>новинка Майба</t>
  </si>
  <si>
    <t>Пельмени Домашние со сливочным маслом ТМ Зареченские ТС Зареченские продукты сфера ф/п ф/в 0,7 МГ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</si>
  <si>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</si>
  <si>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</si>
  <si>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</si>
  <si>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</si>
  <si>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</si>
  <si>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</si>
  <si>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</si>
  <si>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</si>
  <si>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</si>
  <si>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</si>
  <si>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</si>
  <si>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</si>
  <si>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</si>
  <si>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</si>
  <si>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</si>
  <si>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</si>
  <si>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</si>
  <si>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</si>
  <si>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</si>
  <si>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</si>
  <si>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</si>
  <si>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</si>
  <si>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</si>
  <si>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</si>
  <si>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</si>
  <si>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</si>
  <si>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</si>
  <si>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</si>
  <si>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</si>
  <si>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</si>
  <si>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</si>
  <si>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отгрузит завод</t>
  </si>
  <si>
    <t>потребность</t>
  </si>
  <si>
    <t>кратно рядам</t>
  </si>
  <si>
    <t>завод вывел из производства дубль</t>
  </si>
  <si>
    <t>Снеки «Хотстеры с сыром» ф/в 0,25 ТМ «Горячая штучка»</t>
  </si>
  <si>
    <t>разовый заказ</t>
  </si>
  <si>
    <t>заказ Майба</t>
  </si>
  <si>
    <t>потребуется перемещение?</t>
  </si>
  <si>
    <t>29,07,(1)</t>
  </si>
  <si>
    <t>29,07,(2)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</si>
</sst>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5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7" fillId="6" borderId="1" xfId="1" applyNumberFormat="1" applyFont="1" applyFill="1"/>
    <xf numFmtId="164" fontId="1" fillId="0" borderId="1" xfId="1" applyNumberFormat="1" applyFill="1"/>
    <xf numFmtId="164" fontId="8" fillId="6" borderId="1" xfId="1" applyNumberFormat="1" applyFont="1" applyFill="1"/>
    <xf numFmtId="164" fontId="8" fillId="0" borderId="1" xfId="1" applyNumberFormat="1" applyFont="1"/>
    <xf numFmtId="164" fontId="1" fillId="7" borderId="1" xfId="1" applyNumberFormat="1" applyFill="1"/>
    <xf numFmtId="165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5,07,24%20&#1055;&#1054;&#1050;&#1054;&#1052;%20&#1047;&#1055;&#1060;%20&#1092;&#1080;&#1083;&#1080;&#1072;&#1083;&#1099;/&#1076;&#1074;%2025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22,07,</v>
          </cell>
          <cell r="O4" t="str">
            <v>25,07,</v>
          </cell>
          <cell r="V4" t="str">
            <v>18,07,</v>
          </cell>
          <cell r="W4" t="str">
            <v>11,07,</v>
          </cell>
          <cell r="X4" t="str">
            <v>04,07,</v>
          </cell>
          <cell r="Y4" t="str">
            <v>27,06,</v>
          </cell>
          <cell r="Z4" t="str">
            <v>20,06,</v>
          </cell>
        </row>
        <row r="5">
          <cell r="E5">
            <v>12517.960000000001</v>
          </cell>
          <cell r="F5">
            <v>10132.800000000001</v>
          </cell>
          <cell r="J5">
            <v>13347.7</v>
          </cell>
          <cell r="K5">
            <v>-829.74</v>
          </cell>
          <cell r="L5">
            <v>0</v>
          </cell>
          <cell r="M5">
            <v>0</v>
          </cell>
          <cell r="N5">
            <v>20923.600000000002</v>
          </cell>
          <cell r="O5">
            <v>2503.5919999999996</v>
          </cell>
          <cell r="P5">
            <v>8392.5999999999985</v>
          </cell>
          <cell r="Q5">
            <v>9016</v>
          </cell>
          <cell r="R5">
            <v>0</v>
          </cell>
          <cell r="V5">
            <v>2346.92</v>
          </cell>
          <cell r="W5">
            <v>1984.4100000000003</v>
          </cell>
          <cell r="X5">
            <v>2372.5800000000004</v>
          </cell>
          <cell r="Y5">
            <v>2204.5199999999995</v>
          </cell>
          <cell r="Z5">
            <v>1959.0940000000003</v>
          </cell>
          <cell r="AB5">
            <v>4099.616</v>
          </cell>
          <cell r="AD5">
            <v>1006</v>
          </cell>
          <cell r="AE5">
            <v>4312.3200000000006</v>
          </cell>
        </row>
        <row r="6">
          <cell r="A6" t="str">
            <v>«Мини-чебуречки с мясом» Фикс.вес 0,3 ф/п ТМ «Зареченские»</v>
          </cell>
          <cell r="B6" t="str">
            <v>шт</v>
          </cell>
          <cell r="G6">
            <v>0.3</v>
          </cell>
          <cell r="H6">
            <v>180</v>
          </cell>
          <cell r="I6" t="str">
            <v>Общий прайс</v>
          </cell>
          <cell r="K6">
            <v>0</v>
          </cell>
          <cell r="N6">
            <v>162</v>
          </cell>
          <cell r="O6">
            <v>0</v>
          </cell>
          <cell r="Q6">
            <v>0</v>
          </cell>
          <cell r="T6" t="e">
            <v>#DIV/0!</v>
          </cell>
          <cell r="U6" t="e">
            <v>#DIV/0!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B6">
            <v>0</v>
          </cell>
          <cell r="AC6">
            <v>9</v>
          </cell>
          <cell r="AD6">
            <v>0</v>
          </cell>
          <cell r="AE6">
            <v>0</v>
          </cell>
          <cell r="AF6">
            <v>18</v>
          </cell>
          <cell r="AG6">
            <v>234</v>
          </cell>
        </row>
        <row r="7">
          <cell r="A7" t="str">
            <v>«Мини-чебуречки с сыром и ветчиной» Фикс.вес 0,3 ф/п ТМ «Зареченские»</v>
          </cell>
          <cell r="B7" t="str">
            <v>шт</v>
          </cell>
          <cell r="G7">
            <v>0.3</v>
          </cell>
          <cell r="H7">
            <v>180</v>
          </cell>
          <cell r="I7" t="str">
            <v>Общий прайс</v>
          </cell>
          <cell r="K7">
            <v>0</v>
          </cell>
          <cell r="N7">
            <v>162</v>
          </cell>
          <cell r="O7">
            <v>0</v>
          </cell>
          <cell r="Q7">
            <v>0</v>
          </cell>
          <cell r="T7" t="e">
            <v>#DIV/0!</v>
          </cell>
          <cell r="U7" t="e">
            <v>#DIV/0!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B7">
            <v>0</v>
          </cell>
          <cell r="AC7">
            <v>9</v>
          </cell>
          <cell r="AD7">
            <v>0</v>
          </cell>
          <cell r="AE7">
            <v>0</v>
          </cell>
          <cell r="AF7">
            <v>18</v>
          </cell>
          <cell r="AG7">
            <v>234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C8">
            <v>26</v>
          </cell>
          <cell r="D8">
            <v>168</v>
          </cell>
          <cell r="E8">
            <v>34</v>
          </cell>
          <cell r="F8">
            <v>134</v>
          </cell>
          <cell r="G8">
            <v>0.3</v>
          </cell>
          <cell r="H8">
            <v>180</v>
          </cell>
          <cell r="I8" t="str">
            <v>матрица</v>
          </cell>
          <cell r="J8">
            <v>37</v>
          </cell>
          <cell r="K8">
            <v>-3</v>
          </cell>
          <cell r="N8">
            <v>0</v>
          </cell>
          <cell r="O8">
            <v>6.8</v>
          </cell>
          <cell r="Q8">
            <v>0</v>
          </cell>
          <cell r="T8">
            <v>19.705882352941178</v>
          </cell>
          <cell r="U8">
            <v>19.705882352941178</v>
          </cell>
          <cell r="V8">
            <v>8.6</v>
          </cell>
          <cell r="W8">
            <v>7.2</v>
          </cell>
          <cell r="X8">
            <v>9</v>
          </cell>
          <cell r="Y8">
            <v>9</v>
          </cell>
          <cell r="Z8">
            <v>10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862</v>
          </cell>
          <cell r="E9">
            <v>362</v>
          </cell>
          <cell r="F9">
            <v>346</v>
          </cell>
          <cell r="G9">
            <v>0.3</v>
          </cell>
          <cell r="H9">
            <v>180</v>
          </cell>
          <cell r="I9" t="str">
            <v>матрица</v>
          </cell>
          <cell r="J9">
            <v>362</v>
          </cell>
          <cell r="K9">
            <v>0</v>
          </cell>
          <cell r="N9">
            <v>336</v>
          </cell>
          <cell r="O9">
            <v>72.400000000000006</v>
          </cell>
          <cell r="P9">
            <v>331.60000000000014</v>
          </cell>
          <cell r="Q9">
            <v>336</v>
          </cell>
          <cell r="T9">
            <v>14.060773480662982</v>
          </cell>
          <cell r="U9">
            <v>9.4198895027624303</v>
          </cell>
          <cell r="V9">
            <v>70.2</v>
          </cell>
          <cell r="W9">
            <v>44.6</v>
          </cell>
          <cell r="X9">
            <v>67.2</v>
          </cell>
          <cell r="Y9">
            <v>55.6</v>
          </cell>
          <cell r="Z9">
            <v>54.8</v>
          </cell>
          <cell r="AB9">
            <v>99.480000000000032</v>
          </cell>
          <cell r="AC9">
            <v>12</v>
          </cell>
          <cell r="AD9">
            <v>28</v>
          </cell>
          <cell r="AE9">
            <v>100.8</v>
          </cell>
          <cell r="AF9">
            <v>14</v>
          </cell>
          <cell r="AG9">
            <v>70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891</v>
          </cell>
          <cell r="E10">
            <v>526</v>
          </cell>
          <cell r="F10">
            <v>189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527</v>
          </cell>
          <cell r="K10">
            <v>-1</v>
          </cell>
          <cell r="N10">
            <v>1008</v>
          </cell>
          <cell r="O10">
            <v>105.2</v>
          </cell>
          <cell r="P10">
            <v>275.79999999999995</v>
          </cell>
          <cell r="Q10">
            <v>336</v>
          </cell>
          <cell r="T10">
            <v>14.572243346007603</v>
          </cell>
          <cell r="U10">
            <v>11.378326996197718</v>
          </cell>
          <cell r="V10">
            <v>86.4</v>
          </cell>
          <cell r="W10">
            <v>69.599999999999994</v>
          </cell>
          <cell r="X10">
            <v>84.6</v>
          </cell>
          <cell r="Y10">
            <v>76.8</v>
          </cell>
          <cell r="Z10">
            <v>66.599999999999994</v>
          </cell>
          <cell r="AB10">
            <v>82.739999999999981</v>
          </cell>
          <cell r="AC10">
            <v>12</v>
          </cell>
          <cell r="AD10">
            <v>28</v>
          </cell>
          <cell r="AE10">
            <v>100.8</v>
          </cell>
          <cell r="AF10">
            <v>14</v>
          </cell>
          <cell r="AG10">
            <v>70</v>
          </cell>
        </row>
        <row r="11">
          <cell r="A11" t="str">
            <v>Готовые чебупели с мясом ТМ Горячая штучка Без свинины 0,3 кг  ПОКОМ</v>
          </cell>
          <cell r="B11" t="str">
            <v>шт</v>
          </cell>
          <cell r="C11">
            <v>703</v>
          </cell>
          <cell r="D11">
            <v>45</v>
          </cell>
          <cell r="E11">
            <v>291</v>
          </cell>
          <cell r="F11">
            <v>346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295</v>
          </cell>
          <cell r="K11">
            <v>-4</v>
          </cell>
          <cell r="N11">
            <v>0</v>
          </cell>
          <cell r="O11">
            <v>58.2</v>
          </cell>
          <cell r="P11">
            <v>468.80000000000007</v>
          </cell>
          <cell r="Q11">
            <v>504</v>
          </cell>
          <cell r="T11">
            <v>14.604810996563574</v>
          </cell>
          <cell r="U11">
            <v>5.9450171821305835</v>
          </cell>
          <cell r="V11">
            <v>43.8</v>
          </cell>
          <cell r="W11">
            <v>11</v>
          </cell>
          <cell r="X11">
            <v>38.4</v>
          </cell>
          <cell r="Y11">
            <v>29.4</v>
          </cell>
          <cell r="Z11">
            <v>11.6</v>
          </cell>
          <cell r="AA11" t="str">
            <v>01,07 завод не отгрузил 192шт.</v>
          </cell>
          <cell r="AB11">
            <v>140.64000000000001</v>
          </cell>
          <cell r="AC11">
            <v>12</v>
          </cell>
          <cell r="AD11">
            <v>42</v>
          </cell>
          <cell r="AE11">
            <v>151.19999999999999</v>
          </cell>
          <cell r="AF11">
            <v>14</v>
          </cell>
          <cell r="AG11">
            <v>70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770</v>
          </cell>
          <cell r="D12">
            <v>549</v>
          </cell>
          <cell r="E12">
            <v>553</v>
          </cell>
          <cell r="F12">
            <v>592</v>
          </cell>
          <cell r="G12">
            <v>0.3</v>
          </cell>
          <cell r="H12">
            <v>180</v>
          </cell>
          <cell r="I12" t="str">
            <v>матрица</v>
          </cell>
          <cell r="J12">
            <v>555</v>
          </cell>
          <cell r="K12">
            <v>-2</v>
          </cell>
          <cell r="N12">
            <v>840</v>
          </cell>
          <cell r="O12">
            <v>110.6</v>
          </cell>
          <cell r="P12">
            <v>116.39999999999986</v>
          </cell>
          <cell r="Q12">
            <v>168</v>
          </cell>
          <cell r="T12">
            <v>14.466546112115733</v>
          </cell>
          <cell r="U12">
            <v>12.947558770343582</v>
          </cell>
          <cell r="V12">
            <v>94</v>
          </cell>
          <cell r="W12">
            <v>82.6</v>
          </cell>
          <cell r="X12">
            <v>84</v>
          </cell>
          <cell r="Y12">
            <v>75.400000000000006</v>
          </cell>
          <cell r="Z12">
            <v>87</v>
          </cell>
          <cell r="AB12">
            <v>34.919999999999959</v>
          </cell>
          <cell r="AC12">
            <v>12</v>
          </cell>
          <cell r="AD12">
            <v>14</v>
          </cell>
          <cell r="AE12">
            <v>50.4</v>
          </cell>
          <cell r="AF12">
            <v>14</v>
          </cell>
          <cell r="AG12">
            <v>70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9</v>
          </cell>
          <cell r="G13">
            <v>0.09</v>
          </cell>
          <cell r="H13">
            <v>180</v>
          </cell>
          <cell r="I13" t="str">
            <v>матрица</v>
          </cell>
          <cell r="K13">
            <v>0</v>
          </cell>
          <cell r="N13">
            <v>0</v>
          </cell>
          <cell r="O13">
            <v>0</v>
          </cell>
          <cell r="Q13">
            <v>0</v>
          </cell>
          <cell r="T13" t="e">
            <v>#DIV/0!</v>
          </cell>
          <cell r="U13" t="e">
            <v>#DIV/0!</v>
          </cell>
          <cell r="V13">
            <v>2</v>
          </cell>
          <cell r="W13">
            <v>4.5999999999999996</v>
          </cell>
          <cell r="X13">
            <v>5.8</v>
          </cell>
          <cell r="Y13">
            <v>1.6</v>
          </cell>
          <cell r="Z13">
            <v>4.2</v>
          </cell>
          <cell r="AA13" t="str">
            <v>может стоить вывести???? / пока не заказываем (соглавсовал с Савельевым, на письмо ТК не ответила)</v>
          </cell>
          <cell r="AB13">
            <v>0</v>
          </cell>
          <cell r="AC13">
            <v>24</v>
          </cell>
          <cell r="AD13">
            <v>0</v>
          </cell>
          <cell r="AE13">
            <v>0</v>
          </cell>
          <cell r="AF13">
            <v>14</v>
          </cell>
          <cell r="AG13">
            <v>126</v>
          </cell>
        </row>
        <row r="14">
          <cell r="A14" t="str">
            <v>Готовые чебуреки со свининой и говядиной ТМ Горячая штучка ТС Базовый ассортимент 0,36 кг  ПОКОМ</v>
          </cell>
          <cell r="B14" t="str">
            <v>шт</v>
          </cell>
          <cell r="C14">
            <v>108</v>
          </cell>
          <cell r="E14">
            <v>59</v>
          </cell>
          <cell r="G14">
            <v>0.36</v>
          </cell>
          <cell r="H14">
            <v>180</v>
          </cell>
          <cell r="I14" t="str">
            <v>матрица</v>
          </cell>
          <cell r="J14">
            <v>62</v>
          </cell>
          <cell r="K14">
            <v>-3</v>
          </cell>
          <cell r="N14">
            <v>140</v>
          </cell>
          <cell r="O14">
            <v>11.8</v>
          </cell>
          <cell r="P14">
            <v>100</v>
          </cell>
          <cell r="Q14">
            <v>140</v>
          </cell>
          <cell r="T14">
            <v>23.728813559322031</v>
          </cell>
          <cell r="U14">
            <v>11.864406779661016</v>
          </cell>
          <cell r="V14">
            <v>11.8</v>
          </cell>
          <cell r="W14">
            <v>4.8</v>
          </cell>
          <cell r="X14">
            <v>5.6</v>
          </cell>
          <cell r="Y14">
            <v>12.8</v>
          </cell>
          <cell r="Z14">
            <v>4.5999999999999996</v>
          </cell>
          <cell r="AB14">
            <v>36</v>
          </cell>
          <cell r="AC14">
            <v>10</v>
          </cell>
          <cell r="AD14">
            <v>14</v>
          </cell>
          <cell r="AE14">
            <v>50.4</v>
          </cell>
          <cell r="AF14">
            <v>14</v>
          </cell>
          <cell r="AG14">
            <v>70</v>
          </cell>
        </row>
        <row r="15">
          <cell r="A15" t="str">
            <v>ЖАР-мени ТМ Зареченские ТС Зареченские продукты.   Поком</v>
          </cell>
          <cell r="B15" t="str">
            <v>кг</v>
          </cell>
          <cell r="C15">
            <v>7.5</v>
          </cell>
          <cell r="D15">
            <v>264</v>
          </cell>
          <cell r="E15">
            <v>75.5</v>
          </cell>
          <cell r="F15">
            <v>188.5</v>
          </cell>
          <cell r="G15">
            <v>1</v>
          </cell>
          <cell r="H15">
            <v>180</v>
          </cell>
          <cell r="I15" t="str">
            <v>матрица</v>
          </cell>
          <cell r="J15">
            <v>108</v>
          </cell>
          <cell r="K15">
            <v>-32.5</v>
          </cell>
          <cell r="N15">
            <v>330</v>
          </cell>
          <cell r="O15">
            <v>15.1</v>
          </cell>
          <cell r="Q15">
            <v>0</v>
          </cell>
          <cell r="T15">
            <v>34.337748344370858</v>
          </cell>
          <cell r="U15">
            <v>34.337748344370858</v>
          </cell>
          <cell r="V15">
            <v>30.6</v>
          </cell>
          <cell r="W15">
            <v>28.5</v>
          </cell>
          <cell r="X15">
            <v>22.9</v>
          </cell>
          <cell r="Y15">
            <v>29.7</v>
          </cell>
          <cell r="Z15">
            <v>19.7</v>
          </cell>
          <cell r="AB15">
            <v>0</v>
          </cell>
          <cell r="AC15">
            <v>5.5</v>
          </cell>
          <cell r="AD15">
            <v>0</v>
          </cell>
          <cell r="AE15">
            <v>0</v>
          </cell>
          <cell r="AF15">
            <v>12</v>
          </cell>
          <cell r="AG15">
            <v>84</v>
          </cell>
        </row>
        <row r="16">
          <cell r="A16" t="str">
            <v>Жар-боллы с курочкой и сыром. Кулинарные изделия рубленые в тесте куриные жареные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Жар-ладушки с клубникой и вишней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B17">
            <v>0</v>
          </cell>
          <cell r="AC17">
            <v>0</v>
          </cell>
          <cell r="AF17">
            <v>14</v>
          </cell>
          <cell r="AG17">
            <v>126</v>
          </cell>
        </row>
        <row r="18">
          <cell r="A18" t="str">
            <v>Жар-ладушки с мясом ТМ Зареченские ТС Зареченские продукты.  Поком</v>
          </cell>
          <cell r="B18" t="str">
            <v>кг</v>
          </cell>
          <cell r="G18">
            <v>0</v>
          </cell>
          <cell r="H18" t="e">
            <v>#N/A</v>
          </cell>
          <cell r="I18" t="str">
            <v>матрица</v>
          </cell>
          <cell r="K18">
            <v>0</v>
          </cell>
          <cell r="O18">
            <v>0</v>
          </cell>
          <cell r="T18" t="e">
            <v>#DIV/0!</v>
          </cell>
          <cell r="U18" t="e">
            <v>#DIV/0!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 t="str">
            <v>нет потребности</v>
          </cell>
          <cell r="AB18">
            <v>0</v>
          </cell>
          <cell r="AC18">
            <v>0</v>
          </cell>
          <cell r="AF18">
            <v>14</v>
          </cell>
          <cell r="AG18">
            <v>126</v>
          </cell>
        </row>
        <row r="19">
          <cell r="A19" t="str">
            <v>Жар-мени с картофелем и сочной грудинкой. ВЕС  ПОКОМ</v>
          </cell>
          <cell r="B19" t="str">
            <v>кг</v>
          </cell>
          <cell r="C19">
            <v>19</v>
          </cell>
          <cell r="D19">
            <v>5.5</v>
          </cell>
          <cell r="E19">
            <v>4.5</v>
          </cell>
          <cell r="F19">
            <v>20</v>
          </cell>
          <cell r="G19">
            <v>0</v>
          </cell>
          <cell r="H19">
            <v>180</v>
          </cell>
          <cell r="I19" t="str">
            <v>не в матрице</v>
          </cell>
          <cell r="J19">
            <v>9.1999999999999993</v>
          </cell>
          <cell r="K19">
            <v>-4.6999999999999993</v>
          </cell>
          <cell r="O19">
            <v>0.9</v>
          </cell>
          <cell r="T19">
            <v>22.222222222222221</v>
          </cell>
          <cell r="U19">
            <v>22.222222222222221</v>
          </cell>
          <cell r="V19">
            <v>0</v>
          </cell>
          <cell r="W19">
            <v>1.1000000000000001</v>
          </cell>
          <cell r="X19">
            <v>0</v>
          </cell>
          <cell r="Y19">
            <v>0.7</v>
          </cell>
          <cell r="Z19">
            <v>0</v>
          </cell>
          <cell r="AA19" t="str">
            <v>нужно увеличить продажи!!!</v>
          </cell>
          <cell r="AB19">
            <v>0</v>
          </cell>
          <cell r="AC19">
            <v>0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6</v>
          </cell>
          <cell r="D20">
            <v>504</v>
          </cell>
          <cell r="E20">
            <v>159</v>
          </cell>
          <cell r="F20">
            <v>345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201</v>
          </cell>
          <cell r="K20">
            <v>-42</v>
          </cell>
          <cell r="N20">
            <v>0</v>
          </cell>
          <cell r="O20">
            <v>31.8</v>
          </cell>
          <cell r="P20">
            <v>100.19999999999999</v>
          </cell>
          <cell r="Q20">
            <v>168</v>
          </cell>
          <cell r="T20">
            <v>16.132075471698112</v>
          </cell>
          <cell r="U20">
            <v>10.849056603773585</v>
          </cell>
          <cell r="V20">
            <v>14.2</v>
          </cell>
          <cell r="W20">
            <v>39.6</v>
          </cell>
          <cell r="X20">
            <v>32.6</v>
          </cell>
          <cell r="Y20">
            <v>0.4</v>
          </cell>
          <cell r="Z20">
            <v>31.4</v>
          </cell>
          <cell r="AB20">
            <v>25.049999999999997</v>
          </cell>
          <cell r="AC20">
            <v>12</v>
          </cell>
          <cell r="AD20">
            <v>14</v>
          </cell>
          <cell r="AE20">
            <v>42</v>
          </cell>
          <cell r="AF20">
            <v>14</v>
          </cell>
          <cell r="AG20">
            <v>70</v>
          </cell>
        </row>
        <row r="21">
          <cell r="A21" t="str">
            <v>Круггетсы с сырным соусом ТМ Горячая штучка 3 кг зам вес ПОКОМ</v>
          </cell>
          <cell r="B21" t="str">
            <v>кг</v>
          </cell>
          <cell r="C21">
            <v>3</v>
          </cell>
          <cell r="G21">
            <v>0</v>
          </cell>
          <cell r="H21">
            <v>180</v>
          </cell>
          <cell r="I21" t="str">
            <v>не в матрице</v>
          </cell>
          <cell r="K21">
            <v>0</v>
          </cell>
          <cell r="O21">
            <v>0</v>
          </cell>
          <cell r="T21" t="e">
            <v>#DIV/0!</v>
          </cell>
          <cell r="U21" t="e">
            <v>#DIV/0!</v>
          </cell>
          <cell r="V21">
            <v>1.8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3</v>
          </cell>
          <cell r="D22">
            <v>504</v>
          </cell>
          <cell r="E22">
            <v>134</v>
          </cell>
          <cell r="F22">
            <v>370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172</v>
          </cell>
          <cell r="K22">
            <v>-38</v>
          </cell>
          <cell r="N22">
            <v>0</v>
          </cell>
          <cell r="O22">
            <v>26.8</v>
          </cell>
          <cell r="Q22">
            <v>0</v>
          </cell>
          <cell r="T22">
            <v>13.805970149253731</v>
          </cell>
          <cell r="U22">
            <v>13.805970149253731</v>
          </cell>
          <cell r="V22">
            <v>6.6</v>
          </cell>
          <cell r="W22">
            <v>32.6</v>
          </cell>
          <cell r="X22">
            <v>28</v>
          </cell>
          <cell r="Y22">
            <v>23.6</v>
          </cell>
          <cell r="Z22">
            <v>25.6</v>
          </cell>
          <cell r="AB22">
            <v>0</v>
          </cell>
          <cell r="AC22">
            <v>12</v>
          </cell>
          <cell r="AD22">
            <v>0</v>
          </cell>
          <cell r="AE22">
            <v>0</v>
          </cell>
          <cell r="AF22">
            <v>14</v>
          </cell>
          <cell r="AG22">
            <v>70</v>
          </cell>
        </row>
        <row r="23">
          <cell r="A23" t="str">
            <v>Круггетсы сочные ТМ Горячая штучка ТС Круггетсы 3 кг. Изделия кулинарные рубленые в тесте куриные</v>
          </cell>
          <cell r="B23" t="str">
            <v>кг</v>
          </cell>
          <cell r="C23">
            <v>12</v>
          </cell>
          <cell r="F23">
            <v>12</v>
          </cell>
          <cell r="G23">
            <v>0</v>
          </cell>
          <cell r="H23">
            <v>180</v>
          </cell>
          <cell r="I23" t="str">
            <v>не в матрице</v>
          </cell>
          <cell r="K23">
            <v>0</v>
          </cell>
          <cell r="O23">
            <v>0</v>
          </cell>
          <cell r="T23" t="e">
            <v>#DIV/0!</v>
          </cell>
          <cell r="U23" t="e">
            <v>#DIV/0!</v>
          </cell>
          <cell r="V23">
            <v>0</v>
          </cell>
          <cell r="W23">
            <v>0</v>
          </cell>
          <cell r="X23">
            <v>0.6</v>
          </cell>
          <cell r="Y23">
            <v>0</v>
          </cell>
          <cell r="Z23">
            <v>-0.2</v>
          </cell>
          <cell r="AA23" t="str">
            <v>нужно увеличить продажи!!!</v>
          </cell>
          <cell r="AB23">
            <v>0</v>
          </cell>
          <cell r="AC23">
            <v>0</v>
          </cell>
        </row>
        <row r="24">
          <cell r="A24" t="str">
            <v>Мини-сосиски в тесте "Фрайпики" 3,7кг ВЕС,  ПОКОМ</v>
          </cell>
          <cell r="B24" t="str">
            <v>кг</v>
          </cell>
          <cell r="E24">
            <v>14.8</v>
          </cell>
          <cell r="F24">
            <v>-14.8</v>
          </cell>
          <cell r="G24">
            <v>0</v>
          </cell>
          <cell r="H24" t="e">
            <v>#N/A</v>
          </cell>
          <cell r="I24" t="str">
            <v>не в матрице</v>
          </cell>
          <cell r="J24">
            <v>14.8</v>
          </cell>
          <cell r="K24">
            <v>0</v>
          </cell>
          <cell r="O24">
            <v>2.96</v>
          </cell>
          <cell r="T24">
            <v>-5</v>
          </cell>
          <cell r="U24">
            <v>-5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дубль</v>
          </cell>
          <cell r="AB24">
            <v>0</v>
          </cell>
        </row>
        <row r="25">
          <cell r="A25" t="str">
            <v>Мини-сосиски в тесте "Фрайпики" 3,7кг ВЕС, ТМ Зареченские  ПОКОМ</v>
          </cell>
          <cell r="B25" t="str">
            <v>кг</v>
          </cell>
          <cell r="C25">
            <v>36.9</v>
          </cell>
          <cell r="D25">
            <v>207</v>
          </cell>
          <cell r="E25">
            <v>74</v>
          </cell>
          <cell r="F25">
            <v>151.5</v>
          </cell>
          <cell r="G25">
            <v>1</v>
          </cell>
          <cell r="H25">
            <v>180</v>
          </cell>
          <cell r="I25" t="str">
            <v>матрица</v>
          </cell>
          <cell r="J25">
            <v>103.6</v>
          </cell>
          <cell r="K25">
            <v>-29.599999999999994</v>
          </cell>
          <cell r="N25">
            <v>207.2</v>
          </cell>
          <cell r="O25">
            <v>14.8</v>
          </cell>
          <cell r="Q25">
            <v>0</v>
          </cell>
          <cell r="T25">
            <v>24.236486486486484</v>
          </cell>
          <cell r="U25">
            <v>24.236486486486484</v>
          </cell>
          <cell r="V25">
            <v>22.2</v>
          </cell>
          <cell r="W25">
            <v>22.96</v>
          </cell>
          <cell r="X25">
            <v>16.28</v>
          </cell>
          <cell r="Y25">
            <v>24.42</v>
          </cell>
          <cell r="Z25">
            <v>14.8</v>
          </cell>
          <cell r="AA25" t="str">
            <v>есть дубль</v>
          </cell>
          <cell r="AB25">
            <v>0</v>
          </cell>
          <cell r="AC25">
            <v>3.7</v>
          </cell>
          <cell r="AD25">
            <v>0</v>
          </cell>
          <cell r="AE25">
            <v>0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859</v>
          </cell>
          <cell r="E26">
            <v>487</v>
          </cell>
          <cell r="F26">
            <v>283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496</v>
          </cell>
          <cell r="K26">
            <v>-9</v>
          </cell>
          <cell r="N26">
            <v>672</v>
          </cell>
          <cell r="O26">
            <v>97.4</v>
          </cell>
          <cell r="P26">
            <v>408.60000000000014</v>
          </cell>
          <cell r="Q26">
            <v>420</v>
          </cell>
          <cell r="T26">
            <v>14.117043121149896</v>
          </cell>
          <cell r="U26">
            <v>9.8049281314168368</v>
          </cell>
          <cell r="V26">
            <v>73</v>
          </cell>
          <cell r="W26">
            <v>68.8</v>
          </cell>
          <cell r="X26">
            <v>76.599999999999994</v>
          </cell>
          <cell r="Y26">
            <v>78.599999999999994</v>
          </cell>
          <cell r="Z26">
            <v>69.8</v>
          </cell>
          <cell r="AB26">
            <v>102.15000000000003</v>
          </cell>
          <cell r="AC26">
            <v>6</v>
          </cell>
          <cell r="AD26">
            <v>70</v>
          </cell>
          <cell r="AE26">
            <v>105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819</v>
          </cell>
          <cell r="E27">
            <v>220</v>
          </cell>
          <cell r="F27">
            <v>555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225</v>
          </cell>
          <cell r="K27">
            <v>-5</v>
          </cell>
          <cell r="N27">
            <v>0</v>
          </cell>
          <cell r="O27">
            <v>44</v>
          </cell>
          <cell r="P27">
            <v>61</v>
          </cell>
          <cell r="Q27">
            <v>84</v>
          </cell>
          <cell r="T27">
            <v>14.522727272727273</v>
          </cell>
          <cell r="U27">
            <v>12.613636363636363</v>
          </cell>
          <cell r="V27">
            <v>25.8</v>
          </cell>
          <cell r="W27">
            <v>30.2</v>
          </cell>
          <cell r="X27">
            <v>44.4</v>
          </cell>
          <cell r="Y27">
            <v>36.200000000000003</v>
          </cell>
          <cell r="Z27">
            <v>37.6</v>
          </cell>
          <cell r="AB27">
            <v>15.25</v>
          </cell>
          <cell r="AC27">
            <v>6</v>
          </cell>
          <cell r="AD27">
            <v>14</v>
          </cell>
          <cell r="AE27">
            <v>21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5</v>
          </cell>
          <cell r="D28">
            <v>336</v>
          </cell>
          <cell r="E28">
            <v>99</v>
          </cell>
          <cell r="F28">
            <v>242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141</v>
          </cell>
          <cell r="K28">
            <v>-42</v>
          </cell>
          <cell r="N28">
            <v>0</v>
          </cell>
          <cell r="O28">
            <v>19.8</v>
          </cell>
          <cell r="P28">
            <v>60</v>
          </cell>
          <cell r="Q28">
            <v>84</v>
          </cell>
          <cell r="T28">
            <v>16.464646464646464</v>
          </cell>
          <cell r="U28">
            <v>12.222222222222221</v>
          </cell>
          <cell r="V28">
            <v>10.8</v>
          </cell>
          <cell r="W28">
            <v>26</v>
          </cell>
          <cell r="X28">
            <v>33.200000000000003</v>
          </cell>
          <cell r="Y28">
            <v>23.6</v>
          </cell>
          <cell r="Z28">
            <v>32.200000000000003</v>
          </cell>
          <cell r="AB28">
            <v>15</v>
          </cell>
          <cell r="AC28">
            <v>6</v>
          </cell>
          <cell r="AD28">
            <v>14</v>
          </cell>
          <cell r="AE28">
            <v>21</v>
          </cell>
          <cell r="AF28">
            <v>14</v>
          </cell>
          <cell r="AG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-6</v>
          </cell>
          <cell r="D29">
            <v>438</v>
          </cell>
          <cell r="E29">
            <v>202</v>
          </cell>
          <cell r="F29">
            <v>230</v>
          </cell>
          <cell r="G29">
            <v>1</v>
          </cell>
          <cell r="H29">
            <v>180</v>
          </cell>
          <cell r="I29" t="str">
            <v>матрица</v>
          </cell>
          <cell r="J29">
            <v>233</v>
          </cell>
          <cell r="K29">
            <v>-31</v>
          </cell>
          <cell r="N29">
            <v>0</v>
          </cell>
          <cell r="O29">
            <v>40.4</v>
          </cell>
          <cell r="P29">
            <v>335.6</v>
          </cell>
          <cell r="Q29">
            <v>360</v>
          </cell>
          <cell r="T29">
            <v>14.603960396039604</v>
          </cell>
          <cell r="U29">
            <v>5.6930693069306937</v>
          </cell>
          <cell r="V29">
            <v>32.4</v>
          </cell>
          <cell r="W29">
            <v>43.2</v>
          </cell>
          <cell r="X29">
            <v>37.200000000000003</v>
          </cell>
          <cell r="Y29">
            <v>37.880000000000003</v>
          </cell>
          <cell r="Z29">
            <v>27.6</v>
          </cell>
          <cell r="AA29" t="str">
            <v>есть дубль</v>
          </cell>
          <cell r="AB29">
            <v>335.6</v>
          </cell>
          <cell r="AC29">
            <v>6</v>
          </cell>
          <cell r="AD29">
            <v>60</v>
          </cell>
          <cell r="AE29">
            <v>360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C30">
            <v>20</v>
          </cell>
          <cell r="D30">
            <v>336</v>
          </cell>
          <cell r="E30">
            <v>128</v>
          </cell>
          <cell r="F30">
            <v>208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186</v>
          </cell>
          <cell r="K30">
            <v>-58</v>
          </cell>
          <cell r="N30">
            <v>0</v>
          </cell>
          <cell r="O30">
            <v>25.6</v>
          </cell>
          <cell r="P30">
            <v>150.40000000000003</v>
          </cell>
          <cell r="Q30">
            <v>168</v>
          </cell>
          <cell r="T30">
            <v>14.6875</v>
          </cell>
          <cell r="U30">
            <v>8.125</v>
          </cell>
          <cell r="V30">
            <v>23.4</v>
          </cell>
          <cell r="W30">
            <v>33.200000000000003</v>
          </cell>
          <cell r="X30">
            <v>32.200000000000003</v>
          </cell>
          <cell r="Y30">
            <v>33.4</v>
          </cell>
          <cell r="Z30">
            <v>23.8</v>
          </cell>
          <cell r="AB30">
            <v>37.600000000000009</v>
          </cell>
          <cell r="AC30">
            <v>12</v>
          </cell>
          <cell r="AD30">
            <v>14</v>
          </cell>
          <cell r="AE30">
            <v>42</v>
          </cell>
          <cell r="AF30">
            <v>14</v>
          </cell>
          <cell r="AG30">
            <v>70</v>
          </cell>
        </row>
        <row r="31">
          <cell r="A31" t="str">
            <v>Наггетсы с индейки ТМ Вязанка ТС Из печи Сливушки 0,25 кг УВС.  Поком</v>
          </cell>
          <cell r="B31" t="str">
            <v>шт</v>
          </cell>
          <cell r="C31">
            <v>785</v>
          </cell>
          <cell r="E31">
            <v>333</v>
          </cell>
          <cell r="F31">
            <v>378</v>
          </cell>
          <cell r="G31">
            <v>0</v>
          </cell>
          <cell r="H31" t="e">
            <v>#N/A</v>
          </cell>
          <cell r="I31" t="str">
            <v>не в матрице</v>
          </cell>
          <cell r="J31">
            <v>334</v>
          </cell>
          <cell r="K31">
            <v>-1</v>
          </cell>
          <cell r="O31">
            <v>66.599999999999994</v>
          </cell>
          <cell r="T31">
            <v>5.6756756756756763</v>
          </cell>
          <cell r="U31">
            <v>5.6756756756756763</v>
          </cell>
          <cell r="V31">
            <v>57.4</v>
          </cell>
          <cell r="W31">
            <v>62.6</v>
          </cell>
          <cell r="X31">
            <v>63</v>
          </cell>
          <cell r="Y31">
            <v>54.2</v>
          </cell>
          <cell r="Z31">
            <v>24.4</v>
          </cell>
          <cell r="AA31" t="str">
            <v>дубль / не правильно ставится приход</v>
          </cell>
          <cell r="AB31">
            <v>0</v>
          </cell>
          <cell r="AC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E32">
            <v>333</v>
          </cell>
          <cell r="F32">
            <v>378</v>
          </cell>
          <cell r="G32">
            <v>0.25</v>
          </cell>
          <cell r="H32">
            <v>180</v>
          </cell>
          <cell r="I32" t="str">
            <v>матрица</v>
          </cell>
          <cell r="K32">
            <v>333</v>
          </cell>
          <cell r="N32">
            <v>504</v>
          </cell>
          <cell r="O32">
            <v>66.599999999999994</v>
          </cell>
          <cell r="P32">
            <v>100</v>
          </cell>
          <cell r="Q32">
            <v>168</v>
          </cell>
          <cell r="T32">
            <v>15.765765765765767</v>
          </cell>
          <cell r="U32">
            <v>13.243243243243244</v>
          </cell>
          <cell r="V32">
            <v>57.4</v>
          </cell>
          <cell r="W32">
            <v>62.8</v>
          </cell>
          <cell r="X32">
            <v>63</v>
          </cell>
          <cell r="Y32">
            <v>54.2</v>
          </cell>
          <cell r="Z32">
            <v>25</v>
          </cell>
          <cell r="AA32" t="str">
            <v>есть дубль</v>
          </cell>
          <cell r="AB32">
            <v>25</v>
          </cell>
          <cell r="AC32">
            <v>12</v>
          </cell>
          <cell r="AD32">
            <v>14</v>
          </cell>
          <cell r="AE32">
            <v>42</v>
          </cell>
          <cell r="AF32">
            <v>14</v>
          </cell>
          <cell r="AG32">
            <v>70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C33">
            <v>97</v>
          </cell>
          <cell r="D33">
            <v>175</v>
          </cell>
          <cell r="E33">
            <v>205</v>
          </cell>
          <cell r="F33">
            <v>13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230</v>
          </cell>
          <cell r="K33">
            <v>-25</v>
          </cell>
          <cell r="N33">
            <v>672</v>
          </cell>
          <cell r="O33">
            <v>41</v>
          </cell>
          <cell r="Q33">
            <v>0</v>
          </cell>
          <cell r="T33">
            <v>16.707317073170731</v>
          </cell>
          <cell r="U33">
            <v>16.707317073170731</v>
          </cell>
          <cell r="V33">
            <v>45.2</v>
          </cell>
          <cell r="W33">
            <v>24.2</v>
          </cell>
          <cell r="X33">
            <v>41.8</v>
          </cell>
          <cell r="Y33">
            <v>41</v>
          </cell>
          <cell r="Z33">
            <v>27.4</v>
          </cell>
          <cell r="AB33">
            <v>0</v>
          </cell>
          <cell r="AC33">
            <v>12</v>
          </cell>
          <cell r="AD33">
            <v>0</v>
          </cell>
          <cell r="AE33">
            <v>0</v>
          </cell>
          <cell r="AF33">
            <v>14</v>
          </cell>
          <cell r="AG33">
            <v>70</v>
          </cell>
        </row>
        <row r="34">
          <cell r="A34" t="str">
            <v>Наггетсы хрустящие п/ф ВЕС ПОКОМ</v>
          </cell>
          <cell r="B34" t="str">
            <v>кг</v>
          </cell>
          <cell r="C34">
            <v>-6</v>
          </cell>
          <cell r="D34">
            <v>6</v>
          </cell>
          <cell r="G34">
            <v>0</v>
          </cell>
          <cell r="H34" t="e">
            <v>#N/A</v>
          </cell>
          <cell r="I34" t="str">
            <v>не в матрице</v>
          </cell>
          <cell r="J34">
            <v>15</v>
          </cell>
          <cell r="K34">
            <v>-15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1.2</v>
          </cell>
          <cell r="Y34">
            <v>0</v>
          </cell>
          <cell r="Z34">
            <v>0</v>
          </cell>
          <cell r="AA34" t="str">
            <v>дубль</v>
          </cell>
          <cell r="AB34">
            <v>0</v>
          </cell>
          <cell r="AC34">
            <v>0</v>
          </cell>
        </row>
        <row r="35">
          <cell r="A35" t="str">
            <v>Нагетосы Сочная курочка в хрустящей панировке Наггетсы ГШ Фикс.вес 0,25 Лоток Горячая штучка Поком</v>
          </cell>
          <cell r="B35" t="str">
            <v>шт</v>
          </cell>
          <cell r="C35">
            <v>13</v>
          </cell>
          <cell r="D35">
            <v>336</v>
          </cell>
          <cell r="E35">
            <v>92</v>
          </cell>
          <cell r="F35">
            <v>244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135</v>
          </cell>
          <cell r="K35">
            <v>-43</v>
          </cell>
          <cell r="N35">
            <v>0</v>
          </cell>
          <cell r="O35">
            <v>18.399999999999999</v>
          </cell>
          <cell r="P35">
            <v>50</v>
          </cell>
          <cell r="Q35">
            <v>84</v>
          </cell>
          <cell r="T35">
            <v>17.826086956521742</v>
          </cell>
          <cell r="U35">
            <v>13.260869565217392</v>
          </cell>
          <cell r="V35">
            <v>5.4</v>
          </cell>
          <cell r="W35">
            <v>25.8</v>
          </cell>
          <cell r="X35">
            <v>29.8</v>
          </cell>
          <cell r="Y35">
            <v>22.6</v>
          </cell>
          <cell r="Z35">
            <v>7.6</v>
          </cell>
          <cell r="AB35">
            <v>12.5</v>
          </cell>
          <cell r="AC35">
            <v>6</v>
          </cell>
          <cell r="AD35">
            <v>14</v>
          </cell>
          <cell r="AE35">
            <v>21</v>
          </cell>
          <cell r="AF35">
            <v>14</v>
          </cell>
          <cell r="AG35">
            <v>126</v>
          </cell>
        </row>
        <row r="36">
          <cell r="A36" t="str">
            <v>Пекерсы с индейкой в сливочном соусе ТМ Горячая штучка 0,25 кг зам  ПОКОМ</v>
          </cell>
          <cell r="B36" t="str">
            <v>шт</v>
          </cell>
          <cell r="C36">
            <v>13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48</v>
          </cell>
          <cell r="K36">
            <v>-48</v>
          </cell>
          <cell r="N36">
            <v>336</v>
          </cell>
          <cell r="O36">
            <v>0</v>
          </cell>
          <cell r="Q36">
            <v>0</v>
          </cell>
          <cell r="T36" t="e">
            <v>#DIV/0!</v>
          </cell>
          <cell r="U36" t="e">
            <v>#DIV/0!</v>
          </cell>
          <cell r="V36">
            <v>20</v>
          </cell>
          <cell r="W36">
            <v>7.6</v>
          </cell>
          <cell r="X36">
            <v>16.8</v>
          </cell>
          <cell r="Y36">
            <v>14</v>
          </cell>
          <cell r="Z36">
            <v>12.4</v>
          </cell>
          <cell r="AB36">
            <v>0</v>
          </cell>
          <cell r="AC36">
            <v>12</v>
          </cell>
          <cell r="AD36">
            <v>0</v>
          </cell>
          <cell r="AE36">
            <v>0</v>
          </cell>
          <cell r="AF36">
            <v>14</v>
          </cell>
          <cell r="AG36">
            <v>70</v>
          </cell>
        </row>
        <row r="37">
          <cell r="A37" t="str">
            <v>Пельмени Grandmeni с говядиной ТМ Горячая штучка флоупак сфера 0,75 кг.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в сливочном соусе ТМ Горячая штучка флоупак сфера 0,75 кг.  ПОКОМ</v>
          </cell>
          <cell r="B38" t="str">
            <v>шт</v>
          </cell>
          <cell r="C38">
            <v>-29</v>
          </cell>
          <cell r="D38">
            <v>29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0.6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 говядиной и свининой Grandmeni 0,75 Сфера Горячая штучка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Grandmeni со сливочным маслом Горячая штучка 0,75 кг ПОКОМ</v>
          </cell>
          <cell r="B40" t="str">
            <v>шт</v>
          </cell>
          <cell r="C40">
            <v>125</v>
          </cell>
          <cell r="E40">
            <v>36</v>
          </cell>
          <cell r="F40">
            <v>-1</v>
          </cell>
          <cell r="G40">
            <v>0.75</v>
          </cell>
          <cell r="H40">
            <v>180</v>
          </cell>
          <cell r="I40" t="str">
            <v>матрица</v>
          </cell>
          <cell r="J40">
            <v>120</v>
          </cell>
          <cell r="K40">
            <v>-84</v>
          </cell>
          <cell r="N40">
            <v>480</v>
          </cell>
          <cell r="O40">
            <v>7.2</v>
          </cell>
          <cell r="Q40">
            <v>0</v>
          </cell>
          <cell r="T40">
            <v>66.527777777777771</v>
          </cell>
          <cell r="U40">
            <v>66.527777777777771</v>
          </cell>
          <cell r="V40">
            <v>41.6</v>
          </cell>
          <cell r="W40">
            <v>15</v>
          </cell>
          <cell r="X40">
            <v>24.6</v>
          </cell>
          <cell r="Y40">
            <v>31.8</v>
          </cell>
          <cell r="Z40">
            <v>19.8</v>
          </cell>
          <cell r="AB40">
            <v>0</v>
          </cell>
          <cell r="AC40">
            <v>8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«Бигбули с мясом» 0,43 Сфера ТМ «Горячая штучка»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«Жемчужные» 1,0 сфера ТМ «Зареченские»</v>
          </cell>
          <cell r="B42" t="str">
            <v>шт</v>
          </cell>
          <cell r="G42">
            <v>1</v>
          </cell>
          <cell r="H42">
            <v>180</v>
          </cell>
          <cell r="I42" t="str">
            <v>Общий прайс</v>
          </cell>
          <cell r="K42">
            <v>0</v>
          </cell>
          <cell r="N42">
            <v>144</v>
          </cell>
          <cell r="O42">
            <v>0</v>
          </cell>
          <cell r="Q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B42">
            <v>0</v>
          </cell>
          <cell r="AC42">
            <v>6</v>
          </cell>
          <cell r="AD42">
            <v>0</v>
          </cell>
          <cell r="AE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#МЕГАВКУСИЩЕ с сочной грудинкой ТМ Горячая шту БУЛЬМЕНИ ТС Бигбули  сфера 0,9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#МЕГАВКУСИЩЕ с сочной грудинкой ТМ Горячая штучка ТС Бигбули  сфера 0,43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Бигбули с мясом, Горячая штучка 0,9кг  ПОКОМ</v>
          </cell>
          <cell r="B45" t="str">
            <v>шт</v>
          </cell>
          <cell r="C45">
            <v>598</v>
          </cell>
          <cell r="E45">
            <v>444</v>
          </cell>
          <cell r="F45">
            <v>55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452</v>
          </cell>
          <cell r="K45">
            <v>-8</v>
          </cell>
          <cell r="N45">
            <v>576</v>
          </cell>
          <cell r="O45">
            <v>88.8</v>
          </cell>
          <cell r="P45">
            <v>612.20000000000005</v>
          </cell>
          <cell r="Q45">
            <v>576</v>
          </cell>
          <cell r="T45">
            <v>13.592342342342343</v>
          </cell>
          <cell r="U45">
            <v>7.1058558558558564</v>
          </cell>
          <cell r="V45">
            <v>77.8</v>
          </cell>
          <cell r="W45">
            <v>62.4</v>
          </cell>
          <cell r="X45">
            <v>71.599999999999994</v>
          </cell>
          <cell r="Y45">
            <v>63.8</v>
          </cell>
          <cell r="Z45">
            <v>41</v>
          </cell>
          <cell r="AB45">
            <v>550.98</v>
          </cell>
          <cell r="AC45">
            <v>8</v>
          </cell>
          <cell r="AD45">
            <v>72</v>
          </cell>
          <cell r="AE45">
            <v>518.4</v>
          </cell>
          <cell r="AF45">
            <v>12</v>
          </cell>
          <cell r="AG45">
            <v>84</v>
          </cell>
        </row>
        <row r="46">
          <cell r="A46" t="str">
            <v>Пельмени Бигбули со слив.маслом 0,9 кг   Поком</v>
          </cell>
          <cell r="B46" t="str">
            <v>шт</v>
          </cell>
          <cell r="G46">
            <v>0</v>
          </cell>
          <cell r="H46" t="e">
            <v>#N/A</v>
          </cell>
          <cell r="I46" t="str">
            <v>матрица</v>
          </cell>
          <cell r="K46">
            <v>0</v>
          </cell>
          <cell r="O46">
            <v>0</v>
          </cell>
          <cell r="T46" t="e">
            <v>#DIV/0!</v>
          </cell>
          <cell r="U46" t="e">
            <v>#DIV/0!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>нет потребности</v>
          </cell>
          <cell r="AB46">
            <v>0</v>
          </cell>
          <cell r="AC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Бугбули со сливочным маслом ТМ Горячая штучка БУЛЬМЕНИ 0,43 кг  ПОКОМ</v>
          </cell>
          <cell r="B47" t="str">
            <v>шт</v>
          </cell>
          <cell r="G47">
            <v>0</v>
          </cell>
          <cell r="H47" t="e">
            <v>#N/A</v>
          </cell>
          <cell r="I47" t="str">
            <v>матрица</v>
          </cell>
          <cell r="K47">
            <v>0</v>
          </cell>
          <cell r="O47">
            <v>0</v>
          </cell>
          <cell r="T47" t="e">
            <v>#DIV/0!</v>
          </cell>
          <cell r="U47" t="e">
            <v>#DIV/0!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>нет потребности</v>
          </cell>
          <cell r="AB47">
            <v>0</v>
          </cell>
          <cell r="AC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Горячая шт. 0,9 кг  ПОКОМ</v>
          </cell>
          <cell r="B48" t="str">
            <v>шт</v>
          </cell>
          <cell r="C48">
            <v>320</v>
          </cell>
          <cell r="D48">
            <v>288</v>
          </cell>
          <cell r="E48">
            <v>411</v>
          </cell>
          <cell r="F48">
            <v>63</v>
          </cell>
          <cell r="G48">
            <v>0.9</v>
          </cell>
          <cell r="H48">
            <v>180</v>
          </cell>
          <cell r="I48" t="str">
            <v>матрица</v>
          </cell>
          <cell r="J48">
            <v>448</v>
          </cell>
          <cell r="K48">
            <v>-37</v>
          </cell>
          <cell r="N48">
            <v>864</v>
          </cell>
          <cell r="O48">
            <v>82.2</v>
          </cell>
          <cell r="P48">
            <v>223.79999999999995</v>
          </cell>
          <cell r="Q48">
            <v>192</v>
          </cell>
          <cell r="T48">
            <v>13.613138686131386</v>
          </cell>
          <cell r="U48">
            <v>11.277372262773723</v>
          </cell>
          <cell r="V48">
            <v>68</v>
          </cell>
          <cell r="W48">
            <v>59</v>
          </cell>
          <cell r="X48">
            <v>74.2</v>
          </cell>
          <cell r="Y48">
            <v>87.8</v>
          </cell>
          <cell r="Z48">
            <v>65.2</v>
          </cell>
          <cell r="AA48" t="str">
            <v>возможно перемещение из Донецка</v>
          </cell>
          <cell r="AB48">
            <v>201.41999999999996</v>
          </cell>
          <cell r="AC48">
            <v>8</v>
          </cell>
          <cell r="AD48">
            <v>24</v>
          </cell>
          <cell r="AE48">
            <v>172.8</v>
          </cell>
          <cell r="AF48">
            <v>12</v>
          </cell>
          <cell r="AG48">
            <v>84</v>
          </cell>
        </row>
        <row r="49">
          <cell r="A49" t="str">
            <v>Пельмени Бульмени с говядиной и свининой Горячая штучка 0,43  ПОКОМ</v>
          </cell>
          <cell r="B49" t="str">
            <v>шт</v>
          </cell>
          <cell r="C49">
            <v>333</v>
          </cell>
          <cell r="D49">
            <v>16</v>
          </cell>
          <cell r="E49">
            <v>125</v>
          </cell>
          <cell r="F49">
            <v>176</v>
          </cell>
          <cell r="G49">
            <v>0.43</v>
          </cell>
          <cell r="H49">
            <v>180</v>
          </cell>
          <cell r="I49" t="str">
            <v>матрица</v>
          </cell>
          <cell r="J49">
            <v>122</v>
          </cell>
          <cell r="K49">
            <v>3</v>
          </cell>
          <cell r="N49">
            <v>192</v>
          </cell>
          <cell r="O49">
            <v>25</v>
          </cell>
          <cell r="Q49">
            <v>0</v>
          </cell>
          <cell r="T49">
            <v>14.72</v>
          </cell>
          <cell r="U49">
            <v>14.72</v>
          </cell>
          <cell r="V49">
            <v>20.399999999999999</v>
          </cell>
          <cell r="W49">
            <v>15.8</v>
          </cell>
          <cell r="X49">
            <v>23.2</v>
          </cell>
          <cell r="Y49">
            <v>34</v>
          </cell>
          <cell r="Z49">
            <v>22.8</v>
          </cell>
          <cell r="AB49">
            <v>0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Бульмени с говядиной и свининой Наваристые Горячая штучка ВЕС  ПОКОМ</v>
          </cell>
          <cell r="B50" t="str">
            <v>кг</v>
          </cell>
          <cell r="C50">
            <v>900</v>
          </cell>
          <cell r="D50">
            <v>1620</v>
          </cell>
          <cell r="E50">
            <v>825</v>
          </cell>
          <cell r="F50">
            <v>1350</v>
          </cell>
          <cell r="G50">
            <v>1</v>
          </cell>
          <cell r="H50">
            <v>180</v>
          </cell>
          <cell r="I50" t="str">
            <v>матрица</v>
          </cell>
          <cell r="J50">
            <v>830</v>
          </cell>
          <cell r="K50">
            <v>-5</v>
          </cell>
          <cell r="N50">
            <v>1080</v>
          </cell>
          <cell r="O50">
            <v>165</v>
          </cell>
          <cell r="Q50">
            <v>0</v>
          </cell>
          <cell r="T50">
            <v>14.727272727272727</v>
          </cell>
          <cell r="U50">
            <v>14.727272727272727</v>
          </cell>
          <cell r="V50">
            <v>170.4</v>
          </cell>
          <cell r="W50">
            <v>158.72999999999999</v>
          </cell>
          <cell r="X50">
            <v>145</v>
          </cell>
          <cell r="Y50">
            <v>182</v>
          </cell>
          <cell r="Z50">
            <v>195.79400000000001</v>
          </cell>
          <cell r="AB50">
            <v>0</v>
          </cell>
          <cell r="AC50">
            <v>5</v>
          </cell>
          <cell r="AD50">
            <v>0</v>
          </cell>
          <cell r="AE50">
            <v>0</v>
          </cell>
          <cell r="AF50">
            <v>12</v>
          </cell>
          <cell r="AG50">
            <v>144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850</v>
          </cell>
          <cell r="D51">
            <v>960</v>
          </cell>
          <cell r="E51">
            <v>1272</v>
          </cell>
          <cell r="F51">
            <v>136</v>
          </cell>
          <cell r="G51">
            <v>0.9</v>
          </cell>
          <cell r="H51">
            <v>180</v>
          </cell>
          <cell r="I51" t="str">
            <v>матрица</v>
          </cell>
          <cell r="J51">
            <v>1308</v>
          </cell>
          <cell r="K51">
            <v>-36</v>
          </cell>
          <cell r="N51">
            <v>3168</v>
          </cell>
          <cell r="O51">
            <v>254.4</v>
          </cell>
          <cell r="P51">
            <v>257.59999999999991</v>
          </cell>
          <cell r="Q51">
            <v>288</v>
          </cell>
          <cell r="T51">
            <v>14.119496855345911</v>
          </cell>
          <cell r="U51">
            <v>12.987421383647799</v>
          </cell>
          <cell r="V51">
            <v>231.6</v>
          </cell>
          <cell r="W51">
            <v>189.4</v>
          </cell>
          <cell r="X51">
            <v>198.8</v>
          </cell>
          <cell r="Y51">
            <v>215</v>
          </cell>
          <cell r="Z51">
            <v>198</v>
          </cell>
          <cell r="AB51">
            <v>231.83999999999992</v>
          </cell>
          <cell r="AC51">
            <v>8</v>
          </cell>
          <cell r="AD51">
            <v>36</v>
          </cell>
          <cell r="AE51">
            <v>259.2</v>
          </cell>
          <cell r="AF51">
            <v>12</v>
          </cell>
          <cell r="AG51">
            <v>84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115</v>
          </cell>
          <cell r="D52">
            <v>196</v>
          </cell>
          <cell r="E52">
            <v>159</v>
          </cell>
          <cell r="F52">
            <v>93</v>
          </cell>
          <cell r="G52">
            <v>0.43</v>
          </cell>
          <cell r="H52">
            <v>180</v>
          </cell>
          <cell r="I52" t="str">
            <v>матрица</v>
          </cell>
          <cell r="J52">
            <v>193</v>
          </cell>
          <cell r="K52">
            <v>-34</v>
          </cell>
          <cell r="N52">
            <v>192</v>
          </cell>
          <cell r="O52">
            <v>31.8</v>
          </cell>
          <cell r="P52">
            <v>160.19999999999999</v>
          </cell>
          <cell r="Q52">
            <v>192</v>
          </cell>
          <cell r="T52">
            <v>15</v>
          </cell>
          <cell r="U52">
            <v>8.9622641509433958</v>
          </cell>
          <cell r="V52">
            <v>25.8</v>
          </cell>
          <cell r="W52">
            <v>29.4</v>
          </cell>
          <cell r="X52">
            <v>41.6</v>
          </cell>
          <cell r="Y52">
            <v>37.200000000000003</v>
          </cell>
          <cell r="Z52">
            <v>30.8</v>
          </cell>
          <cell r="AB52">
            <v>68.885999999999996</v>
          </cell>
          <cell r="AC52">
            <v>16</v>
          </cell>
          <cell r="AD52">
            <v>12</v>
          </cell>
          <cell r="AE52">
            <v>82.56</v>
          </cell>
          <cell r="AF52">
            <v>12</v>
          </cell>
          <cell r="AG52">
            <v>84</v>
          </cell>
        </row>
        <row r="53">
          <cell r="A53" t="str">
            <v>Пельмени Домашние с говядиной и свининой ТМ Зареченские ТС Зареченские продукты сфера ф/п ф/в 0,7 МГ</v>
          </cell>
          <cell r="B53" t="str">
            <v>шт</v>
          </cell>
          <cell r="G53">
            <v>0.7</v>
          </cell>
          <cell r="H53">
            <v>180</v>
          </cell>
          <cell r="I53" t="str">
            <v>матрица</v>
          </cell>
          <cell r="K53">
            <v>0</v>
          </cell>
          <cell r="N53">
            <v>120</v>
          </cell>
          <cell r="O53">
            <v>0</v>
          </cell>
          <cell r="Q53">
            <v>0</v>
          </cell>
          <cell r="T53" t="e">
            <v>#DIV/0!</v>
          </cell>
          <cell r="U53" t="e">
            <v>#DIV/0!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новинка Майба</v>
          </cell>
          <cell r="AB53">
            <v>0</v>
          </cell>
          <cell r="AC53">
            <v>10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Домашние со сливочным маслом ТМ Зареченские ТС Зареченские продукты сфера ф/п ф/в 0,7 МГ</v>
          </cell>
          <cell r="B54" t="str">
            <v>шт</v>
          </cell>
          <cell r="G54">
            <v>0.7</v>
          </cell>
          <cell r="H54">
            <v>180</v>
          </cell>
          <cell r="I54" t="str">
            <v>матрица / Общий прайс</v>
          </cell>
          <cell r="K54">
            <v>0</v>
          </cell>
          <cell r="N54">
            <v>240</v>
          </cell>
          <cell r="O54">
            <v>0</v>
          </cell>
          <cell r="Q54">
            <v>0</v>
          </cell>
          <cell r="T54" t="e">
            <v>#DIV/0!</v>
          </cell>
          <cell r="U54" t="e">
            <v>#DIV/0!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новинка Майба / Салтаев +160шт.</v>
          </cell>
          <cell r="AB54">
            <v>0</v>
          </cell>
          <cell r="AC54">
            <v>10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Медвежьи ушки с фермерскими сливками ТМ Стародв флоу-пак классическая форма 0,7 кг.  Поком</v>
          </cell>
          <cell r="B55" t="str">
            <v>шт</v>
          </cell>
          <cell r="D55">
            <v>96</v>
          </cell>
          <cell r="E55">
            <v>6</v>
          </cell>
          <cell r="F55">
            <v>90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6</v>
          </cell>
          <cell r="K55">
            <v>0</v>
          </cell>
          <cell r="N55">
            <v>0</v>
          </cell>
          <cell r="O55">
            <v>1.2</v>
          </cell>
          <cell r="Q55">
            <v>0</v>
          </cell>
          <cell r="T55">
            <v>75</v>
          </cell>
          <cell r="U55">
            <v>75</v>
          </cell>
          <cell r="V55">
            <v>0</v>
          </cell>
          <cell r="W55">
            <v>0</v>
          </cell>
          <cell r="X55">
            <v>1.6</v>
          </cell>
          <cell r="Y55">
            <v>0.4</v>
          </cell>
          <cell r="Z55">
            <v>4.2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фермерской свининой и говядиной Большие флоу-пак класс 0,7 кг  Поком</v>
          </cell>
          <cell r="B56" t="str">
            <v>шт</v>
          </cell>
          <cell r="C56">
            <v>-3</v>
          </cell>
          <cell r="D56">
            <v>106</v>
          </cell>
          <cell r="E56">
            <v>18</v>
          </cell>
          <cell r="F56">
            <v>85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18</v>
          </cell>
          <cell r="K56">
            <v>0</v>
          </cell>
          <cell r="N56">
            <v>0</v>
          </cell>
          <cell r="O56">
            <v>3.6</v>
          </cell>
          <cell r="Q56">
            <v>0</v>
          </cell>
          <cell r="T56">
            <v>23.611111111111111</v>
          </cell>
          <cell r="U56">
            <v>23.611111111111111</v>
          </cell>
          <cell r="V56">
            <v>4</v>
          </cell>
          <cell r="W56">
            <v>1.4</v>
          </cell>
          <cell r="X56">
            <v>8.1999999999999993</v>
          </cell>
          <cell r="Y56">
            <v>1.4</v>
          </cell>
          <cell r="Z56">
            <v>4.4000000000000004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Малые флоу-пак классическая 0,7 кг  Поком</v>
          </cell>
          <cell r="B57" t="str">
            <v>шт</v>
          </cell>
          <cell r="C57">
            <v>2</v>
          </cell>
          <cell r="D57">
            <v>96</v>
          </cell>
          <cell r="E57">
            <v>9</v>
          </cell>
          <cell r="F57">
            <v>87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33</v>
          </cell>
          <cell r="K57">
            <v>-24</v>
          </cell>
          <cell r="N57">
            <v>0</v>
          </cell>
          <cell r="O57">
            <v>1.8</v>
          </cell>
          <cell r="Q57">
            <v>0</v>
          </cell>
          <cell r="T57">
            <v>48.333333333333329</v>
          </cell>
          <cell r="U57">
            <v>48.333333333333329</v>
          </cell>
          <cell r="V57">
            <v>2.2000000000000002</v>
          </cell>
          <cell r="W57">
            <v>7</v>
          </cell>
          <cell r="X57">
            <v>5</v>
          </cell>
          <cell r="Y57">
            <v>2.6</v>
          </cell>
          <cell r="Z57">
            <v>4.5999999999999996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Мясорубские ТМ Стародворье фоу-пак равиоли 0,7 кг.  Поком</v>
          </cell>
          <cell r="B58" t="str">
            <v>шт</v>
          </cell>
          <cell r="C58">
            <v>202</v>
          </cell>
          <cell r="D58">
            <v>96</v>
          </cell>
          <cell r="E58">
            <v>147</v>
          </cell>
          <cell r="F58">
            <v>42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404</v>
          </cell>
          <cell r="K58">
            <v>-257</v>
          </cell>
          <cell r="N58">
            <v>864</v>
          </cell>
          <cell r="O58">
            <v>29.4</v>
          </cell>
          <cell r="Q58">
            <v>0</v>
          </cell>
          <cell r="T58">
            <v>30.816326530612248</v>
          </cell>
          <cell r="U58">
            <v>30.816326530612248</v>
          </cell>
          <cell r="V58">
            <v>75.8</v>
          </cell>
          <cell r="W58">
            <v>40.200000000000003</v>
          </cell>
          <cell r="X58">
            <v>66.2</v>
          </cell>
          <cell r="Y58">
            <v>72.599999999999994</v>
          </cell>
          <cell r="Z58">
            <v>45.2</v>
          </cell>
          <cell r="AA58" t="str">
            <v>есть дубль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Мясорубские с рубленой грудинкой ТМ Стародворье фоу-пак классическая форма 0,7 кг.  Поком</v>
          </cell>
          <cell r="B59" t="str">
            <v>шт</v>
          </cell>
          <cell r="C59">
            <v>-1</v>
          </cell>
          <cell r="D59">
            <v>13</v>
          </cell>
          <cell r="E59">
            <v>54</v>
          </cell>
          <cell r="F59">
            <v>-43</v>
          </cell>
          <cell r="G59">
            <v>0</v>
          </cell>
          <cell r="H59" t="e">
            <v>#N/A</v>
          </cell>
          <cell r="I59" t="str">
            <v>не в матрице</v>
          </cell>
          <cell r="J59">
            <v>64</v>
          </cell>
          <cell r="K59">
            <v>-10</v>
          </cell>
          <cell r="O59">
            <v>10.8</v>
          </cell>
          <cell r="T59">
            <v>-3.9814814814814814</v>
          </cell>
          <cell r="U59">
            <v>-3.9814814814814814</v>
          </cell>
          <cell r="V59">
            <v>0.2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B59">
            <v>0</v>
          </cell>
          <cell r="AC59">
            <v>0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94</v>
          </cell>
          <cell r="E60">
            <v>37</v>
          </cell>
          <cell r="F60">
            <v>55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64</v>
          </cell>
          <cell r="K60">
            <v>-27</v>
          </cell>
          <cell r="N60">
            <v>0</v>
          </cell>
          <cell r="O60">
            <v>7.4</v>
          </cell>
          <cell r="P60">
            <v>48.600000000000009</v>
          </cell>
          <cell r="Q60">
            <v>96</v>
          </cell>
          <cell r="T60">
            <v>20.405405405405403</v>
          </cell>
          <cell r="U60">
            <v>7.4324324324324325</v>
          </cell>
          <cell r="V60">
            <v>0</v>
          </cell>
          <cell r="W60">
            <v>5.8</v>
          </cell>
          <cell r="X60">
            <v>6.8</v>
          </cell>
          <cell r="Y60">
            <v>10.8</v>
          </cell>
          <cell r="Z60">
            <v>5.4</v>
          </cell>
          <cell r="AB60">
            <v>43.740000000000009</v>
          </cell>
          <cell r="AC60">
            <v>8</v>
          </cell>
          <cell r="AD60">
            <v>12</v>
          </cell>
          <cell r="AE60">
            <v>86.4</v>
          </cell>
          <cell r="AF60">
            <v>12</v>
          </cell>
          <cell r="AG60">
            <v>84</v>
          </cell>
        </row>
        <row r="61">
          <cell r="A61" t="str">
            <v>Пельмени Отборные с говядиной 0,9 кг НОВА ТМ Стародворье ТС Медвежье ушко  ПОКОМ</v>
          </cell>
          <cell r="B61" t="str">
            <v>шт</v>
          </cell>
          <cell r="C61">
            <v>111</v>
          </cell>
          <cell r="E61">
            <v>77</v>
          </cell>
          <cell r="F61">
            <v>-3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97</v>
          </cell>
          <cell r="K61">
            <v>-20</v>
          </cell>
          <cell r="N61">
            <v>0</v>
          </cell>
          <cell r="O61">
            <v>15.4</v>
          </cell>
          <cell r="P61">
            <v>218.6</v>
          </cell>
          <cell r="Q61">
            <v>192</v>
          </cell>
          <cell r="T61">
            <v>12.272727272727272</v>
          </cell>
          <cell r="U61">
            <v>-0.19480519480519481</v>
          </cell>
          <cell r="V61">
            <v>6.8</v>
          </cell>
          <cell r="W61">
            <v>5.4</v>
          </cell>
          <cell r="X61">
            <v>10.199999999999999</v>
          </cell>
          <cell r="Y61">
            <v>11.4</v>
          </cell>
          <cell r="Z61">
            <v>18.2</v>
          </cell>
          <cell r="AB61">
            <v>196.74</v>
          </cell>
          <cell r="AC61">
            <v>8</v>
          </cell>
          <cell r="AD61">
            <v>24</v>
          </cell>
          <cell r="AE61">
            <v>172.8</v>
          </cell>
          <cell r="AF61">
            <v>12</v>
          </cell>
          <cell r="AG61">
            <v>84</v>
          </cell>
        </row>
        <row r="62">
          <cell r="A62" t="str">
            <v>Пельмени С говядиной и свининой, ВЕС, ТМ Славница сфера пуговки  ПОКОМ</v>
          </cell>
          <cell r="B62" t="str">
            <v>кг</v>
          </cell>
          <cell r="C62">
            <v>925</v>
          </cell>
          <cell r="D62">
            <v>720</v>
          </cell>
          <cell r="E62">
            <v>849.06</v>
          </cell>
          <cell r="F62">
            <v>448</v>
          </cell>
          <cell r="G62">
            <v>1</v>
          </cell>
          <cell r="H62">
            <v>180</v>
          </cell>
          <cell r="I62" t="str">
            <v>матрица</v>
          </cell>
          <cell r="J62">
            <v>855</v>
          </cell>
          <cell r="K62">
            <v>-5.9400000000000546</v>
          </cell>
          <cell r="N62">
            <v>2760</v>
          </cell>
          <cell r="O62">
            <v>169.81199999999998</v>
          </cell>
          <cell r="Q62">
            <v>0</v>
          </cell>
          <cell r="T62">
            <v>18.891479989635599</v>
          </cell>
          <cell r="U62">
            <v>18.891479989635599</v>
          </cell>
          <cell r="V62">
            <v>207</v>
          </cell>
          <cell r="W62">
            <v>173</v>
          </cell>
          <cell r="X62">
            <v>177</v>
          </cell>
          <cell r="Y62">
            <v>197</v>
          </cell>
          <cell r="Z62">
            <v>182</v>
          </cell>
          <cell r="AB62">
            <v>0</v>
          </cell>
          <cell r="AC62">
            <v>5</v>
          </cell>
          <cell r="AD62">
            <v>0</v>
          </cell>
          <cell r="AE62">
            <v>0</v>
          </cell>
          <cell r="AF62">
            <v>12</v>
          </cell>
          <cell r="AG62">
            <v>144</v>
          </cell>
        </row>
        <row r="63">
          <cell r="A63" t="str">
            <v>Пельмени Со свининой и говядиной ТМ Особый рецепт Любимая ложка 1,0 кг  ПОКОМ</v>
          </cell>
          <cell r="B63" t="str">
            <v>шт</v>
          </cell>
          <cell r="C63">
            <v>369</v>
          </cell>
          <cell r="E63">
            <v>199</v>
          </cell>
          <cell r="F63">
            <v>154</v>
          </cell>
          <cell r="G63">
            <v>1</v>
          </cell>
          <cell r="H63">
            <v>180</v>
          </cell>
          <cell r="I63" t="str">
            <v>матрица</v>
          </cell>
          <cell r="J63">
            <v>208</v>
          </cell>
          <cell r="K63">
            <v>-9</v>
          </cell>
          <cell r="N63">
            <v>240</v>
          </cell>
          <cell r="O63">
            <v>39.799999999999997</v>
          </cell>
          <cell r="P63">
            <v>163.19999999999993</v>
          </cell>
          <cell r="Q63">
            <v>180</v>
          </cell>
          <cell r="T63">
            <v>14.42211055276382</v>
          </cell>
          <cell r="U63">
            <v>9.8994974874371859</v>
          </cell>
          <cell r="V63">
            <v>41</v>
          </cell>
          <cell r="W63">
            <v>35.4</v>
          </cell>
          <cell r="X63">
            <v>41.6</v>
          </cell>
          <cell r="Y63">
            <v>37.6</v>
          </cell>
          <cell r="Z63">
            <v>36</v>
          </cell>
          <cell r="AB63">
            <v>163.19999999999993</v>
          </cell>
          <cell r="AC63">
            <v>5</v>
          </cell>
          <cell r="AD63">
            <v>36</v>
          </cell>
          <cell r="AE63">
            <v>180</v>
          </cell>
          <cell r="AF63">
            <v>12</v>
          </cell>
          <cell r="AG63">
            <v>84</v>
          </cell>
        </row>
        <row r="64">
          <cell r="A64" t="str">
            <v>Пельмени Сочные стародв. сфера 0,43кг  Поком</v>
          </cell>
          <cell r="B64" t="str">
            <v>шт</v>
          </cell>
          <cell r="C64">
            <v>83</v>
          </cell>
          <cell r="F64">
            <v>80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0.4</v>
          </cell>
          <cell r="W64">
            <v>0.6</v>
          </cell>
          <cell r="X64">
            <v>0</v>
          </cell>
          <cell r="Y64">
            <v>0.4</v>
          </cell>
          <cell r="Z64">
            <v>0.4</v>
          </cell>
          <cell r="AA64" t="str">
            <v>нужно продавать!!! / перемещение</v>
          </cell>
          <cell r="AB64">
            <v>0</v>
          </cell>
          <cell r="AC64">
            <v>0</v>
          </cell>
        </row>
        <row r="65">
          <cell r="A65" t="str">
            <v>Пельмени Сочные сфера 0,9 кг ТМ Стародворье ПОКОМ</v>
          </cell>
          <cell r="B65" t="str">
            <v>шт</v>
          </cell>
          <cell r="E65">
            <v>6</v>
          </cell>
          <cell r="F65">
            <v>-6</v>
          </cell>
          <cell r="G65">
            <v>0</v>
          </cell>
          <cell r="H65" t="e">
            <v>#N/A</v>
          </cell>
          <cell r="I65" t="str">
            <v>не в матрице</v>
          </cell>
          <cell r="J65">
            <v>6</v>
          </cell>
          <cell r="K65">
            <v>0</v>
          </cell>
          <cell r="O65">
            <v>1.2</v>
          </cell>
          <cell r="T65">
            <v>-5</v>
          </cell>
          <cell r="U65">
            <v>-5</v>
          </cell>
          <cell r="V65">
            <v>0.4</v>
          </cell>
          <cell r="W65">
            <v>0.4</v>
          </cell>
          <cell r="X65">
            <v>0.4</v>
          </cell>
          <cell r="Y65">
            <v>0.4</v>
          </cell>
          <cell r="Z65">
            <v>0.4</v>
          </cell>
          <cell r="AB65">
            <v>0</v>
          </cell>
        </row>
        <row r="66">
          <cell r="A66" t="str">
            <v>Пельмени Супермени с мясом, Горячая штучка 0,2кг    ПОКОМ</v>
          </cell>
          <cell r="B66" t="str">
            <v>шт</v>
          </cell>
          <cell r="G66">
            <v>0</v>
          </cell>
          <cell r="H66" t="e">
            <v>#N/A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  <cell r="AF66">
            <v>8</v>
          </cell>
          <cell r="AG66">
            <v>48</v>
          </cell>
        </row>
        <row r="67">
          <cell r="A67" t="str">
            <v>Пельмени Супермени со сливочным маслом Супермени 0,2 Сфера Горячая штучка  Поком</v>
          </cell>
          <cell r="B67" t="str">
            <v>шт</v>
          </cell>
          <cell r="G67">
            <v>0</v>
          </cell>
          <cell r="H67" t="e">
            <v>#N/A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0</v>
          </cell>
          <cell r="AF67">
            <v>6</v>
          </cell>
          <cell r="AG67">
            <v>72</v>
          </cell>
        </row>
        <row r="68">
          <cell r="A68" t="str">
            <v>Печеные пельмени Печь-мени с мясом Печеные пельмени Фикс.вес 0,2 сфера Вязанка  Поком</v>
          </cell>
          <cell r="B68" t="str">
            <v>шт</v>
          </cell>
          <cell r="G68">
            <v>0</v>
          </cell>
          <cell r="H68" t="e">
            <v>#N/A</v>
          </cell>
          <cell r="I68" t="str">
            <v>матрица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нет потребности</v>
          </cell>
          <cell r="AB68">
            <v>0</v>
          </cell>
          <cell r="AC68">
            <v>0</v>
          </cell>
          <cell r="AF68">
            <v>6</v>
          </cell>
          <cell r="AG68">
            <v>72</v>
          </cell>
        </row>
        <row r="69">
          <cell r="A69" t="str">
            <v>Смак-мени с картофелем и сочной грудинкой ТМ Зареченские  флоу-пак 1 кг.  Поком</v>
          </cell>
          <cell r="B69" t="str">
            <v>шт</v>
          </cell>
          <cell r="C69">
            <v>1</v>
          </cell>
          <cell r="F69">
            <v>1</v>
          </cell>
          <cell r="G69">
            <v>0</v>
          </cell>
          <cell r="H69" t="e">
            <v>#N/A</v>
          </cell>
          <cell r="I69" t="str">
            <v>не в матрице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B69">
            <v>0</v>
          </cell>
          <cell r="AC69">
            <v>0</v>
          </cell>
        </row>
        <row r="70">
          <cell r="A70" t="str">
            <v>Смак-мени с мясом ТМ Зареченские ТС Зареченские продукты флоу-пак 1 кг.  Поком</v>
          </cell>
          <cell r="B70" t="str">
            <v>шт</v>
          </cell>
          <cell r="C70">
            <v>20</v>
          </cell>
          <cell r="F70">
            <v>18</v>
          </cell>
          <cell r="G70">
            <v>0</v>
          </cell>
          <cell r="H70" t="e">
            <v>#N/A</v>
          </cell>
          <cell r="I70" t="str">
            <v>не в матрице</v>
          </cell>
          <cell r="K70">
            <v>0</v>
          </cell>
          <cell r="O70">
            <v>0</v>
          </cell>
          <cell r="T70" t="e">
            <v>#DIV/0!</v>
          </cell>
          <cell r="U70" t="e">
            <v>#DIV/0!</v>
          </cell>
          <cell r="V70">
            <v>1.6</v>
          </cell>
          <cell r="W70">
            <v>0</v>
          </cell>
          <cell r="X70">
            <v>1</v>
          </cell>
          <cell r="Y70">
            <v>0</v>
          </cell>
          <cell r="Z70">
            <v>1</v>
          </cell>
          <cell r="AA70" t="str">
            <v>нужно увеличить продажи!!!</v>
          </cell>
          <cell r="AB70">
            <v>0</v>
          </cell>
          <cell r="AC70">
            <v>0</v>
          </cell>
        </row>
        <row r="71">
          <cell r="A71" t="str">
            <v>Смаколадьи с яблоком и грушей ТМ Зареченские  флоу-пак 0,9 кг.  Поком</v>
          </cell>
          <cell r="B71" t="str">
            <v>шт</v>
          </cell>
          <cell r="C71">
            <v>9.8000000000000007</v>
          </cell>
          <cell r="F71">
            <v>9.8000000000000007</v>
          </cell>
          <cell r="G71">
            <v>0</v>
          </cell>
          <cell r="H71" t="e">
            <v>#N/A</v>
          </cell>
          <cell r="I71" t="str">
            <v>не в матрице</v>
          </cell>
          <cell r="K71">
            <v>0</v>
          </cell>
          <cell r="O71">
            <v>0</v>
          </cell>
          <cell r="T71" t="e">
            <v>#DIV/0!</v>
          </cell>
          <cell r="U71" t="e">
            <v>#DIV/0!</v>
          </cell>
          <cell r="V71">
            <v>0</v>
          </cell>
          <cell r="W71">
            <v>0.2</v>
          </cell>
          <cell r="X71">
            <v>0</v>
          </cell>
          <cell r="Y71">
            <v>0</v>
          </cell>
          <cell r="Z71">
            <v>0</v>
          </cell>
          <cell r="AA71" t="str">
            <v>нужно увеличить продажи!!!</v>
          </cell>
          <cell r="AB71">
            <v>0</v>
          </cell>
          <cell r="AC71">
            <v>0</v>
          </cell>
        </row>
        <row r="72">
          <cell r="A72" t="str">
            <v>Снеки «Мини-сосиски в тесте» Фикс.вес 0,3 ф/п ТМ «Зареченские»</v>
          </cell>
          <cell r="B72" t="str">
            <v>шт</v>
          </cell>
          <cell r="G72">
            <v>0.3</v>
          </cell>
          <cell r="H72">
            <v>180</v>
          </cell>
          <cell r="I72" t="str">
            <v>Общий прайс</v>
          </cell>
          <cell r="K72">
            <v>0</v>
          </cell>
          <cell r="N72">
            <v>252</v>
          </cell>
          <cell r="O72">
            <v>0</v>
          </cell>
          <cell r="Q72">
            <v>0</v>
          </cell>
          <cell r="T72" t="e">
            <v>#DIV/0!</v>
          </cell>
          <cell r="U72" t="e">
            <v>#DIV/0!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B72">
            <v>0</v>
          </cell>
          <cell r="AC72">
            <v>9</v>
          </cell>
          <cell r="AD72">
            <v>0</v>
          </cell>
          <cell r="AE72">
            <v>0</v>
          </cell>
          <cell r="AF72">
            <v>14</v>
          </cell>
          <cell r="AG72">
            <v>126</v>
          </cell>
        </row>
        <row r="73">
          <cell r="A73" t="str">
            <v>Сосиски Оригинальные заморож. ТМ Стародворье в вак 0,33 кг  Поком</v>
          </cell>
          <cell r="B73" t="str">
            <v>шт</v>
          </cell>
          <cell r="C73">
            <v>51</v>
          </cell>
          <cell r="F73">
            <v>43</v>
          </cell>
          <cell r="G73">
            <v>0</v>
          </cell>
          <cell r="H73">
            <v>365</v>
          </cell>
          <cell r="I73" t="str">
            <v>не в матрице</v>
          </cell>
          <cell r="K73">
            <v>0</v>
          </cell>
          <cell r="O73">
            <v>0</v>
          </cell>
          <cell r="T73" t="e">
            <v>#DIV/0!</v>
          </cell>
          <cell r="U73" t="e">
            <v>#DIV/0!</v>
          </cell>
          <cell r="V73">
            <v>0</v>
          </cell>
          <cell r="W73">
            <v>0</v>
          </cell>
          <cell r="X73">
            <v>0</v>
          </cell>
          <cell r="Y73">
            <v>2.8</v>
          </cell>
          <cell r="Z73">
            <v>0</v>
          </cell>
          <cell r="AA73" t="str">
            <v>нужно увеличить продажи!!!</v>
          </cell>
          <cell r="AB73">
            <v>0</v>
          </cell>
          <cell r="AC73">
            <v>0</v>
          </cell>
        </row>
        <row r="74">
          <cell r="A74" t="str">
            <v>Фрай-пицца с ветчиной и грибами ТМ Зареченские ТС Зареченские продукты.  Поком</v>
          </cell>
          <cell r="B74" t="str">
            <v>кг</v>
          </cell>
          <cell r="C74">
            <v>14.3</v>
          </cell>
          <cell r="D74">
            <v>3.7</v>
          </cell>
          <cell r="F74">
            <v>15</v>
          </cell>
          <cell r="G74">
            <v>1</v>
          </cell>
          <cell r="H74">
            <v>180</v>
          </cell>
          <cell r="I74" t="str">
            <v>матрица</v>
          </cell>
          <cell r="K74">
            <v>0</v>
          </cell>
          <cell r="N74">
            <v>0</v>
          </cell>
          <cell r="O74">
            <v>0</v>
          </cell>
          <cell r="Q74">
            <v>0</v>
          </cell>
          <cell r="T74" t="e">
            <v>#DIV/0!</v>
          </cell>
          <cell r="U74" t="e">
            <v>#DIV/0!</v>
          </cell>
          <cell r="V74">
            <v>1.2</v>
          </cell>
          <cell r="W74">
            <v>1.94</v>
          </cell>
          <cell r="X74">
            <v>2.4</v>
          </cell>
          <cell r="Y74">
            <v>3</v>
          </cell>
          <cell r="Z74">
            <v>2.4</v>
          </cell>
          <cell r="AA74" t="str">
            <v>может стоить вывести???? / пока не заказываем (соглавсовал с Савельевым, на письмо ТК не ответила)</v>
          </cell>
          <cell r="AB74">
            <v>0</v>
          </cell>
          <cell r="AC74">
            <v>3</v>
          </cell>
          <cell r="AD74">
            <v>0</v>
          </cell>
          <cell r="AE74">
            <v>0</v>
          </cell>
          <cell r="AF74">
            <v>14</v>
          </cell>
          <cell r="AG74">
            <v>126</v>
          </cell>
        </row>
        <row r="75">
          <cell r="A75" t="str">
            <v>Хотстеры ТМ Горячая штучка ТС Хотстеры 0,25 кг зам  ПОКОМ</v>
          </cell>
          <cell r="B75" t="str">
            <v>шт</v>
          </cell>
          <cell r="C75">
            <v>737</v>
          </cell>
          <cell r="D75">
            <v>1</v>
          </cell>
          <cell r="E75">
            <v>568</v>
          </cell>
          <cell r="F75">
            <v>5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675</v>
          </cell>
          <cell r="K75">
            <v>-107</v>
          </cell>
          <cell r="N75">
            <v>1008</v>
          </cell>
          <cell r="O75">
            <v>113.6</v>
          </cell>
          <cell r="P75">
            <v>577.39999999999986</v>
          </cell>
          <cell r="Q75">
            <v>504</v>
          </cell>
          <cell r="T75">
            <v>13.35387323943662</v>
          </cell>
          <cell r="U75">
            <v>8.9172535211267618</v>
          </cell>
          <cell r="V75">
            <v>118.6</v>
          </cell>
          <cell r="W75">
            <v>73.8</v>
          </cell>
          <cell r="X75">
            <v>100</v>
          </cell>
          <cell r="Y75">
            <v>81.400000000000006</v>
          </cell>
          <cell r="Z75">
            <v>61.6</v>
          </cell>
          <cell r="AB75">
            <v>144.34999999999997</v>
          </cell>
          <cell r="AC75">
            <v>12</v>
          </cell>
          <cell r="AD75">
            <v>42</v>
          </cell>
          <cell r="AE75">
            <v>126</v>
          </cell>
          <cell r="AF75">
            <v>14</v>
          </cell>
          <cell r="AG75">
            <v>70</v>
          </cell>
        </row>
        <row r="76">
          <cell r="A76" t="str">
            <v>Хрустящие крылышки ТМ Горячая штучка 0,3 кг зам  ПОКОМ</v>
          </cell>
          <cell r="B76" t="str">
            <v>шт</v>
          </cell>
          <cell r="C76">
            <v>613</v>
          </cell>
          <cell r="D76">
            <v>8</v>
          </cell>
          <cell r="E76">
            <v>393</v>
          </cell>
          <cell r="F76">
            <v>62</v>
          </cell>
          <cell r="G76">
            <v>0.3</v>
          </cell>
          <cell r="H76">
            <v>180</v>
          </cell>
          <cell r="I76" t="str">
            <v>матрица</v>
          </cell>
          <cell r="J76">
            <v>393</v>
          </cell>
          <cell r="K76">
            <v>0</v>
          </cell>
          <cell r="N76">
            <v>672</v>
          </cell>
          <cell r="O76">
            <v>78.599999999999994</v>
          </cell>
          <cell r="P76">
            <v>366.39999999999986</v>
          </cell>
          <cell r="Q76">
            <v>336</v>
          </cell>
          <cell r="T76">
            <v>13.613231552162851</v>
          </cell>
          <cell r="U76">
            <v>9.3384223918575078</v>
          </cell>
          <cell r="V76">
            <v>74.8</v>
          </cell>
          <cell r="W76">
            <v>11</v>
          </cell>
          <cell r="X76">
            <v>56</v>
          </cell>
          <cell r="Y76">
            <v>23.2</v>
          </cell>
          <cell r="Z76">
            <v>26.4</v>
          </cell>
          <cell r="AB76">
            <v>109.91999999999996</v>
          </cell>
          <cell r="AC76">
            <v>12</v>
          </cell>
          <cell r="AD76">
            <v>28</v>
          </cell>
          <cell r="AE76">
            <v>100.8</v>
          </cell>
          <cell r="AF76">
            <v>14</v>
          </cell>
          <cell r="AG76">
            <v>70</v>
          </cell>
        </row>
        <row r="77">
          <cell r="A77" t="str">
            <v>Хрустящие крылышки ТМ Зареченские ТС Зареченские продукты.   Поком</v>
          </cell>
          <cell r="B77" t="str">
            <v>кг</v>
          </cell>
          <cell r="C77">
            <v>340.7</v>
          </cell>
          <cell r="E77">
            <v>95.4</v>
          </cell>
          <cell r="F77">
            <v>228.2</v>
          </cell>
          <cell r="G77">
            <v>1</v>
          </cell>
          <cell r="H77">
            <v>180</v>
          </cell>
          <cell r="I77" t="str">
            <v>матрица / Общий прайс</v>
          </cell>
          <cell r="J77">
            <v>101.4</v>
          </cell>
          <cell r="K77">
            <v>-6</v>
          </cell>
          <cell r="N77">
            <v>194.4</v>
          </cell>
          <cell r="O77">
            <v>19.080000000000002</v>
          </cell>
          <cell r="Q77">
            <v>0</v>
          </cell>
          <cell r="T77">
            <v>22.148846960167713</v>
          </cell>
          <cell r="U77">
            <v>22.148846960167713</v>
          </cell>
          <cell r="V77">
            <v>19.34</v>
          </cell>
          <cell r="W77">
            <v>0</v>
          </cell>
          <cell r="X77">
            <v>17.28</v>
          </cell>
          <cell r="Y77">
            <v>4.32</v>
          </cell>
          <cell r="Z77">
            <v>6.8400000000000007</v>
          </cell>
          <cell r="AA77" t="str">
            <v>19,07,24 +180кг Салтаев</v>
          </cell>
          <cell r="AB77">
            <v>0</v>
          </cell>
          <cell r="AC77">
            <v>1.8</v>
          </cell>
          <cell r="AD77">
            <v>0</v>
          </cell>
          <cell r="AE77">
            <v>0</v>
          </cell>
          <cell r="AF77">
            <v>18</v>
          </cell>
          <cell r="AG77">
            <v>234</v>
          </cell>
        </row>
        <row r="78">
          <cell r="A78" t="str">
            <v>Хрустящие крылышки острые к пиву ТМ Горячая штучка 0,3кг зам  ПОКОМ</v>
          </cell>
          <cell r="B78" t="str">
            <v>шт</v>
          </cell>
          <cell r="C78">
            <v>687</v>
          </cell>
          <cell r="E78">
            <v>348</v>
          </cell>
          <cell r="F78">
            <v>173</v>
          </cell>
          <cell r="G78">
            <v>0.3</v>
          </cell>
          <cell r="H78">
            <v>180</v>
          </cell>
          <cell r="I78" t="str">
            <v>матрица</v>
          </cell>
          <cell r="J78">
            <v>344</v>
          </cell>
          <cell r="K78">
            <v>4</v>
          </cell>
          <cell r="N78">
            <v>336</v>
          </cell>
          <cell r="O78">
            <v>69.599999999999994</v>
          </cell>
          <cell r="P78">
            <v>465.39999999999986</v>
          </cell>
          <cell r="Q78">
            <v>504</v>
          </cell>
          <cell r="T78">
            <v>14.554597701149426</v>
          </cell>
          <cell r="U78">
            <v>7.3132183908045985</v>
          </cell>
          <cell r="V78">
            <v>63.2</v>
          </cell>
          <cell r="W78">
            <v>19.8</v>
          </cell>
          <cell r="X78">
            <v>51.2</v>
          </cell>
          <cell r="Y78">
            <v>20.2</v>
          </cell>
          <cell r="Z78">
            <v>32.200000000000003</v>
          </cell>
          <cell r="AB78">
            <v>139.61999999999995</v>
          </cell>
          <cell r="AC78">
            <v>12</v>
          </cell>
          <cell r="AD78">
            <v>42</v>
          </cell>
          <cell r="AE78">
            <v>151.19999999999999</v>
          </cell>
          <cell r="AF78">
            <v>14</v>
          </cell>
          <cell r="AG78">
            <v>70</v>
          </cell>
        </row>
        <row r="79">
          <cell r="A79" t="str">
            <v>Чебупай сочное яблоко ТМ Горячая штучка ТС Чебупай 0,2 кг УВС.  зам  ПОКОМ</v>
          </cell>
          <cell r="B79" t="str">
            <v>шт</v>
          </cell>
          <cell r="C79">
            <v>74</v>
          </cell>
          <cell r="E79">
            <v>20</v>
          </cell>
          <cell r="F79">
            <v>52</v>
          </cell>
          <cell r="G79">
            <v>0.2</v>
          </cell>
          <cell r="H79">
            <v>365</v>
          </cell>
          <cell r="I79" t="str">
            <v>матрица</v>
          </cell>
          <cell r="J79">
            <v>20</v>
          </cell>
          <cell r="K79">
            <v>0</v>
          </cell>
          <cell r="N79">
            <v>0</v>
          </cell>
          <cell r="O79">
            <v>4</v>
          </cell>
          <cell r="Q79">
            <v>0</v>
          </cell>
          <cell r="T79">
            <v>13</v>
          </cell>
          <cell r="U79">
            <v>13</v>
          </cell>
          <cell r="V79">
            <v>3.6</v>
          </cell>
          <cell r="W79">
            <v>1.4</v>
          </cell>
          <cell r="X79">
            <v>3.6</v>
          </cell>
          <cell r="Y79">
            <v>1.6</v>
          </cell>
          <cell r="Z79">
            <v>3.8</v>
          </cell>
          <cell r="AB79">
            <v>0</v>
          </cell>
          <cell r="AC79">
            <v>6</v>
          </cell>
          <cell r="AD79">
            <v>0</v>
          </cell>
          <cell r="AE79">
            <v>0</v>
          </cell>
          <cell r="AF79">
            <v>10</v>
          </cell>
          <cell r="AG79">
            <v>130</v>
          </cell>
        </row>
        <row r="80">
          <cell r="A80" t="str">
            <v>Чебупай спелая вишня ТМ Горячая штучка ТС Чебупай 0,2 кг УВС. зам  ПОКОМ</v>
          </cell>
          <cell r="B80" t="str">
            <v>шт</v>
          </cell>
          <cell r="C80">
            <v>41</v>
          </cell>
          <cell r="E80">
            <v>5</v>
          </cell>
          <cell r="G80">
            <v>0.2</v>
          </cell>
          <cell r="H80">
            <v>365</v>
          </cell>
          <cell r="I80" t="str">
            <v>матрица</v>
          </cell>
          <cell r="J80">
            <v>20</v>
          </cell>
          <cell r="K80">
            <v>-15</v>
          </cell>
          <cell r="N80">
            <v>180</v>
          </cell>
          <cell r="O80">
            <v>1</v>
          </cell>
          <cell r="Q80">
            <v>0</v>
          </cell>
          <cell r="T80">
            <v>180</v>
          </cell>
          <cell r="U80">
            <v>180</v>
          </cell>
          <cell r="V80">
            <v>11.4</v>
          </cell>
          <cell r="W80">
            <v>3.8</v>
          </cell>
          <cell r="X80">
            <v>7.2</v>
          </cell>
          <cell r="Y80">
            <v>1.4</v>
          </cell>
          <cell r="Z80">
            <v>3</v>
          </cell>
          <cell r="AB80">
            <v>0</v>
          </cell>
          <cell r="AC80">
            <v>6</v>
          </cell>
          <cell r="AD80">
            <v>0</v>
          </cell>
          <cell r="AE80">
            <v>0</v>
          </cell>
          <cell r="AF80">
            <v>10</v>
          </cell>
          <cell r="AG80">
            <v>130</v>
          </cell>
        </row>
        <row r="81">
          <cell r="A81" t="str">
            <v>Чебупели Курочка гриль Базовый ассортимент Фикс.вес 0,3 Пакет Горячая штучка  Поком</v>
          </cell>
          <cell r="B81" t="str">
            <v>шт</v>
          </cell>
          <cell r="C81">
            <v>-1</v>
          </cell>
          <cell r="D81">
            <v>197</v>
          </cell>
          <cell r="E81">
            <v>91</v>
          </cell>
          <cell r="F81">
            <v>105</v>
          </cell>
          <cell r="G81">
            <v>0.3</v>
          </cell>
          <cell r="H81">
            <v>180</v>
          </cell>
          <cell r="I81" t="str">
            <v>матрица</v>
          </cell>
          <cell r="J81">
            <v>83</v>
          </cell>
          <cell r="K81">
            <v>8</v>
          </cell>
          <cell r="N81">
            <v>0</v>
          </cell>
          <cell r="O81">
            <v>18.2</v>
          </cell>
          <cell r="P81">
            <v>149.79999999999998</v>
          </cell>
          <cell r="Q81">
            <v>196</v>
          </cell>
          <cell r="T81">
            <v>16.53846153846154</v>
          </cell>
          <cell r="U81">
            <v>5.7692307692307692</v>
          </cell>
          <cell r="V81">
            <v>0</v>
          </cell>
          <cell r="W81">
            <v>0</v>
          </cell>
          <cell r="X81">
            <v>13.6</v>
          </cell>
          <cell r="Y81">
            <v>21.8</v>
          </cell>
          <cell r="Z81">
            <v>7.2</v>
          </cell>
          <cell r="AA81" t="str">
            <v>01,07 завод не отгрузил 224шт.</v>
          </cell>
          <cell r="AB81">
            <v>44.939999999999991</v>
          </cell>
          <cell r="AC81">
            <v>14</v>
          </cell>
          <cell r="AD81">
            <v>14</v>
          </cell>
          <cell r="AE81">
            <v>58.8</v>
          </cell>
          <cell r="AF81">
            <v>14</v>
          </cell>
          <cell r="AG81">
            <v>70</v>
          </cell>
        </row>
        <row r="82">
          <cell r="A82" t="str">
            <v>Чебупели с мясом Базовый ассортимент Фикс.вес 0,48 Лоток Горячая штучка ХХЛ  Поком</v>
          </cell>
          <cell r="B82" t="str">
            <v>шт</v>
          </cell>
          <cell r="C82">
            <v>8</v>
          </cell>
          <cell r="D82">
            <v>224</v>
          </cell>
          <cell r="E82">
            <v>70</v>
          </cell>
          <cell r="F82">
            <v>154</v>
          </cell>
          <cell r="G82">
            <v>0.48</v>
          </cell>
          <cell r="H82">
            <v>180</v>
          </cell>
          <cell r="I82" t="str">
            <v>матрица</v>
          </cell>
          <cell r="J82">
            <v>99</v>
          </cell>
          <cell r="K82">
            <v>-29</v>
          </cell>
          <cell r="N82">
            <v>0</v>
          </cell>
          <cell r="O82">
            <v>14</v>
          </cell>
          <cell r="P82">
            <v>60</v>
          </cell>
          <cell r="Q82">
            <v>112</v>
          </cell>
          <cell r="T82">
            <v>19</v>
          </cell>
          <cell r="U82">
            <v>11</v>
          </cell>
          <cell r="V82">
            <v>3.8</v>
          </cell>
          <cell r="W82">
            <v>17</v>
          </cell>
          <cell r="X82">
            <v>17.399999999999999</v>
          </cell>
          <cell r="Y82">
            <v>13.6</v>
          </cell>
          <cell r="Z82">
            <v>5.6</v>
          </cell>
          <cell r="AB82">
            <v>28.799999999999997</v>
          </cell>
          <cell r="AC82">
            <v>8</v>
          </cell>
          <cell r="AD82">
            <v>14</v>
          </cell>
          <cell r="AE82">
            <v>53.76</v>
          </cell>
          <cell r="AF82">
            <v>14</v>
          </cell>
          <cell r="AG82">
            <v>70</v>
          </cell>
        </row>
        <row r="83">
          <cell r="A83" t="str">
            <v>Чебупицца Пепперони ТМ Горячая штучка ТС Чебупицца 0.25кг зам  ПОКОМ</v>
          </cell>
          <cell r="B83" t="str">
            <v>шт</v>
          </cell>
          <cell r="C83">
            <v>781</v>
          </cell>
          <cell r="D83">
            <v>208</v>
          </cell>
          <cell r="E83">
            <v>649</v>
          </cell>
          <cell r="F83">
            <v>163</v>
          </cell>
          <cell r="G83">
            <v>0.25</v>
          </cell>
          <cell r="H83">
            <v>180</v>
          </cell>
          <cell r="I83" t="str">
            <v>матрица</v>
          </cell>
          <cell r="J83">
            <v>649</v>
          </cell>
          <cell r="K83">
            <v>0</v>
          </cell>
          <cell r="N83">
            <v>840</v>
          </cell>
          <cell r="O83">
            <v>129.80000000000001</v>
          </cell>
          <cell r="P83">
            <v>814.20000000000027</v>
          </cell>
          <cell r="Q83">
            <v>840</v>
          </cell>
          <cell r="T83">
            <v>14.198767334360554</v>
          </cell>
          <cell r="U83">
            <v>7.7272727272727266</v>
          </cell>
          <cell r="V83">
            <v>112.8</v>
          </cell>
          <cell r="W83">
            <v>97.8</v>
          </cell>
          <cell r="X83">
            <v>100.8</v>
          </cell>
          <cell r="Y83">
            <v>93.8</v>
          </cell>
          <cell r="Z83">
            <v>93.4</v>
          </cell>
          <cell r="AB83">
            <v>203.55000000000007</v>
          </cell>
          <cell r="AC83">
            <v>12</v>
          </cell>
          <cell r="AD83">
            <v>70</v>
          </cell>
          <cell r="AE83">
            <v>210</v>
          </cell>
          <cell r="AF83">
            <v>14</v>
          </cell>
          <cell r="AG83">
            <v>70</v>
          </cell>
        </row>
        <row r="84">
          <cell r="A84" t="str">
            <v>Чебупицца курочка по-итальянски Горячая штучка 0,25 кг зам  ПОКОМ</v>
          </cell>
          <cell r="B84" t="str">
            <v>шт</v>
          </cell>
          <cell r="C84">
            <v>840</v>
          </cell>
          <cell r="D84">
            <v>392</v>
          </cell>
          <cell r="E84">
            <v>651</v>
          </cell>
          <cell r="F84">
            <v>376</v>
          </cell>
          <cell r="G84">
            <v>0.25</v>
          </cell>
          <cell r="H84">
            <v>180</v>
          </cell>
          <cell r="I84" t="str">
            <v>матрица</v>
          </cell>
          <cell r="J84">
            <v>658</v>
          </cell>
          <cell r="K84">
            <v>-7</v>
          </cell>
          <cell r="N84">
            <v>672</v>
          </cell>
          <cell r="O84">
            <v>130.19999999999999</v>
          </cell>
          <cell r="P84">
            <v>774.79999999999973</v>
          </cell>
          <cell r="Q84">
            <v>840</v>
          </cell>
          <cell r="T84">
            <v>14.500768049155146</v>
          </cell>
          <cell r="U84">
            <v>8.0491551459293404</v>
          </cell>
          <cell r="V84">
            <v>116</v>
          </cell>
          <cell r="W84">
            <v>108.6</v>
          </cell>
          <cell r="X84">
            <v>126.6</v>
          </cell>
          <cell r="Y84">
            <v>108.2</v>
          </cell>
          <cell r="Z84">
            <v>103.6</v>
          </cell>
          <cell r="AB84">
            <v>193.69999999999993</v>
          </cell>
          <cell r="AC84">
            <v>12</v>
          </cell>
          <cell r="AD84">
            <v>70</v>
          </cell>
          <cell r="AE84">
            <v>210</v>
          </cell>
          <cell r="AF84">
            <v>14</v>
          </cell>
          <cell r="AG84">
            <v>70</v>
          </cell>
        </row>
        <row r="85">
          <cell r="A85" t="str">
            <v>Чебуреки Мясные вес 2,7 кг Кулинарные изделия мясосодержащие рубленые в тесте жарен  ПОКОМ</v>
          </cell>
          <cell r="B85" t="str">
            <v>кг</v>
          </cell>
          <cell r="C85">
            <v>-2.7</v>
          </cell>
          <cell r="D85">
            <v>2.7</v>
          </cell>
          <cell r="G85">
            <v>0</v>
          </cell>
          <cell r="H85" t="e">
            <v>#N/A</v>
          </cell>
          <cell r="I85" t="str">
            <v>не в матрице</v>
          </cell>
          <cell r="K85">
            <v>0</v>
          </cell>
          <cell r="O85">
            <v>0</v>
          </cell>
          <cell r="T85" t="e">
            <v>#DIV/0!</v>
          </cell>
          <cell r="U85" t="e">
            <v>#DIV/0!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 t="str">
            <v>дубль</v>
          </cell>
          <cell r="AB85">
            <v>0</v>
          </cell>
          <cell r="AC85">
            <v>0</v>
          </cell>
        </row>
        <row r="86">
          <cell r="A86" t="str">
            <v>Чебуреки Мясные вес 2,7 кг ТМ Зареченские ТС Зареченские продукты   Поком</v>
          </cell>
          <cell r="B86" t="str">
            <v>кг</v>
          </cell>
          <cell r="C86">
            <v>70.2</v>
          </cell>
          <cell r="D86">
            <v>35.1</v>
          </cell>
          <cell r="E86">
            <v>2.7</v>
          </cell>
          <cell r="F86">
            <v>102.6</v>
          </cell>
          <cell r="G86">
            <v>1</v>
          </cell>
          <cell r="H86">
            <v>180</v>
          </cell>
          <cell r="I86" t="str">
            <v>матрица</v>
          </cell>
          <cell r="J86">
            <v>2.7</v>
          </cell>
          <cell r="K86">
            <v>0</v>
          </cell>
          <cell r="N86">
            <v>0</v>
          </cell>
          <cell r="O86">
            <v>0.54</v>
          </cell>
          <cell r="Q86">
            <v>0</v>
          </cell>
          <cell r="T86">
            <v>189.99999999999997</v>
          </cell>
          <cell r="U86">
            <v>189.99999999999997</v>
          </cell>
          <cell r="V86">
            <v>3.78</v>
          </cell>
          <cell r="W86">
            <v>3.78</v>
          </cell>
          <cell r="X86">
            <v>2.16</v>
          </cell>
          <cell r="Y86">
            <v>2.7</v>
          </cell>
          <cell r="Z86">
            <v>2.16</v>
          </cell>
          <cell r="AA86" t="str">
            <v>нужно увеличить продажи!!! / есть дубль</v>
          </cell>
          <cell r="AB86">
            <v>0</v>
          </cell>
          <cell r="AC86">
            <v>2.7</v>
          </cell>
          <cell r="AD86">
            <v>0</v>
          </cell>
          <cell r="AE86">
            <v>0</v>
          </cell>
          <cell r="AF86">
            <v>14</v>
          </cell>
          <cell r="AG86">
            <v>126</v>
          </cell>
        </row>
        <row r="87">
          <cell r="A87" t="str">
            <v>Чебуреки сочные ТМ Зареченские ТС Зареченские продукты.  Поком</v>
          </cell>
          <cell r="B87" t="str">
            <v>кг</v>
          </cell>
          <cell r="C87">
            <v>665</v>
          </cell>
          <cell r="D87">
            <v>300</v>
          </cell>
          <cell r="E87">
            <v>555</v>
          </cell>
          <cell r="F87">
            <v>300</v>
          </cell>
          <cell r="G87">
            <v>1</v>
          </cell>
          <cell r="H87">
            <v>180</v>
          </cell>
          <cell r="I87" t="str">
            <v>матрица</v>
          </cell>
          <cell r="J87">
            <v>560</v>
          </cell>
          <cell r="K87">
            <v>-5</v>
          </cell>
          <cell r="N87">
            <v>480</v>
          </cell>
          <cell r="O87">
            <v>111</v>
          </cell>
          <cell r="P87">
            <v>774</v>
          </cell>
          <cell r="Q87">
            <v>780</v>
          </cell>
          <cell r="T87">
            <v>14.054054054054054</v>
          </cell>
          <cell r="U87">
            <v>7.0270270270270272</v>
          </cell>
          <cell r="V87">
            <v>96</v>
          </cell>
          <cell r="W87">
            <v>96</v>
          </cell>
          <cell r="X87">
            <v>117.36</v>
          </cell>
          <cell r="Y87">
            <v>85.2</v>
          </cell>
          <cell r="Z87">
            <v>97</v>
          </cell>
          <cell r="AA87" t="str">
            <v>есть дубль</v>
          </cell>
          <cell r="AB87">
            <v>774</v>
          </cell>
          <cell r="AC87">
            <v>5</v>
          </cell>
          <cell r="AD87">
            <v>156</v>
          </cell>
          <cell r="AE87">
            <v>780</v>
          </cell>
          <cell r="AF87">
            <v>12</v>
          </cell>
          <cell r="AG87">
            <v>84</v>
          </cell>
        </row>
        <row r="88">
          <cell r="A88" t="str">
            <v>Чебуреки сочные, ВЕС, куриные жарен. зам  ПОКОМ</v>
          </cell>
          <cell r="B88" t="str">
            <v>кг</v>
          </cell>
          <cell r="C88">
            <v>-5</v>
          </cell>
          <cell r="D88">
            <v>5</v>
          </cell>
          <cell r="G88">
            <v>0</v>
          </cell>
          <cell r="H88" t="e">
            <v>#N/A</v>
          </cell>
          <cell r="I88" t="str">
            <v>не в матрице</v>
          </cell>
          <cell r="K88">
            <v>0</v>
          </cell>
          <cell r="O88">
            <v>0</v>
          </cell>
          <cell r="T88" t="e">
            <v>#DIV/0!</v>
          </cell>
          <cell r="U88" t="e">
            <v>#DIV/0!</v>
          </cell>
          <cell r="V88">
            <v>0</v>
          </cell>
          <cell r="W88">
            <v>0</v>
          </cell>
          <cell r="X88">
            <v>1</v>
          </cell>
          <cell r="Y88">
            <v>1</v>
          </cell>
          <cell r="Z88">
            <v>0</v>
          </cell>
          <cell r="AA88" t="str">
            <v>дубль</v>
          </cell>
          <cell r="AB88">
            <v>0</v>
          </cell>
          <cell r="AC88">
            <v>0</v>
          </cell>
        </row>
        <row r="89">
          <cell r="A89" t="str">
            <v>Чебуречище горячая штучка 0,14кг Поком</v>
          </cell>
          <cell r="B89" t="str">
            <v>шт</v>
          </cell>
          <cell r="C89">
            <v>15</v>
          </cell>
          <cell r="D89">
            <v>264</v>
          </cell>
          <cell r="E89">
            <v>10</v>
          </cell>
          <cell r="F89">
            <v>254</v>
          </cell>
          <cell r="G89">
            <v>0.14000000000000001</v>
          </cell>
          <cell r="H89">
            <v>180</v>
          </cell>
          <cell r="I89" t="str">
            <v>матрица</v>
          </cell>
          <cell r="J89">
            <v>25</v>
          </cell>
          <cell r="K89">
            <v>-15</v>
          </cell>
          <cell r="N89">
            <v>0</v>
          </cell>
          <cell r="O89">
            <v>2</v>
          </cell>
          <cell r="Q89">
            <v>0</v>
          </cell>
          <cell r="T89">
            <v>127</v>
          </cell>
          <cell r="U89">
            <v>127</v>
          </cell>
          <cell r="V89">
            <v>3.8</v>
          </cell>
          <cell r="W89">
            <v>16.8</v>
          </cell>
          <cell r="X89">
            <v>24.8</v>
          </cell>
          <cell r="Y89">
            <v>19</v>
          </cell>
          <cell r="Z89">
            <v>20.8</v>
          </cell>
          <cell r="AB89">
            <v>0</v>
          </cell>
          <cell r="AC89">
            <v>22</v>
          </cell>
          <cell r="AD89">
            <v>0</v>
          </cell>
          <cell r="AE89">
            <v>0</v>
          </cell>
          <cell r="AF89">
            <v>12</v>
          </cell>
          <cell r="AG89">
            <v>84</v>
          </cell>
        </row>
        <row r="90">
          <cell r="A90" t="str">
            <v>Снеки «Хотстеры с сыром» ф/в 0,25 ТМ «Горячая штучка»</v>
          </cell>
          <cell r="B90" t="str">
            <v>шт</v>
          </cell>
          <cell r="G90">
            <v>0.25</v>
          </cell>
          <cell r="H90">
            <v>180</v>
          </cell>
          <cell r="I90" t="str">
            <v>разовый заказ</v>
          </cell>
          <cell r="P90">
            <v>168</v>
          </cell>
          <cell r="Q90">
            <v>168</v>
          </cell>
          <cell r="T90" t="e">
            <v>#DIV/0!</v>
          </cell>
          <cell r="U90" t="e">
            <v>#DIV/0!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 t="str">
            <v>заказ Майба</v>
          </cell>
          <cell r="AB90">
            <v>42</v>
          </cell>
          <cell r="AC90">
            <v>12</v>
          </cell>
          <cell r="AD90">
            <v>14</v>
          </cell>
          <cell r="AE90">
            <v>42</v>
          </cell>
          <cell r="AF90">
            <v>14</v>
          </cell>
          <cell r="AG90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S66" sqref="S66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" style="8" customWidth="1"/>
    <col min="8" max="8" width="5" customWidth="1"/>
    <col min="9" max="9" width="12.7109375" bestFit="1" customWidth="1"/>
    <col min="10" max="11" width="6" customWidth="1"/>
    <col min="12" max="13" width="1.140625" customWidth="1"/>
    <col min="14" max="15" width="6" customWidth="1"/>
    <col min="16" max="17" width="12.28515625" customWidth="1"/>
    <col min="18" max="18" width="6" customWidth="1"/>
    <col min="19" max="19" width="21.7109375" customWidth="1"/>
    <col min="20" max="21" width="5.28515625" customWidth="1"/>
    <col min="22" max="26" width="6.42578125" customWidth="1"/>
    <col min="27" max="27" width="22" customWidth="1"/>
    <col min="28" max="28" width="6.85546875" customWidth="1"/>
    <col min="29" max="29" width="6.85546875" style="8" customWidth="1"/>
    <col min="30" max="30" width="6.85546875" style="12" customWidth="1"/>
    <col min="31" max="35" width="6.85546875" customWidth="1"/>
    <col min="36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4" t="s">
        <v>119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120</v>
      </c>
      <c r="Q2" s="14" t="s">
        <v>121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120</v>
      </c>
      <c r="AC2" s="6"/>
      <c r="AD2" s="9"/>
      <c r="AE2" s="14" t="s">
        <v>121</v>
      </c>
      <c r="AF2" s="9"/>
      <c r="AG2" s="14" t="s">
        <v>121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0" t="s">
        <v>24</v>
      </c>
      <c r="AE3" s="2" t="s">
        <v>25</v>
      </c>
      <c r="AF3" s="10" t="s">
        <v>24</v>
      </c>
      <c r="AG3" s="2" t="s">
        <v>25</v>
      </c>
      <c r="AH3" s="13" t="s">
        <v>117</v>
      </c>
      <c r="AI3" s="13" t="s">
        <v>118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9" t="s">
        <v>127</v>
      </c>
      <c r="AE4" s="1"/>
      <c r="AF4" s="9" t="s">
        <v>128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SUM(E6:E499)</f>
        <v>5706.19</v>
      </c>
      <c r="F5" s="4">
        <f>SUM(F6:F499)</f>
        <v>16774.3</v>
      </c>
      <c r="G5" s="6"/>
      <c r="H5" s="1"/>
      <c r="I5" s="1"/>
      <c r="J5" s="4">
        <f t="shared" ref="J5:R5" si="0">SUM(J6:J499)</f>
        <v>5225.2000000000007</v>
      </c>
      <c r="K5" s="4">
        <f t="shared" si="0"/>
        <v>480.99</v>
      </c>
      <c r="L5" s="4">
        <f t="shared" si="0"/>
        <v>0</v>
      </c>
      <c r="M5" s="4">
        <f t="shared" si="0"/>
        <v>0</v>
      </c>
      <c r="N5" s="4">
        <f t="shared" si="0"/>
        <v>4072</v>
      </c>
      <c r="O5" s="4">
        <f t="shared" si="0"/>
        <v>1141.2380000000005</v>
      </c>
      <c r="P5" s="4">
        <f t="shared" si="0"/>
        <v>4716.5519999999997</v>
      </c>
      <c r="Q5" s="4">
        <f t="shared" si="0"/>
        <v>5210.2</v>
      </c>
      <c r="R5" s="4">
        <f t="shared" si="0"/>
        <v>0</v>
      </c>
      <c r="S5" s="1"/>
      <c r="T5" s="1"/>
      <c r="U5" s="1"/>
      <c r="V5" s="4">
        <f>SUM(V6:V499)</f>
        <v>1113.998</v>
      </c>
      <c r="W5" s="4">
        <f>SUM(W6:W499)</f>
        <v>1461.0880000000002</v>
      </c>
      <c r="X5" s="4">
        <f>SUM(X6:X499)</f>
        <v>1027.2399999999996</v>
      </c>
      <c r="Y5" s="4">
        <f>SUM(Y6:Y499)</f>
        <v>1075.0600000000002</v>
      </c>
      <c r="Z5" s="4">
        <f>SUM(Z6:Z499)</f>
        <v>802.8</v>
      </c>
      <c r="AA5" s="1"/>
      <c r="AB5" s="4">
        <f>SUM(AB6:AB499)</f>
        <v>2816.9180000000001</v>
      </c>
      <c r="AC5" s="6"/>
      <c r="AD5" s="11">
        <f>SUM(AD6:AD499)</f>
        <v>466</v>
      </c>
      <c r="AE5" s="4">
        <f>SUM(AE6:AE499)</f>
        <v>1735.7600000000002</v>
      </c>
      <c r="AF5" s="11">
        <f>SUM(AF6:AF499)</f>
        <v>302</v>
      </c>
      <c r="AG5" s="4">
        <f>SUM(AG6:AG499)</f>
        <v>1236.2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33</v>
      </c>
      <c r="B6" s="1" t="s">
        <v>34</v>
      </c>
      <c r="C6" s="1">
        <v>27</v>
      </c>
      <c r="D6" s="1"/>
      <c r="E6" s="1">
        <v>17</v>
      </c>
      <c r="F6" s="1">
        <v>8</v>
      </c>
      <c r="G6" s="6">
        <v>0.3</v>
      </c>
      <c r="H6" s="1">
        <v>180</v>
      </c>
      <c r="I6" s="1" t="s">
        <v>35</v>
      </c>
      <c r="J6" s="1">
        <v>15</v>
      </c>
      <c r="K6" s="1">
        <f t="shared" ref="K6:K36" si="1">E6-J6</f>
        <v>2</v>
      </c>
      <c r="L6" s="1"/>
      <c r="M6" s="1"/>
      <c r="N6" s="1">
        <v>0</v>
      </c>
      <c r="O6" s="1">
        <f>E6/5</f>
        <v>3.4</v>
      </c>
      <c r="P6" s="5">
        <f>30*O6-F6-N6</f>
        <v>94</v>
      </c>
      <c r="Q6" s="5">
        <f>AF6*AC6</f>
        <v>168</v>
      </c>
      <c r="R6" s="5"/>
      <c r="S6" s="1"/>
      <c r="T6" s="30">
        <f>(F6+N6+Q6)/O6</f>
        <v>51.764705882352942</v>
      </c>
      <c r="U6" s="1">
        <f>(F6+N6)/O6</f>
        <v>2.3529411764705883</v>
      </c>
      <c r="V6" s="1">
        <v>2.8</v>
      </c>
      <c r="W6" s="1">
        <v>3.4</v>
      </c>
      <c r="X6" s="1">
        <v>2.4</v>
      </c>
      <c r="Y6" s="1">
        <v>2.4</v>
      </c>
      <c r="Z6" s="1">
        <v>3</v>
      </c>
      <c r="AA6" s="1"/>
      <c r="AB6" s="1">
        <f>P6*G6</f>
        <v>28.2</v>
      </c>
      <c r="AC6" s="6">
        <v>12</v>
      </c>
      <c r="AD6" s="31">
        <v>0</v>
      </c>
      <c r="AE6" s="1">
        <f t="shared" ref="AE6:AE16" si="2">AD6*AC6*G6</f>
        <v>0</v>
      </c>
      <c r="AF6" s="1">
        <v>14</v>
      </c>
      <c r="AG6" s="1">
        <v>50.4</v>
      </c>
      <c r="AH6" s="1">
        <f>VLOOKUP(A6,[1]Sheet!$A:$AF,32,0)</f>
        <v>14</v>
      </c>
      <c r="AI6" s="1">
        <f>VLOOKUP(A6,[1]Sheet!$A:$AG,33,0)</f>
        <v>70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36</v>
      </c>
      <c r="B7" s="1" t="s">
        <v>34</v>
      </c>
      <c r="C7" s="1">
        <v>225</v>
      </c>
      <c r="D7" s="1"/>
      <c r="E7" s="1">
        <v>109</v>
      </c>
      <c r="F7" s="1">
        <v>87</v>
      </c>
      <c r="G7" s="6">
        <v>0.3</v>
      </c>
      <c r="H7" s="1">
        <v>180</v>
      </c>
      <c r="I7" s="1" t="s">
        <v>35</v>
      </c>
      <c r="J7" s="1">
        <v>109</v>
      </c>
      <c r="K7" s="1">
        <f t="shared" si="1"/>
        <v>0</v>
      </c>
      <c r="L7" s="1"/>
      <c r="M7" s="1"/>
      <c r="N7" s="1">
        <v>168</v>
      </c>
      <c r="O7" s="1">
        <f t="shared" ref="O7:O69" si="3">E7/5</f>
        <v>21.8</v>
      </c>
      <c r="P7" s="5"/>
      <c r="Q7" s="5">
        <f t="shared" ref="Q7:Q18" si="4">AD7*AC7</f>
        <v>0</v>
      </c>
      <c r="R7" s="5"/>
      <c r="S7" s="1"/>
      <c r="T7" s="1">
        <f t="shared" ref="T7:T18" si="5">(F7+N7+Q7)/O7</f>
        <v>11.697247706422019</v>
      </c>
      <c r="U7" s="1">
        <f t="shared" ref="U7:U69" si="6">(F7+N7)/O7</f>
        <v>11.697247706422019</v>
      </c>
      <c r="V7" s="1">
        <v>20.6</v>
      </c>
      <c r="W7" s="1">
        <v>12</v>
      </c>
      <c r="X7" s="1">
        <v>15.6</v>
      </c>
      <c r="Y7" s="1">
        <v>19.600000000000001</v>
      </c>
      <c r="Z7" s="1">
        <v>12</v>
      </c>
      <c r="AA7" s="1"/>
      <c r="AB7" s="1">
        <f t="shared" ref="AB7:AB69" si="7">P7*G7</f>
        <v>0</v>
      </c>
      <c r="AC7" s="6">
        <v>12</v>
      </c>
      <c r="AD7" s="9">
        <f t="shared" ref="AD7:AD15" si="8">MROUND(P7,AC7*AH7)/AC7</f>
        <v>0</v>
      </c>
      <c r="AE7" s="1">
        <f t="shared" si="2"/>
        <v>0</v>
      </c>
      <c r="AF7" s="1"/>
      <c r="AG7" s="1"/>
      <c r="AH7" s="1">
        <f>VLOOKUP(A7,[1]Sheet!$A:$AF,32,0)</f>
        <v>14</v>
      </c>
      <c r="AI7" s="1">
        <f>VLOOKUP(A7,[1]Sheet!$A:$AG,33,0)</f>
        <v>70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37</v>
      </c>
      <c r="B8" s="1" t="s">
        <v>34</v>
      </c>
      <c r="C8" s="1">
        <v>244</v>
      </c>
      <c r="D8" s="1"/>
      <c r="E8" s="1">
        <v>130</v>
      </c>
      <c r="F8" s="1">
        <v>76</v>
      </c>
      <c r="G8" s="6">
        <v>0.3</v>
      </c>
      <c r="H8" s="1">
        <v>180</v>
      </c>
      <c r="I8" s="1" t="s">
        <v>35</v>
      </c>
      <c r="J8" s="1">
        <v>132</v>
      </c>
      <c r="K8" s="1">
        <f t="shared" si="1"/>
        <v>-2</v>
      </c>
      <c r="L8" s="1"/>
      <c r="M8" s="1"/>
      <c r="N8" s="1">
        <v>168</v>
      </c>
      <c r="O8" s="1">
        <f t="shared" si="3"/>
        <v>26</v>
      </c>
      <c r="P8" s="5">
        <f t="shared" ref="P8:P14" si="9">14*O8-F8-N8</f>
        <v>120</v>
      </c>
      <c r="Q8" s="5">
        <f t="shared" ref="Q8:Q10" si="10">AF8*AC8</f>
        <v>168</v>
      </c>
      <c r="R8" s="5"/>
      <c r="S8" s="1"/>
      <c r="T8" s="1">
        <f t="shared" si="5"/>
        <v>15.846153846153847</v>
      </c>
      <c r="U8" s="1">
        <f t="shared" si="6"/>
        <v>9.384615384615385</v>
      </c>
      <c r="V8" s="1">
        <v>26.2</v>
      </c>
      <c r="W8" s="1">
        <v>15.6</v>
      </c>
      <c r="X8" s="1">
        <v>21</v>
      </c>
      <c r="Y8" s="1">
        <v>24.6</v>
      </c>
      <c r="Z8" s="1">
        <v>15.8</v>
      </c>
      <c r="AA8" s="1"/>
      <c r="AB8" s="1">
        <f t="shared" si="7"/>
        <v>36</v>
      </c>
      <c r="AC8" s="6">
        <v>12</v>
      </c>
      <c r="AD8" s="31">
        <v>0</v>
      </c>
      <c r="AE8" s="1">
        <f t="shared" si="2"/>
        <v>0</v>
      </c>
      <c r="AF8" s="1">
        <v>14</v>
      </c>
      <c r="AG8" s="1">
        <v>50.4</v>
      </c>
      <c r="AH8" s="1">
        <f>VLOOKUP(A8,[1]Sheet!$A:$AF,32,0)</f>
        <v>14</v>
      </c>
      <c r="AI8" s="1">
        <f>VLOOKUP(A8,[1]Sheet!$A:$AG,33,0)</f>
        <v>70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38</v>
      </c>
      <c r="B9" s="1" t="s">
        <v>34</v>
      </c>
      <c r="C9" s="1">
        <v>220</v>
      </c>
      <c r="D9" s="1"/>
      <c r="E9" s="1">
        <v>91</v>
      </c>
      <c r="F9" s="1">
        <v>109</v>
      </c>
      <c r="G9" s="6">
        <v>0.3</v>
      </c>
      <c r="H9" s="1">
        <v>180</v>
      </c>
      <c r="I9" s="1" t="s">
        <v>35</v>
      </c>
      <c r="J9" s="1">
        <v>90</v>
      </c>
      <c r="K9" s="1">
        <f t="shared" si="1"/>
        <v>1</v>
      </c>
      <c r="L9" s="1"/>
      <c r="M9" s="1"/>
      <c r="N9" s="1">
        <v>0</v>
      </c>
      <c r="O9" s="1">
        <f t="shared" si="3"/>
        <v>18.2</v>
      </c>
      <c r="P9" s="5">
        <f t="shared" si="9"/>
        <v>145.79999999999998</v>
      </c>
      <c r="Q9" s="5">
        <f t="shared" si="10"/>
        <v>168</v>
      </c>
      <c r="R9" s="5"/>
      <c r="S9" s="1"/>
      <c r="T9" s="1">
        <f t="shared" si="5"/>
        <v>15.219780219780221</v>
      </c>
      <c r="U9" s="1">
        <f t="shared" si="6"/>
        <v>5.9890109890109891</v>
      </c>
      <c r="V9" s="1">
        <v>12.8</v>
      </c>
      <c r="W9" s="1">
        <v>9.6</v>
      </c>
      <c r="X9" s="1">
        <v>12.6</v>
      </c>
      <c r="Y9" s="1">
        <v>14.8</v>
      </c>
      <c r="Z9" s="1">
        <v>8.4</v>
      </c>
      <c r="AA9" s="1"/>
      <c r="AB9" s="1">
        <f t="shared" si="7"/>
        <v>43.739999999999995</v>
      </c>
      <c r="AC9" s="6">
        <v>12</v>
      </c>
      <c r="AD9" s="31">
        <v>0</v>
      </c>
      <c r="AE9" s="1">
        <f t="shared" si="2"/>
        <v>0</v>
      </c>
      <c r="AF9" s="1">
        <v>14</v>
      </c>
      <c r="AG9" s="1">
        <v>50.4</v>
      </c>
      <c r="AH9" s="1">
        <f>VLOOKUP(A9,[1]Sheet!$A:$AF,32,0)</f>
        <v>14</v>
      </c>
      <c r="AI9" s="1">
        <f>VLOOKUP(A9,[1]Sheet!$A:$AG,33,0)</f>
        <v>70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39</v>
      </c>
      <c r="B10" s="1" t="s">
        <v>34</v>
      </c>
      <c r="C10" s="1">
        <v>233</v>
      </c>
      <c r="D10" s="1"/>
      <c r="E10" s="1">
        <v>123</v>
      </c>
      <c r="F10" s="1">
        <v>78</v>
      </c>
      <c r="G10" s="6">
        <v>0.3</v>
      </c>
      <c r="H10" s="1">
        <v>180</v>
      </c>
      <c r="I10" s="1" t="s">
        <v>35</v>
      </c>
      <c r="J10" s="1">
        <v>121</v>
      </c>
      <c r="K10" s="1">
        <f t="shared" si="1"/>
        <v>2</v>
      </c>
      <c r="L10" s="1"/>
      <c r="M10" s="1"/>
      <c r="N10" s="1">
        <v>168</v>
      </c>
      <c r="O10" s="1">
        <f t="shared" si="3"/>
        <v>24.6</v>
      </c>
      <c r="P10" s="5">
        <f t="shared" si="9"/>
        <v>98.400000000000034</v>
      </c>
      <c r="Q10" s="5">
        <f t="shared" si="10"/>
        <v>168</v>
      </c>
      <c r="R10" s="5"/>
      <c r="S10" s="1"/>
      <c r="T10" s="1">
        <f t="shared" si="5"/>
        <v>16.829268292682926</v>
      </c>
      <c r="U10" s="1">
        <f t="shared" si="6"/>
        <v>10</v>
      </c>
      <c r="V10" s="1">
        <v>24.6</v>
      </c>
      <c r="W10" s="1">
        <v>20.6</v>
      </c>
      <c r="X10" s="1">
        <v>22</v>
      </c>
      <c r="Y10" s="1">
        <v>26.8</v>
      </c>
      <c r="Z10" s="1">
        <v>13</v>
      </c>
      <c r="AA10" s="1"/>
      <c r="AB10" s="1">
        <f t="shared" si="7"/>
        <v>29.52000000000001</v>
      </c>
      <c r="AC10" s="6">
        <v>12</v>
      </c>
      <c r="AD10" s="31">
        <v>0</v>
      </c>
      <c r="AE10" s="1">
        <f t="shared" si="2"/>
        <v>0</v>
      </c>
      <c r="AF10" s="1">
        <v>14</v>
      </c>
      <c r="AG10" s="1">
        <v>50.4</v>
      </c>
      <c r="AH10" s="1">
        <f>VLOOKUP(A10,[1]Sheet!$A:$AF,32,0)</f>
        <v>14</v>
      </c>
      <c r="AI10" s="1">
        <f>VLOOKUP(A10,[1]Sheet!$A:$AG,33,0)</f>
        <v>70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40</v>
      </c>
      <c r="B11" s="1" t="s">
        <v>34</v>
      </c>
      <c r="C11" s="1">
        <v>109</v>
      </c>
      <c r="D11" s="1"/>
      <c r="E11" s="1">
        <v>43</v>
      </c>
      <c r="F11" s="1">
        <v>6</v>
      </c>
      <c r="G11" s="6">
        <v>0.09</v>
      </c>
      <c r="H11" s="1">
        <v>180</v>
      </c>
      <c r="I11" s="1" t="s">
        <v>35</v>
      </c>
      <c r="J11" s="1">
        <v>41</v>
      </c>
      <c r="K11" s="1">
        <f t="shared" si="1"/>
        <v>2</v>
      </c>
      <c r="L11" s="1"/>
      <c r="M11" s="1"/>
      <c r="N11" s="1">
        <v>336</v>
      </c>
      <c r="O11" s="1">
        <f t="shared" si="3"/>
        <v>8.6</v>
      </c>
      <c r="P11" s="5"/>
      <c r="Q11" s="5">
        <f t="shared" si="4"/>
        <v>0</v>
      </c>
      <c r="R11" s="5"/>
      <c r="S11" s="1"/>
      <c r="T11" s="1">
        <f>(F11+N11+Q11)/O11</f>
        <v>39.767441860465119</v>
      </c>
      <c r="U11" s="1">
        <f t="shared" si="6"/>
        <v>39.767441860465119</v>
      </c>
      <c r="V11" s="1">
        <v>20</v>
      </c>
      <c r="W11" s="1">
        <v>8.4</v>
      </c>
      <c r="X11" s="1">
        <v>5.8</v>
      </c>
      <c r="Y11" s="1">
        <v>11.6</v>
      </c>
      <c r="Z11" s="1">
        <v>9.4</v>
      </c>
      <c r="AA11" s="1"/>
      <c r="AB11" s="1">
        <f t="shared" si="7"/>
        <v>0</v>
      </c>
      <c r="AC11" s="6">
        <v>24</v>
      </c>
      <c r="AD11" s="9">
        <f t="shared" si="8"/>
        <v>0</v>
      </c>
      <c r="AE11" s="1">
        <f t="shared" si="2"/>
        <v>0</v>
      </c>
      <c r="AF11" s="1"/>
      <c r="AG11" s="1"/>
      <c r="AH11" s="1">
        <f>VLOOKUP(A11,[1]Sheet!$A:$AF,32,0)</f>
        <v>14</v>
      </c>
      <c r="AI11" s="1">
        <f>VLOOKUP(A11,[1]Sheet!$A:$AG,33,0)</f>
        <v>126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41</v>
      </c>
      <c r="B12" s="1" t="s">
        <v>34</v>
      </c>
      <c r="C12" s="1">
        <v>21</v>
      </c>
      <c r="D12" s="1"/>
      <c r="E12" s="1">
        <v>9</v>
      </c>
      <c r="F12" s="1">
        <v>1</v>
      </c>
      <c r="G12" s="6">
        <v>0.36</v>
      </c>
      <c r="H12" s="1">
        <v>180</v>
      </c>
      <c r="I12" s="1" t="s">
        <v>35</v>
      </c>
      <c r="J12" s="1">
        <v>9</v>
      </c>
      <c r="K12" s="1">
        <f t="shared" si="1"/>
        <v>0</v>
      </c>
      <c r="L12" s="1"/>
      <c r="M12" s="1"/>
      <c r="N12" s="1">
        <v>140</v>
      </c>
      <c r="O12" s="1">
        <f t="shared" si="3"/>
        <v>1.8</v>
      </c>
      <c r="P12" s="5"/>
      <c r="Q12" s="5">
        <f t="shared" si="4"/>
        <v>0</v>
      </c>
      <c r="R12" s="5"/>
      <c r="S12" s="1"/>
      <c r="T12" s="1">
        <f t="shared" si="5"/>
        <v>78.333333333333329</v>
      </c>
      <c r="U12" s="1">
        <f t="shared" si="6"/>
        <v>78.333333333333329</v>
      </c>
      <c r="V12" s="1">
        <v>6</v>
      </c>
      <c r="W12" s="1">
        <v>3.2</v>
      </c>
      <c r="X12" s="1">
        <v>2.6</v>
      </c>
      <c r="Y12" s="1">
        <v>3.6</v>
      </c>
      <c r="Z12" s="1">
        <v>2.4</v>
      </c>
      <c r="AA12" s="1"/>
      <c r="AB12" s="1">
        <f t="shared" si="7"/>
        <v>0</v>
      </c>
      <c r="AC12" s="6">
        <v>10</v>
      </c>
      <c r="AD12" s="9">
        <f t="shared" si="8"/>
        <v>0</v>
      </c>
      <c r="AE12" s="1">
        <f t="shared" si="2"/>
        <v>0</v>
      </c>
      <c r="AF12" s="1"/>
      <c r="AG12" s="1"/>
      <c r="AH12" s="1">
        <f>VLOOKUP(A12,[1]Sheet!$A:$AF,32,0)</f>
        <v>14</v>
      </c>
      <c r="AI12" s="1">
        <f>VLOOKUP(A12,[1]Sheet!$A:$AG,33,0)</f>
        <v>70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42</v>
      </c>
      <c r="B13" s="1" t="s">
        <v>43</v>
      </c>
      <c r="C13" s="1">
        <v>132</v>
      </c>
      <c r="D13" s="1"/>
      <c r="E13" s="1">
        <v>115.9</v>
      </c>
      <c r="F13" s="1">
        <v>5.0999999999999996</v>
      </c>
      <c r="G13" s="6">
        <v>1</v>
      </c>
      <c r="H13" s="1" t="e">
        <v>#N/A</v>
      </c>
      <c r="I13" s="1" t="s">
        <v>35</v>
      </c>
      <c r="J13" s="1">
        <v>112.2</v>
      </c>
      <c r="K13" s="1">
        <f t="shared" si="1"/>
        <v>3.7000000000000028</v>
      </c>
      <c r="L13" s="1"/>
      <c r="M13" s="1"/>
      <c r="N13" s="1">
        <v>0</v>
      </c>
      <c r="O13" s="1">
        <f t="shared" si="3"/>
        <v>23.18</v>
      </c>
      <c r="P13" s="5">
        <f t="shared" si="9"/>
        <v>319.41999999999996</v>
      </c>
      <c r="Q13" s="5">
        <f>AF13*AC13</f>
        <v>330</v>
      </c>
      <c r="R13" s="5"/>
      <c r="S13" s="1"/>
      <c r="T13" s="1">
        <f t="shared" si="5"/>
        <v>14.456427955133737</v>
      </c>
      <c r="U13" s="1">
        <f t="shared" si="6"/>
        <v>0.22001725625539256</v>
      </c>
      <c r="V13" s="1">
        <v>4.4000000000000004</v>
      </c>
      <c r="W13" s="1">
        <v>9.9</v>
      </c>
      <c r="X13" s="1">
        <v>7.6</v>
      </c>
      <c r="Y13" s="1">
        <v>13.2</v>
      </c>
      <c r="Z13" s="1">
        <v>11</v>
      </c>
      <c r="AA13" s="1"/>
      <c r="AB13" s="1">
        <f t="shared" si="7"/>
        <v>319.41999999999996</v>
      </c>
      <c r="AC13" s="6">
        <v>5.5</v>
      </c>
      <c r="AD13" s="31">
        <v>0</v>
      </c>
      <c r="AE13" s="1">
        <f t="shared" si="2"/>
        <v>0</v>
      </c>
      <c r="AF13" s="1">
        <v>60</v>
      </c>
      <c r="AG13" s="1">
        <v>330</v>
      </c>
      <c r="AH13" s="1">
        <f>VLOOKUP(A13,[1]Sheet!$A:$AF,32,0)</f>
        <v>12</v>
      </c>
      <c r="AI13" s="1">
        <f>VLOOKUP(A13,[1]Sheet!$A:$AG,33,0)</f>
        <v>84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44</v>
      </c>
      <c r="B14" s="1" t="s">
        <v>43</v>
      </c>
      <c r="C14" s="1">
        <v>45</v>
      </c>
      <c r="D14" s="1"/>
      <c r="E14" s="1">
        <v>33</v>
      </c>
      <c r="F14" s="1">
        <v>12</v>
      </c>
      <c r="G14" s="6">
        <v>1</v>
      </c>
      <c r="H14" s="1">
        <v>180</v>
      </c>
      <c r="I14" s="1" t="s">
        <v>35</v>
      </c>
      <c r="J14" s="1">
        <v>36</v>
      </c>
      <c r="K14" s="1">
        <f t="shared" si="1"/>
        <v>-3</v>
      </c>
      <c r="L14" s="1"/>
      <c r="M14" s="1"/>
      <c r="N14" s="1">
        <v>42</v>
      </c>
      <c r="O14" s="1">
        <f t="shared" si="3"/>
        <v>6.6</v>
      </c>
      <c r="P14" s="5">
        <f t="shared" si="9"/>
        <v>38.399999999999991</v>
      </c>
      <c r="Q14" s="5">
        <f t="shared" si="4"/>
        <v>42</v>
      </c>
      <c r="R14" s="5"/>
      <c r="S14" s="1"/>
      <c r="T14" s="1">
        <f t="shared" si="5"/>
        <v>14.545454545454547</v>
      </c>
      <c r="U14" s="1">
        <f t="shared" si="6"/>
        <v>8.1818181818181817</v>
      </c>
      <c r="V14" s="1">
        <v>4.8</v>
      </c>
      <c r="W14" s="1">
        <v>6</v>
      </c>
      <c r="X14" s="1">
        <v>4.2</v>
      </c>
      <c r="Y14" s="1">
        <v>5.4</v>
      </c>
      <c r="Z14" s="1">
        <v>6.6</v>
      </c>
      <c r="AA14" s="1"/>
      <c r="AB14" s="1">
        <f t="shared" si="7"/>
        <v>38.399999999999991</v>
      </c>
      <c r="AC14" s="6">
        <v>3</v>
      </c>
      <c r="AD14" s="9">
        <f t="shared" si="8"/>
        <v>14</v>
      </c>
      <c r="AE14" s="1">
        <f t="shared" si="2"/>
        <v>42</v>
      </c>
      <c r="AF14" s="1"/>
      <c r="AG14" s="1"/>
      <c r="AH14" s="1">
        <f>VLOOKUP(A14,[1]Sheet!$A:$AF,32,0)</f>
        <v>14</v>
      </c>
      <c r="AI14" s="1">
        <f>VLOOKUP(A14,[1]Sheet!$A:$AG,33,0)</f>
        <v>126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21" t="s">
        <v>45</v>
      </c>
      <c r="B15" s="21" t="s">
        <v>43</v>
      </c>
      <c r="C15" s="21"/>
      <c r="D15" s="21"/>
      <c r="E15" s="21"/>
      <c r="F15" s="21"/>
      <c r="G15" s="22">
        <v>1</v>
      </c>
      <c r="H15" s="21">
        <v>180</v>
      </c>
      <c r="I15" s="21" t="s">
        <v>35</v>
      </c>
      <c r="J15" s="21"/>
      <c r="K15" s="21">
        <f t="shared" si="1"/>
        <v>0</v>
      </c>
      <c r="L15" s="21"/>
      <c r="M15" s="21"/>
      <c r="N15" s="21">
        <v>0</v>
      </c>
      <c r="O15" s="21">
        <f t="shared" si="3"/>
        <v>0</v>
      </c>
      <c r="P15" s="23"/>
      <c r="Q15" s="23">
        <f t="shared" si="4"/>
        <v>0</v>
      </c>
      <c r="R15" s="23"/>
      <c r="S15" s="21"/>
      <c r="T15" s="21" t="e">
        <f t="shared" si="5"/>
        <v>#DIV/0!</v>
      </c>
      <c r="U15" s="21" t="e">
        <f t="shared" si="6"/>
        <v>#DIV/0!</v>
      </c>
      <c r="V15" s="21">
        <v>0</v>
      </c>
      <c r="W15" s="21">
        <v>0.6</v>
      </c>
      <c r="X15" s="21">
        <v>0</v>
      </c>
      <c r="Y15" s="21">
        <v>2.2200000000000002</v>
      </c>
      <c r="Z15" s="21">
        <v>1.48</v>
      </c>
      <c r="AA15" s="21" t="s">
        <v>46</v>
      </c>
      <c r="AB15" s="21">
        <f t="shared" si="7"/>
        <v>0</v>
      </c>
      <c r="AC15" s="22">
        <v>3.7</v>
      </c>
      <c r="AD15" s="24">
        <f t="shared" si="8"/>
        <v>0</v>
      </c>
      <c r="AE15" s="21">
        <f t="shared" si="2"/>
        <v>0</v>
      </c>
      <c r="AF15" s="21"/>
      <c r="AG15" s="21"/>
      <c r="AH15" s="21">
        <f>VLOOKUP(A15,[1]Sheet!$A:$AF,32,0)</f>
        <v>14</v>
      </c>
      <c r="AI15" s="21">
        <f>VLOOKUP(A15,[1]Sheet!$A:$AG,33,0)</f>
        <v>126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47</v>
      </c>
      <c r="B16" s="1" t="s">
        <v>43</v>
      </c>
      <c r="C16" s="1">
        <v>285.60000000000002</v>
      </c>
      <c r="D16" s="1"/>
      <c r="E16" s="1">
        <v>253.4</v>
      </c>
      <c r="F16" s="1">
        <v>6.3</v>
      </c>
      <c r="G16" s="6">
        <v>1</v>
      </c>
      <c r="H16" s="1" t="e">
        <v>#N/A</v>
      </c>
      <c r="I16" s="1" t="s">
        <v>35</v>
      </c>
      <c r="J16" s="1">
        <v>249.7</v>
      </c>
      <c r="K16" s="1">
        <f t="shared" si="1"/>
        <v>3.7000000000000171</v>
      </c>
      <c r="L16" s="1"/>
      <c r="M16" s="1"/>
      <c r="N16" s="1">
        <v>362.6</v>
      </c>
      <c r="O16" s="1">
        <f t="shared" si="3"/>
        <v>50.68</v>
      </c>
      <c r="P16" s="5">
        <f>14*O16-F16-N16</f>
        <v>340.62</v>
      </c>
      <c r="Q16" s="5">
        <f>AF16*AC16</f>
        <v>362.6</v>
      </c>
      <c r="R16" s="5"/>
      <c r="S16" s="1"/>
      <c r="T16" s="1">
        <f t="shared" si="5"/>
        <v>14.433701657458563</v>
      </c>
      <c r="U16" s="1">
        <f t="shared" si="6"/>
        <v>7.279005524861879</v>
      </c>
      <c r="V16" s="1">
        <v>44.4</v>
      </c>
      <c r="W16" s="1">
        <v>30.06</v>
      </c>
      <c r="X16" s="1">
        <v>45.739999999999988</v>
      </c>
      <c r="Y16" s="1">
        <v>42.18</v>
      </c>
      <c r="Z16" s="1">
        <v>27.38</v>
      </c>
      <c r="AA16" s="1"/>
      <c r="AB16" s="1">
        <f t="shared" si="7"/>
        <v>340.62</v>
      </c>
      <c r="AC16" s="6">
        <v>3.7</v>
      </c>
      <c r="AD16" s="31">
        <v>0</v>
      </c>
      <c r="AE16" s="1">
        <f t="shared" si="2"/>
        <v>0</v>
      </c>
      <c r="AF16" s="1">
        <v>98</v>
      </c>
      <c r="AG16" s="1">
        <v>362.6</v>
      </c>
      <c r="AH16" s="1">
        <f>VLOOKUP(A16,[1]Sheet!$A:$AF,32,0)</f>
        <v>14</v>
      </c>
      <c r="AI16" s="1">
        <f>VLOOKUP(A16,[1]Sheet!$A:$AG,33,0)</f>
        <v>126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49</v>
      </c>
      <c r="B17" s="1" t="s">
        <v>34</v>
      </c>
      <c r="C17" s="1">
        <v>168</v>
      </c>
      <c r="D17" s="1"/>
      <c r="E17" s="1">
        <v>58</v>
      </c>
      <c r="F17" s="1">
        <v>99</v>
      </c>
      <c r="G17" s="6">
        <v>0.25</v>
      </c>
      <c r="H17" s="1">
        <v>180</v>
      </c>
      <c r="I17" s="1" t="s">
        <v>35</v>
      </c>
      <c r="J17" s="1">
        <v>55</v>
      </c>
      <c r="K17" s="1">
        <f t="shared" si="1"/>
        <v>3</v>
      </c>
      <c r="L17" s="1"/>
      <c r="M17" s="1"/>
      <c r="N17" s="1">
        <v>0</v>
      </c>
      <c r="O17" s="1">
        <f t="shared" si="3"/>
        <v>11.6</v>
      </c>
      <c r="P17" s="5">
        <f>20*O17-F17-N17</f>
        <v>133</v>
      </c>
      <c r="Q17" s="5">
        <f t="shared" si="4"/>
        <v>168</v>
      </c>
      <c r="R17" s="5"/>
      <c r="S17" s="1"/>
      <c r="T17" s="1">
        <f t="shared" si="5"/>
        <v>23.017241379310345</v>
      </c>
      <c r="U17" s="1">
        <f t="shared" si="6"/>
        <v>8.5344827586206904</v>
      </c>
      <c r="V17" s="1">
        <v>4.4000000000000004</v>
      </c>
      <c r="W17" s="1">
        <v>9</v>
      </c>
      <c r="X17" s="1">
        <v>6.6</v>
      </c>
      <c r="Y17" s="1">
        <v>8.1999999999999993</v>
      </c>
      <c r="Z17" s="1">
        <v>4</v>
      </c>
      <c r="AA17" s="1"/>
      <c r="AB17" s="1">
        <f t="shared" si="7"/>
        <v>33.25</v>
      </c>
      <c r="AC17" s="6">
        <v>12</v>
      </c>
      <c r="AD17" s="9">
        <f t="shared" ref="AD17:AD18" si="11">MROUND(P17,AC17*AH17)/AC17</f>
        <v>14</v>
      </c>
      <c r="AE17" s="1">
        <f t="shared" ref="AE17:AE18" si="12">AD17*AC17*G17</f>
        <v>42</v>
      </c>
      <c r="AF17" s="1"/>
      <c r="AG17" s="1"/>
      <c r="AH17" s="1">
        <f>VLOOKUP(A17,[1]Sheet!$A:$AF,32,0)</f>
        <v>14</v>
      </c>
      <c r="AI17" s="1">
        <f>VLOOKUP(A17,[1]Sheet!$A:$AG,33,0)</f>
        <v>70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50</v>
      </c>
      <c r="B18" s="1" t="s">
        <v>34</v>
      </c>
      <c r="C18" s="1">
        <v>183</v>
      </c>
      <c r="D18" s="1"/>
      <c r="E18" s="1">
        <v>83</v>
      </c>
      <c r="F18" s="1">
        <v>75</v>
      </c>
      <c r="G18" s="6">
        <v>0.25</v>
      </c>
      <c r="H18" s="1">
        <v>180</v>
      </c>
      <c r="I18" s="1" t="s">
        <v>35</v>
      </c>
      <c r="J18" s="1">
        <v>82</v>
      </c>
      <c r="K18" s="1">
        <f t="shared" si="1"/>
        <v>1</v>
      </c>
      <c r="L18" s="1"/>
      <c r="M18" s="1"/>
      <c r="N18" s="1">
        <v>0</v>
      </c>
      <c r="O18" s="1">
        <f t="shared" si="3"/>
        <v>16.600000000000001</v>
      </c>
      <c r="P18" s="5">
        <f t="shared" ref="P18" si="13">14*O18-F18-N18</f>
        <v>157.40000000000003</v>
      </c>
      <c r="Q18" s="5">
        <f t="shared" si="4"/>
        <v>168</v>
      </c>
      <c r="R18" s="5"/>
      <c r="S18" s="1"/>
      <c r="T18" s="1">
        <f t="shared" si="5"/>
        <v>14.638554216867469</v>
      </c>
      <c r="U18" s="1">
        <f t="shared" si="6"/>
        <v>4.5180722891566258</v>
      </c>
      <c r="V18" s="1">
        <v>15.8</v>
      </c>
      <c r="W18" s="1">
        <v>11.8</v>
      </c>
      <c r="X18" s="1">
        <v>11.6</v>
      </c>
      <c r="Y18" s="1">
        <v>16</v>
      </c>
      <c r="Z18" s="1">
        <v>8.1999999999999993</v>
      </c>
      <c r="AA18" s="1"/>
      <c r="AB18" s="1">
        <f t="shared" si="7"/>
        <v>39.350000000000009</v>
      </c>
      <c r="AC18" s="6">
        <v>12</v>
      </c>
      <c r="AD18" s="9">
        <f t="shared" si="11"/>
        <v>14</v>
      </c>
      <c r="AE18" s="1">
        <f t="shared" si="12"/>
        <v>42</v>
      </c>
      <c r="AF18" s="1"/>
      <c r="AG18" s="1"/>
      <c r="AH18" s="1">
        <f>VLOOKUP(A18,[1]Sheet!$A:$AF,32,0)</f>
        <v>14</v>
      </c>
      <c r="AI18" s="1">
        <f>VLOOKUP(A18,[1]Sheet!$A:$AG,33,0)</f>
        <v>70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6" t="s">
        <v>51</v>
      </c>
      <c r="B19" s="16" t="s">
        <v>43</v>
      </c>
      <c r="C19" s="16">
        <v>3.6</v>
      </c>
      <c r="D19" s="16"/>
      <c r="E19" s="16"/>
      <c r="F19" s="16"/>
      <c r="G19" s="17">
        <v>0</v>
      </c>
      <c r="H19" s="16">
        <v>180</v>
      </c>
      <c r="I19" s="16" t="s">
        <v>48</v>
      </c>
      <c r="J19" s="16">
        <v>1.8</v>
      </c>
      <c r="K19" s="16">
        <f t="shared" si="1"/>
        <v>-1.8</v>
      </c>
      <c r="L19" s="16"/>
      <c r="M19" s="16"/>
      <c r="N19" s="16"/>
      <c r="O19" s="16">
        <f t="shared" si="3"/>
        <v>0</v>
      </c>
      <c r="P19" s="18"/>
      <c r="Q19" s="18"/>
      <c r="R19" s="18"/>
      <c r="S19" s="16"/>
      <c r="T19" s="16" t="e">
        <f t="shared" ref="T19:T63" si="14">(F19+N19+P19)/O19</f>
        <v>#DIV/0!</v>
      </c>
      <c r="U19" s="16" t="e">
        <f t="shared" si="6"/>
        <v>#DIV/0!</v>
      </c>
      <c r="V19" s="16">
        <v>0.36</v>
      </c>
      <c r="W19" s="16">
        <v>1.8</v>
      </c>
      <c r="X19" s="16">
        <v>0.72</v>
      </c>
      <c r="Y19" s="16">
        <v>2.16</v>
      </c>
      <c r="Z19" s="16">
        <v>1.08</v>
      </c>
      <c r="AA19" s="19" t="s">
        <v>122</v>
      </c>
      <c r="AB19" s="16">
        <f t="shared" si="7"/>
        <v>0</v>
      </c>
      <c r="AC19" s="17">
        <v>0</v>
      </c>
      <c r="AD19" s="20"/>
      <c r="AE19" s="16"/>
      <c r="AF19" s="16"/>
      <c r="AG19" s="16"/>
      <c r="AH19" s="16"/>
      <c r="AI19" s="16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6" t="s">
        <v>52</v>
      </c>
      <c r="B20" s="16" t="s">
        <v>43</v>
      </c>
      <c r="C20" s="16">
        <v>103.6</v>
      </c>
      <c r="D20" s="16">
        <v>3.6</v>
      </c>
      <c r="E20" s="26">
        <v>85.1</v>
      </c>
      <c r="F20" s="26">
        <v>7.4</v>
      </c>
      <c r="G20" s="17">
        <v>0</v>
      </c>
      <c r="H20" s="16">
        <v>180</v>
      </c>
      <c r="I20" s="16" t="s">
        <v>48</v>
      </c>
      <c r="J20" s="16">
        <v>85.1</v>
      </c>
      <c r="K20" s="16">
        <f t="shared" si="1"/>
        <v>0</v>
      </c>
      <c r="L20" s="16"/>
      <c r="M20" s="16"/>
      <c r="N20" s="16"/>
      <c r="O20" s="16">
        <f t="shared" si="3"/>
        <v>17.02</v>
      </c>
      <c r="P20" s="18"/>
      <c r="Q20" s="18"/>
      <c r="R20" s="18"/>
      <c r="S20" s="16"/>
      <c r="T20" s="16">
        <f t="shared" si="14"/>
        <v>0.43478260869565222</v>
      </c>
      <c r="U20" s="16">
        <f t="shared" si="6"/>
        <v>0.43478260869565222</v>
      </c>
      <c r="V20" s="16">
        <v>15.52</v>
      </c>
      <c r="W20" s="16">
        <v>8.879999999999999</v>
      </c>
      <c r="X20" s="16">
        <v>6.6599999999999993</v>
      </c>
      <c r="Y20" s="16">
        <v>7.76</v>
      </c>
      <c r="Z20" s="16">
        <v>11</v>
      </c>
      <c r="AA20" s="16" t="s">
        <v>53</v>
      </c>
      <c r="AB20" s="16">
        <f t="shared" si="7"/>
        <v>0</v>
      </c>
      <c r="AC20" s="17">
        <v>0</v>
      </c>
      <c r="AD20" s="20"/>
      <c r="AE20" s="16"/>
      <c r="AF20" s="16"/>
      <c r="AG20" s="16"/>
      <c r="AH20" s="16"/>
      <c r="AI20" s="16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27" t="s">
        <v>54</v>
      </c>
      <c r="B21" s="1" t="s">
        <v>43</v>
      </c>
      <c r="C21" s="1"/>
      <c r="D21" s="1"/>
      <c r="E21" s="26">
        <f>E20</f>
        <v>85.1</v>
      </c>
      <c r="F21" s="26">
        <f>F20</f>
        <v>7.4</v>
      </c>
      <c r="G21" s="6">
        <v>1</v>
      </c>
      <c r="H21" s="1">
        <v>180</v>
      </c>
      <c r="I21" s="1" t="s">
        <v>35</v>
      </c>
      <c r="J21" s="1"/>
      <c r="K21" s="1">
        <f t="shared" si="1"/>
        <v>85.1</v>
      </c>
      <c r="L21" s="1"/>
      <c r="M21" s="1"/>
      <c r="N21" s="1">
        <v>155.4</v>
      </c>
      <c r="O21" s="1">
        <f t="shared" si="3"/>
        <v>17.02</v>
      </c>
      <c r="P21" s="5">
        <f t="shared" ref="P21:P25" si="15">14*O21-F21-N21</f>
        <v>75.47999999999999</v>
      </c>
      <c r="Q21" s="5">
        <f t="shared" ref="Q21:Q26" si="16">AD21*AC21</f>
        <v>51.800000000000004</v>
      </c>
      <c r="R21" s="5"/>
      <c r="S21" s="1"/>
      <c r="T21" s="1">
        <f t="shared" ref="T21:T26" si="17">(F21+N21+Q21)/O21</f>
        <v>12.608695652173914</v>
      </c>
      <c r="U21" s="1">
        <f t="shared" si="6"/>
        <v>9.5652173913043494</v>
      </c>
      <c r="V21" s="1">
        <v>15.52</v>
      </c>
      <c r="W21" s="1">
        <v>8.879999999999999</v>
      </c>
      <c r="X21" s="1">
        <v>7.4</v>
      </c>
      <c r="Y21" s="1">
        <v>7.76</v>
      </c>
      <c r="Z21" s="1">
        <v>11</v>
      </c>
      <c r="AA21" s="1" t="s">
        <v>55</v>
      </c>
      <c r="AB21" s="1">
        <f t="shared" si="7"/>
        <v>75.47999999999999</v>
      </c>
      <c r="AC21" s="6">
        <v>3.7</v>
      </c>
      <c r="AD21" s="9">
        <f t="shared" ref="AD21:AD26" si="18">MROUND(P21,AC21*AH21)/AC21</f>
        <v>14</v>
      </c>
      <c r="AE21" s="1">
        <f t="shared" ref="AE21:AE26" si="19">AD21*AC21*G21</f>
        <v>51.800000000000004</v>
      </c>
      <c r="AF21" s="1"/>
      <c r="AG21" s="1"/>
      <c r="AH21" s="1">
        <f>VLOOKUP(A21,[1]Sheet!$A:$AF,32,0)</f>
        <v>14</v>
      </c>
      <c r="AI21" s="1">
        <f>VLOOKUP(A21,[1]Sheet!$A:$AG,33,0)</f>
        <v>126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56</v>
      </c>
      <c r="B22" s="1" t="s">
        <v>34</v>
      </c>
      <c r="C22" s="1">
        <v>675</v>
      </c>
      <c r="D22" s="1"/>
      <c r="E22" s="1">
        <v>166</v>
      </c>
      <c r="F22" s="1">
        <v>459</v>
      </c>
      <c r="G22" s="6">
        <v>0.25</v>
      </c>
      <c r="H22" s="1">
        <v>180</v>
      </c>
      <c r="I22" s="1" t="s">
        <v>35</v>
      </c>
      <c r="J22" s="1">
        <v>161</v>
      </c>
      <c r="K22" s="1">
        <f t="shared" si="1"/>
        <v>5</v>
      </c>
      <c r="L22" s="1"/>
      <c r="M22" s="1"/>
      <c r="N22" s="1">
        <v>0</v>
      </c>
      <c r="O22" s="1">
        <f t="shared" si="3"/>
        <v>33.200000000000003</v>
      </c>
      <c r="P22" s="5"/>
      <c r="Q22" s="5">
        <f t="shared" si="16"/>
        <v>0</v>
      </c>
      <c r="R22" s="5"/>
      <c r="S22" s="1"/>
      <c r="T22" s="1">
        <f t="shared" si="17"/>
        <v>13.825301204819276</v>
      </c>
      <c r="U22" s="1">
        <f t="shared" si="6"/>
        <v>13.825301204819276</v>
      </c>
      <c r="V22" s="1">
        <v>37</v>
      </c>
      <c r="W22" s="1">
        <v>29.8</v>
      </c>
      <c r="X22" s="1">
        <v>38.4</v>
      </c>
      <c r="Y22" s="1">
        <v>33.6</v>
      </c>
      <c r="Z22" s="1">
        <v>23.6</v>
      </c>
      <c r="AA22" s="1"/>
      <c r="AB22" s="1">
        <f t="shared" si="7"/>
        <v>0</v>
      </c>
      <c r="AC22" s="6">
        <v>6</v>
      </c>
      <c r="AD22" s="9">
        <f t="shared" si="18"/>
        <v>0</v>
      </c>
      <c r="AE22" s="1">
        <f t="shared" si="19"/>
        <v>0</v>
      </c>
      <c r="AF22" s="1"/>
      <c r="AG22" s="1"/>
      <c r="AH22" s="1">
        <f>VLOOKUP(A22,[1]Sheet!$A:$AF,32,0)</f>
        <v>14</v>
      </c>
      <c r="AI22" s="1">
        <f>VLOOKUP(A22,[1]Sheet!$A:$AG,33,0)</f>
        <v>126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57</v>
      </c>
      <c r="B23" s="1" t="s">
        <v>34</v>
      </c>
      <c r="C23" s="1">
        <v>336</v>
      </c>
      <c r="D23" s="1"/>
      <c r="E23" s="1">
        <v>140</v>
      </c>
      <c r="F23" s="1">
        <v>187</v>
      </c>
      <c r="G23" s="6">
        <v>0.25</v>
      </c>
      <c r="H23" s="1">
        <v>180</v>
      </c>
      <c r="I23" s="1" t="s">
        <v>35</v>
      </c>
      <c r="J23" s="1">
        <v>134</v>
      </c>
      <c r="K23" s="1">
        <f t="shared" si="1"/>
        <v>6</v>
      </c>
      <c r="L23" s="1"/>
      <c r="M23" s="1"/>
      <c r="N23" s="1">
        <v>0</v>
      </c>
      <c r="O23" s="1">
        <f t="shared" si="3"/>
        <v>28</v>
      </c>
      <c r="P23" s="5">
        <f t="shared" si="15"/>
        <v>205</v>
      </c>
      <c r="Q23" s="5">
        <f>AF23*AC23</f>
        <v>168</v>
      </c>
      <c r="R23" s="5"/>
      <c r="S23" s="1"/>
      <c r="T23" s="1">
        <f t="shared" si="17"/>
        <v>12.678571428571429</v>
      </c>
      <c r="U23" s="1">
        <f t="shared" si="6"/>
        <v>6.6785714285714288</v>
      </c>
      <c r="V23" s="1">
        <v>5.8</v>
      </c>
      <c r="W23" s="1">
        <v>22.8</v>
      </c>
      <c r="X23" s="1">
        <v>21.4</v>
      </c>
      <c r="Y23" s="1">
        <v>18</v>
      </c>
      <c r="Z23" s="1">
        <v>14.4</v>
      </c>
      <c r="AA23" s="1"/>
      <c r="AB23" s="1">
        <f t="shared" si="7"/>
        <v>51.25</v>
      </c>
      <c r="AC23" s="6">
        <v>6</v>
      </c>
      <c r="AD23" s="31">
        <v>0</v>
      </c>
      <c r="AE23" s="1">
        <f t="shared" si="19"/>
        <v>0</v>
      </c>
      <c r="AF23" s="1">
        <v>28</v>
      </c>
      <c r="AG23" s="1">
        <v>42</v>
      </c>
      <c r="AH23" s="1">
        <f>VLOOKUP(A23,[1]Sheet!$A:$AF,32,0)</f>
        <v>14</v>
      </c>
      <c r="AI23" s="1">
        <f>VLOOKUP(A23,[1]Sheet!$A:$AG,33,0)</f>
        <v>126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58</v>
      </c>
      <c r="B24" s="1" t="s">
        <v>34</v>
      </c>
      <c r="C24" s="1">
        <v>168</v>
      </c>
      <c r="D24" s="1"/>
      <c r="E24" s="1">
        <v>77</v>
      </c>
      <c r="F24" s="1">
        <v>89</v>
      </c>
      <c r="G24" s="6">
        <v>0.25</v>
      </c>
      <c r="H24" s="1">
        <v>180</v>
      </c>
      <c r="I24" s="1" t="s">
        <v>35</v>
      </c>
      <c r="J24" s="1">
        <v>76</v>
      </c>
      <c r="K24" s="1">
        <f t="shared" si="1"/>
        <v>1</v>
      </c>
      <c r="L24" s="1"/>
      <c r="M24" s="1"/>
      <c r="N24" s="1">
        <v>0</v>
      </c>
      <c r="O24" s="1">
        <f t="shared" si="3"/>
        <v>15.4</v>
      </c>
      <c r="P24" s="5">
        <f t="shared" si="15"/>
        <v>126.6</v>
      </c>
      <c r="Q24" s="5">
        <f t="shared" si="16"/>
        <v>168</v>
      </c>
      <c r="R24" s="5"/>
      <c r="S24" s="1"/>
      <c r="T24" s="1">
        <f t="shared" si="17"/>
        <v>16.688311688311689</v>
      </c>
      <c r="U24" s="1">
        <f t="shared" si="6"/>
        <v>5.779220779220779</v>
      </c>
      <c r="V24" s="1">
        <v>0.8</v>
      </c>
      <c r="W24" s="1">
        <v>12.8</v>
      </c>
      <c r="X24" s="1">
        <v>18.2</v>
      </c>
      <c r="Y24" s="1">
        <v>14</v>
      </c>
      <c r="Z24" s="1">
        <v>10</v>
      </c>
      <c r="AA24" s="1"/>
      <c r="AB24" s="1">
        <f t="shared" si="7"/>
        <v>31.65</v>
      </c>
      <c r="AC24" s="6">
        <v>6</v>
      </c>
      <c r="AD24" s="9">
        <f t="shared" si="18"/>
        <v>28</v>
      </c>
      <c r="AE24" s="1">
        <f t="shared" si="19"/>
        <v>42</v>
      </c>
      <c r="AF24" s="1"/>
      <c r="AG24" s="1"/>
      <c r="AH24" s="1">
        <f>VLOOKUP(A24,[1]Sheet!$A:$AF,32,0)</f>
        <v>14</v>
      </c>
      <c r="AI24" s="1">
        <f>VLOOKUP(A24,[1]Sheet!$A:$AG,33,0)</f>
        <v>126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59</v>
      </c>
      <c r="B25" s="1" t="s">
        <v>43</v>
      </c>
      <c r="C25" s="1">
        <v>342</v>
      </c>
      <c r="D25" s="1"/>
      <c r="E25" s="1">
        <v>162</v>
      </c>
      <c r="F25" s="1">
        <v>156</v>
      </c>
      <c r="G25" s="6">
        <v>1</v>
      </c>
      <c r="H25" s="1">
        <v>180</v>
      </c>
      <c r="I25" s="1" t="s">
        <v>35</v>
      </c>
      <c r="J25" s="1">
        <v>162</v>
      </c>
      <c r="K25" s="1">
        <f t="shared" si="1"/>
        <v>0</v>
      </c>
      <c r="L25" s="1"/>
      <c r="M25" s="1"/>
      <c r="N25" s="1">
        <v>216</v>
      </c>
      <c r="O25" s="1">
        <f t="shared" si="3"/>
        <v>32.4</v>
      </c>
      <c r="P25" s="5">
        <f t="shared" si="15"/>
        <v>81.599999999999966</v>
      </c>
      <c r="Q25" s="5">
        <f t="shared" si="16"/>
        <v>72</v>
      </c>
      <c r="R25" s="5"/>
      <c r="S25" s="1"/>
      <c r="T25" s="1">
        <f t="shared" si="17"/>
        <v>13.703703703703704</v>
      </c>
      <c r="U25" s="1">
        <f t="shared" si="6"/>
        <v>11.481481481481483</v>
      </c>
      <c r="V25" s="1">
        <v>38.4</v>
      </c>
      <c r="W25" s="1">
        <v>37.200000000000003</v>
      </c>
      <c r="X25" s="1">
        <v>27.6</v>
      </c>
      <c r="Y25" s="1">
        <v>30</v>
      </c>
      <c r="Z25" s="1">
        <v>28.8</v>
      </c>
      <c r="AA25" s="1"/>
      <c r="AB25" s="1">
        <f t="shared" si="7"/>
        <v>81.599999999999966</v>
      </c>
      <c r="AC25" s="6">
        <v>6</v>
      </c>
      <c r="AD25" s="9">
        <f t="shared" si="18"/>
        <v>12</v>
      </c>
      <c r="AE25" s="1">
        <f t="shared" si="19"/>
        <v>72</v>
      </c>
      <c r="AF25" s="1"/>
      <c r="AG25" s="1"/>
      <c r="AH25" s="1">
        <f>VLOOKUP(A25,[1]Sheet!$A:$AF,32,0)</f>
        <v>12</v>
      </c>
      <c r="AI25" s="1">
        <f>VLOOKUP(A25,[1]Sheet!$A:$AG,33,0)</f>
        <v>84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60</v>
      </c>
      <c r="B26" s="1" t="s">
        <v>34</v>
      </c>
      <c r="C26" s="1">
        <v>657</v>
      </c>
      <c r="D26" s="1"/>
      <c r="E26" s="1">
        <v>246</v>
      </c>
      <c r="F26" s="1">
        <v>318</v>
      </c>
      <c r="G26" s="6">
        <v>0.25</v>
      </c>
      <c r="H26" s="1">
        <v>180</v>
      </c>
      <c r="I26" s="1" t="s">
        <v>35</v>
      </c>
      <c r="J26" s="1">
        <v>244</v>
      </c>
      <c r="K26" s="1">
        <f t="shared" si="1"/>
        <v>2</v>
      </c>
      <c r="L26" s="1"/>
      <c r="M26" s="1"/>
      <c r="N26" s="1">
        <v>336</v>
      </c>
      <c r="O26" s="1">
        <f t="shared" si="3"/>
        <v>49.2</v>
      </c>
      <c r="P26" s="5"/>
      <c r="Q26" s="5">
        <f t="shared" si="16"/>
        <v>0</v>
      </c>
      <c r="R26" s="5"/>
      <c r="S26" s="1"/>
      <c r="T26" s="1">
        <f t="shared" si="17"/>
        <v>13.292682926829267</v>
      </c>
      <c r="U26" s="1">
        <f t="shared" si="6"/>
        <v>13.292682926829267</v>
      </c>
      <c r="V26" s="1">
        <v>70.2</v>
      </c>
      <c r="W26" s="1">
        <v>42.4</v>
      </c>
      <c r="X26" s="1">
        <v>50.6</v>
      </c>
      <c r="Y26" s="1">
        <v>54</v>
      </c>
      <c r="Z26" s="1">
        <v>34.200000000000003</v>
      </c>
      <c r="AA26" s="1"/>
      <c r="AB26" s="1">
        <f t="shared" si="7"/>
        <v>0</v>
      </c>
      <c r="AC26" s="6">
        <v>12</v>
      </c>
      <c r="AD26" s="9">
        <f t="shared" si="18"/>
        <v>0</v>
      </c>
      <c r="AE26" s="1">
        <f t="shared" si="19"/>
        <v>0</v>
      </c>
      <c r="AF26" s="1"/>
      <c r="AG26" s="1"/>
      <c r="AH26" s="1">
        <f>VLOOKUP(A26,[1]Sheet!$A:$AF,32,0)</f>
        <v>14</v>
      </c>
      <c r="AI26" s="1">
        <f>VLOOKUP(A26,[1]Sheet!$A:$AG,33,0)</f>
        <v>70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6" t="s">
        <v>61</v>
      </c>
      <c r="B27" s="16" t="s">
        <v>34</v>
      </c>
      <c r="C27" s="16">
        <v>801</v>
      </c>
      <c r="D27" s="16"/>
      <c r="E27" s="26">
        <v>278</v>
      </c>
      <c r="F27" s="26">
        <v>455</v>
      </c>
      <c r="G27" s="17">
        <v>0</v>
      </c>
      <c r="H27" s="16">
        <v>180</v>
      </c>
      <c r="I27" s="16" t="s">
        <v>48</v>
      </c>
      <c r="J27" s="16">
        <v>277</v>
      </c>
      <c r="K27" s="16">
        <f t="shared" si="1"/>
        <v>1</v>
      </c>
      <c r="L27" s="16"/>
      <c r="M27" s="16"/>
      <c r="N27" s="16"/>
      <c r="O27" s="16">
        <f t="shared" si="3"/>
        <v>55.6</v>
      </c>
      <c r="P27" s="18"/>
      <c r="Q27" s="18"/>
      <c r="R27" s="18"/>
      <c r="S27" s="16"/>
      <c r="T27" s="16">
        <f t="shared" si="14"/>
        <v>8.1834532374100721</v>
      </c>
      <c r="U27" s="16">
        <f t="shared" si="6"/>
        <v>8.1834532374100721</v>
      </c>
      <c r="V27" s="16">
        <v>67.2</v>
      </c>
      <c r="W27" s="16">
        <v>51</v>
      </c>
      <c r="X27" s="16">
        <v>62.8</v>
      </c>
      <c r="Y27" s="16">
        <v>68.599999999999994</v>
      </c>
      <c r="Z27" s="16">
        <v>43.2</v>
      </c>
      <c r="AA27" s="16" t="s">
        <v>62</v>
      </c>
      <c r="AB27" s="16">
        <f t="shared" si="7"/>
        <v>0</v>
      </c>
      <c r="AC27" s="17">
        <v>0</v>
      </c>
      <c r="AD27" s="20"/>
      <c r="AE27" s="16"/>
      <c r="AF27" s="16"/>
      <c r="AG27" s="16"/>
      <c r="AH27" s="16"/>
      <c r="AI27" s="16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27" t="s">
        <v>63</v>
      </c>
      <c r="B28" s="1" t="s">
        <v>34</v>
      </c>
      <c r="C28" s="1"/>
      <c r="D28" s="1"/>
      <c r="E28" s="26">
        <f>E27</f>
        <v>278</v>
      </c>
      <c r="F28" s="26">
        <f>F27</f>
        <v>455</v>
      </c>
      <c r="G28" s="6">
        <v>0.25</v>
      </c>
      <c r="H28" s="1">
        <v>180</v>
      </c>
      <c r="I28" s="1" t="s">
        <v>35</v>
      </c>
      <c r="J28" s="1"/>
      <c r="K28" s="1">
        <f t="shared" si="1"/>
        <v>278</v>
      </c>
      <c r="L28" s="1"/>
      <c r="M28" s="1"/>
      <c r="N28" s="1">
        <v>168</v>
      </c>
      <c r="O28" s="1">
        <f t="shared" si="3"/>
        <v>55.6</v>
      </c>
      <c r="P28" s="5">
        <f>14*O28-F28-N28</f>
        <v>155.39999999999998</v>
      </c>
      <c r="Q28" s="5">
        <f>AD28*AC28</f>
        <v>168</v>
      </c>
      <c r="R28" s="5"/>
      <c r="S28" s="1"/>
      <c r="T28" s="1">
        <f>(F28+N28+Q28)/O28</f>
        <v>14.226618705035971</v>
      </c>
      <c r="U28" s="1">
        <f t="shared" si="6"/>
        <v>11.205035971223021</v>
      </c>
      <c r="V28" s="1">
        <v>67.2</v>
      </c>
      <c r="W28" s="1">
        <v>51</v>
      </c>
      <c r="X28" s="1">
        <v>62.8</v>
      </c>
      <c r="Y28" s="1">
        <v>68.599999999999994</v>
      </c>
      <c r="Z28" s="1">
        <v>45.6</v>
      </c>
      <c r="AA28" s="1" t="s">
        <v>55</v>
      </c>
      <c r="AB28" s="1">
        <f t="shared" si="7"/>
        <v>38.849999999999994</v>
      </c>
      <c r="AC28" s="6">
        <v>12</v>
      </c>
      <c r="AD28" s="9">
        <f t="shared" ref="AD28:AD55" si="20">MROUND(P28,AC28*AH28)/AC28</f>
        <v>14</v>
      </c>
      <c r="AE28" s="1">
        <f t="shared" ref="AE28:AE55" si="21">AD28*AC28*G28</f>
        <v>42</v>
      </c>
      <c r="AF28" s="1"/>
      <c r="AG28" s="1"/>
      <c r="AH28" s="1">
        <f>VLOOKUP(A28,[1]Sheet!$A:$AF,32,0)</f>
        <v>14</v>
      </c>
      <c r="AI28" s="1">
        <f>VLOOKUP(A28,[1]Sheet!$A:$AG,33,0)</f>
        <v>70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21" t="s">
        <v>64</v>
      </c>
      <c r="B29" s="21" t="s">
        <v>34</v>
      </c>
      <c r="C29" s="21"/>
      <c r="D29" s="21"/>
      <c r="E29" s="21"/>
      <c r="F29" s="21"/>
      <c r="G29" s="22">
        <v>0</v>
      </c>
      <c r="H29" s="21" t="e">
        <v>#N/A</v>
      </c>
      <c r="I29" s="21" t="s">
        <v>35</v>
      </c>
      <c r="J29" s="21"/>
      <c r="K29" s="21">
        <f t="shared" si="1"/>
        <v>0</v>
      </c>
      <c r="L29" s="21"/>
      <c r="M29" s="21"/>
      <c r="N29" s="21"/>
      <c r="O29" s="21">
        <f t="shared" si="3"/>
        <v>0</v>
      </c>
      <c r="P29" s="23"/>
      <c r="Q29" s="23"/>
      <c r="R29" s="23"/>
      <c r="S29" s="21"/>
      <c r="T29" s="21" t="e">
        <f t="shared" si="14"/>
        <v>#DIV/0!</v>
      </c>
      <c r="U29" s="21" t="e">
        <f t="shared" si="6"/>
        <v>#DIV/0!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 t="s">
        <v>65</v>
      </c>
      <c r="AB29" s="21">
        <f t="shared" si="7"/>
        <v>0</v>
      </c>
      <c r="AC29" s="22">
        <v>0</v>
      </c>
      <c r="AD29" s="24"/>
      <c r="AE29" s="21"/>
      <c r="AF29" s="21"/>
      <c r="AG29" s="21"/>
      <c r="AH29" s="21">
        <f>VLOOKUP(A29,[1]Sheet!$A:$AF,32,0)</f>
        <v>14</v>
      </c>
      <c r="AI29" s="21">
        <f>VLOOKUP(A29,[1]Sheet!$A:$AG,33,0)</f>
        <v>70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66</v>
      </c>
      <c r="B30" s="1" t="s">
        <v>34</v>
      </c>
      <c r="C30" s="1">
        <v>111</v>
      </c>
      <c r="D30" s="1"/>
      <c r="E30" s="1">
        <v>46</v>
      </c>
      <c r="F30" s="1">
        <v>51</v>
      </c>
      <c r="G30" s="6">
        <v>0.25</v>
      </c>
      <c r="H30" s="1">
        <v>180</v>
      </c>
      <c r="I30" s="1" t="s">
        <v>35</v>
      </c>
      <c r="J30" s="1">
        <v>46</v>
      </c>
      <c r="K30" s="1">
        <f t="shared" si="1"/>
        <v>0</v>
      </c>
      <c r="L30" s="1"/>
      <c r="M30" s="1"/>
      <c r="N30" s="1">
        <v>84</v>
      </c>
      <c r="O30" s="1">
        <f t="shared" si="3"/>
        <v>9.1999999999999993</v>
      </c>
      <c r="P30" s="5"/>
      <c r="Q30" s="5">
        <f t="shared" ref="Q30:Q31" si="22">AD30*AC30</f>
        <v>0</v>
      </c>
      <c r="R30" s="5"/>
      <c r="S30" s="1"/>
      <c r="T30" s="1">
        <f t="shared" ref="T30:T31" si="23">(F30+N30+Q30)/O30</f>
        <v>14.673913043478262</v>
      </c>
      <c r="U30" s="1">
        <f t="shared" si="6"/>
        <v>14.673913043478262</v>
      </c>
      <c r="V30" s="1">
        <v>12.8</v>
      </c>
      <c r="W30" s="1">
        <v>10</v>
      </c>
      <c r="X30" s="1">
        <v>6.4</v>
      </c>
      <c r="Y30" s="1">
        <v>10.199999999999999</v>
      </c>
      <c r="Z30" s="1">
        <v>4.2</v>
      </c>
      <c r="AA30" s="1"/>
      <c r="AB30" s="1">
        <f t="shared" si="7"/>
        <v>0</v>
      </c>
      <c r="AC30" s="6">
        <v>6</v>
      </c>
      <c r="AD30" s="9">
        <f t="shared" si="20"/>
        <v>0</v>
      </c>
      <c r="AE30" s="1">
        <f t="shared" si="21"/>
        <v>0</v>
      </c>
      <c r="AF30" s="1"/>
      <c r="AG30" s="1"/>
      <c r="AH30" s="1">
        <f>VLOOKUP(A30,[1]Sheet!$A:$AF,32,0)</f>
        <v>14</v>
      </c>
      <c r="AI30" s="1">
        <f>VLOOKUP(A30,[1]Sheet!$A:$AG,33,0)</f>
        <v>126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67</v>
      </c>
      <c r="B31" s="1" t="s">
        <v>34</v>
      </c>
      <c r="C31" s="1">
        <v>27</v>
      </c>
      <c r="D31" s="1"/>
      <c r="E31" s="1">
        <v>21</v>
      </c>
      <c r="F31" s="1"/>
      <c r="G31" s="6">
        <v>0.25</v>
      </c>
      <c r="H31" s="1">
        <v>180</v>
      </c>
      <c r="I31" s="1" t="s">
        <v>35</v>
      </c>
      <c r="J31" s="1">
        <v>21</v>
      </c>
      <c r="K31" s="1">
        <f t="shared" si="1"/>
        <v>0</v>
      </c>
      <c r="L31" s="1"/>
      <c r="M31" s="1"/>
      <c r="N31" s="1">
        <v>168</v>
      </c>
      <c r="O31" s="1">
        <f t="shared" si="3"/>
        <v>4.2</v>
      </c>
      <c r="P31" s="5"/>
      <c r="Q31" s="5">
        <f t="shared" si="22"/>
        <v>0</v>
      </c>
      <c r="R31" s="5"/>
      <c r="S31" s="1"/>
      <c r="T31" s="1">
        <f t="shared" si="23"/>
        <v>40</v>
      </c>
      <c r="U31" s="1">
        <f t="shared" si="6"/>
        <v>40</v>
      </c>
      <c r="V31" s="1">
        <v>8.1999999999999993</v>
      </c>
      <c r="W31" s="1">
        <v>5.8</v>
      </c>
      <c r="X31" s="1">
        <v>6.8</v>
      </c>
      <c r="Y31" s="1">
        <v>7.8</v>
      </c>
      <c r="Z31" s="1">
        <v>3.4</v>
      </c>
      <c r="AA31" s="1"/>
      <c r="AB31" s="1">
        <f t="shared" si="7"/>
        <v>0</v>
      </c>
      <c r="AC31" s="6">
        <v>12</v>
      </c>
      <c r="AD31" s="9">
        <f t="shared" si="20"/>
        <v>0</v>
      </c>
      <c r="AE31" s="1">
        <f t="shared" si="21"/>
        <v>0</v>
      </c>
      <c r="AF31" s="1"/>
      <c r="AG31" s="1"/>
      <c r="AH31" s="1">
        <f>VLOOKUP(A31,[1]Sheet!$A:$AF,32,0)</f>
        <v>14</v>
      </c>
      <c r="AI31" s="1">
        <f>VLOOKUP(A31,[1]Sheet!$A:$AG,33,0)</f>
        <v>70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21" t="s">
        <v>68</v>
      </c>
      <c r="B32" s="21" t="s">
        <v>34</v>
      </c>
      <c r="C32" s="21"/>
      <c r="D32" s="21"/>
      <c r="E32" s="21"/>
      <c r="F32" s="21"/>
      <c r="G32" s="22">
        <v>0</v>
      </c>
      <c r="H32" s="21" t="e">
        <v>#N/A</v>
      </c>
      <c r="I32" s="21" t="s">
        <v>35</v>
      </c>
      <c r="J32" s="21"/>
      <c r="K32" s="21">
        <f t="shared" si="1"/>
        <v>0</v>
      </c>
      <c r="L32" s="21"/>
      <c r="M32" s="21"/>
      <c r="N32" s="21"/>
      <c r="O32" s="21">
        <f t="shared" si="3"/>
        <v>0</v>
      </c>
      <c r="P32" s="23"/>
      <c r="Q32" s="23"/>
      <c r="R32" s="23"/>
      <c r="S32" s="21"/>
      <c r="T32" s="21" t="e">
        <f t="shared" si="14"/>
        <v>#DIV/0!</v>
      </c>
      <c r="U32" s="21" t="e">
        <f t="shared" si="6"/>
        <v>#DIV/0!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 t="s">
        <v>65</v>
      </c>
      <c r="AB32" s="21">
        <f t="shared" si="7"/>
        <v>0</v>
      </c>
      <c r="AC32" s="22">
        <v>0</v>
      </c>
      <c r="AD32" s="24"/>
      <c r="AE32" s="21"/>
      <c r="AF32" s="21"/>
      <c r="AG32" s="21"/>
      <c r="AH32" s="21">
        <f>VLOOKUP(A32,[1]Sheet!$A:$AF,32,0)</f>
        <v>12</v>
      </c>
      <c r="AI32" s="21">
        <f>VLOOKUP(A32,[1]Sheet!$A:$AG,33,0)</f>
        <v>84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21" t="s">
        <v>69</v>
      </c>
      <c r="B33" s="21" t="s">
        <v>34</v>
      </c>
      <c r="C33" s="21"/>
      <c r="D33" s="21"/>
      <c r="E33" s="21"/>
      <c r="F33" s="21"/>
      <c r="G33" s="22">
        <v>0</v>
      </c>
      <c r="H33" s="21" t="e">
        <v>#N/A</v>
      </c>
      <c r="I33" s="21" t="s">
        <v>35</v>
      </c>
      <c r="J33" s="21"/>
      <c r="K33" s="21">
        <f t="shared" si="1"/>
        <v>0</v>
      </c>
      <c r="L33" s="21"/>
      <c r="M33" s="21"/>
      <c r="N33" s="21"/>
      <c r="O33" s="21">
        <f t="shared" si="3"/>
        <v>0</v>
      </c>
      <c r="P33" s="23"/>
      <c r="Q33" s="23"/>
      <c r="R33" s="23"/>
      <c r="S33" s="21"/>
      <c r="T33" s="21" t="e">
        <f t="shared" si="14"/>
        <v>#DIV/0!</v>
      </c>
      <c r="U33" s="21" t="e">
        <f t="shared" si="6"/>
        <v>#DIV/0!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 t="s">
        <v>65</v>
      </c>
      <c r="AB33" s="21">
        <f t="shared" si="7"/>
        <v>0</v>
      </c>
      <c r="AC33" s="22">
        <v>0</v>
      </c>
      <c r="AD33" s="24"/>
      <c r="AE33" s="21"/>
      <c r="AF33" s="21"/>
      <c r="AG33" s="21"/>
      <c r="AH33" s="21">
        <f>VLOOKUP(A33,[1]Sheet!$A:$AF,32,0)</f>
        <v>12</v>
      </c>
      <c r="AI33" s="21">
        <f>VLOOKUP(A33,[1]Sheet!$A:$AG,33,0)</f>
        <v>84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21" t="s">
        <v>70</v>
      </c>
      <c r="B34" s="21" t="s">
        <v>34</v>
      </c>
      <c r="C34" s="21"/>
      <c r="D34" s="21"/>
      <c r="E34" s="21"/>
      <c r="F34" s="21"/>
      <c r="G34" s="22">
        <v>0</v>
      </c>
      <c r="H34" s="21" t="e">
        <v>#N/A</v>
      </c>
      <c r="I34" s="21" t="s">
        <v>35</v>
      </c>
      <c r="J34" s="21"/>
      <c r="K34" s="21">
        <f t="shared" si="1"/>
        <v>0</v>
      </c>
      <c r="L34" s="21"/>
      <c r="M34" s="21"/>
      <c r="N34" s="21"/>
      <c r="O34" s="21">
        <f t="shared" si="3"/>
        <v>0</v>
      </c>
      <c r="P34" s="23"/>
      <c r="Q34" s="23"/>
      <c r="R34" s="23"/>
      <c r="S34" s="21"/>
      <c r="T34" s="21" t="e">
        <f t="shared" si="14"/>
        <v>#DIV/0!</v>
      </c>
      <c r="U34" s="21" t="e">
        <f t="shared" si="6"/>
        <v>#DIV/0!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 t="s">
        <v>65</v>
      </c>
      <c r="AB34" s="21">
        <f t="shared" si="7"/>
        <v>0</v>
      </c>
      <c r="AC34" s="22">
        <v>0</v>
      </c>
      <c r="AD34" s="24"/>
      <c r="AE34" s="21"/>
      <c r="AF34" s="21"/>
      <c r="AG34" s="21"/>
      <c r="AH34" s="21">
        <f>VLOOKUP(A34,[1]Sheet!$A:$AF,32,0)</f>
        <v>12</v>
      </c>
      <c r="AI34" s="21">
        <f>VLOOKUP(A34,[1]Sheet!$A:$AG,33,0)</f>
        <v>84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71</v>
      </c>
      <c r="B35" s="1" t="s">
        <v>34</v>
      </c>
      <c r="C35" s="1">
        <v>639</v>
      </c>
      <c r="D35" s="1"/>
      <c r="E35" s="1">
        <v>202</v>
      </c>
      <c r="F35" s="1">
        <v>403</v>
      </c>
      <c r="G35" s="6">
        <v>0.75</v>
      </c>
      <c r="H35" s="1">
        <v>180</v>
      </c>
      <c r="I35" s="1" t="s">
        <v>35</v>
      </c>
      <c r="J35" s="1">
        <v>180</v>
      </c>
      <c r="K35" s="1">
        <f t="shared" si="1"/>
        <v>22</v>
      </c>
      <c r="L35" s="1"/>
      <c r="M35" s="1"/>
      <c r="N35" s="1">
        <v>0</v>
      </c>
      <c r="O35" s="1">
        <f t="shared" si="3"/>
        <v>40.4</v>
      </c>
      <c r="P35" s="5">
        <f>14*O35-F35-N35</f>
        <v>162.60000000000002</v>
      </c>
      <c r="Q35" s="5">
        <f>AD35*AC35</f>
        <v>192</v>
      </c>
      <c r="R35" s="5"/>
      <c r="S35" s="1"/>
      <c r="T35" s="1">
        <f>(F35+N35+Q35)/O35</f>
        <v>14.727722772277229</v>
      </c>
      <c r="U35" s="1">
        <f t="shared" si="6"/>
        <v>9.9752475247524757</v>
      </c>
      <c r="V35" s="1">
        <v>33</v>
      </c>
      <c r="W35" s="1">
        <v>27.8</v>
      </c>
      <c r="X35" s="1">
        <v>29.2</v>
      </c>
      <c r="Y35" s="1">
        <v>31.2</v>
      </c>
      <c r="Z35" s="1">
        <v>27.2</v>
      </c>
      <c r="AA35" s="1"/>
      <c r="AB35" s="1">
        <f t="shared" si="7"/>
        <v>121.95000000000002</v>
      </c>
      <c r="AC35" s="6">
        <v>8</v>
      </c>
      <c r="AD35" s="9">
        <f t="shared" si="20"/>
        <v>24</v>
      </c>
      <c r="AE35" s="1">
        <f t="shared" si="21"/>
        <v>144</v>
      </c>
      <c r="AF35" s="1"/>
      <c r="AG35" s="1"/>
      <c r="AH35" s="1">
        <f>VLOOKUP(A35,[1]Sheet!$A:$AF,32,0)</f>
        <v>12</v>
      </c>
      <c r="AI35" s="1">
        <f>VLOOKUP(A35,[1]Sheet!$A:$AG,33,0)</f>
        <v>84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21" t="s">
        <v>72</v>
      </c>
      <c r="B36" s="21" t="s">
        <v>34</v>
      </c>
      <c r="C36" s="21"/>
      <c r="D36" s="21"/>
      <c r="E36" s="21"/>
      <c r="F36" s="21"/>
      <c r="G36" s="22">
        <v>0</v>
      </c>
      <c r="H36" s="21" t="e">
        <v>#N/A</v>
      </c>
      <c r="I36" s="21" t="s">
        <v>35</v>
      </c>
      <c r="J36" s="21"/>
      <c r="K36" s="21">
        <f t="shared" si="1"/>
        <v>0</v>
      </c>
      <c r="L36" s="21"/>
      <c r="M36" s="21"/>
      <c r="N36" s="21"/>
      <c r="O36" s="21">
        <f t="shared" si="3"/>
        <v>0</v>
      </c>
      <c r="P36" s="23"/>
      <c r="Q36" s="23"/>
      <c r="R36" s="23"/>
      <c r="S36" s="21"/>
      <c r="T36" s="21" t="e">
        <f t="shared" si="14"/>
        <v>#DIV/0!</v>
      </c>
      <c r="U36" s="21" t="e">
        <f t="shared" si="6"/>
        <v>#DIV/0!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 t="s">
        <v>65</v>
      </c>
      <c r="AB36" s="21">
        <f t="shared" si="7"/>
        <v>0</v>
      </c>
      <c r="AC36" s="22">
        <v>0</v>
      </c>
      <c r="AD36" s="24"/>
      <c r="AE36" s="21"/>
      <c r="AF36" s="21"/>
      <c r="AG36" s="21"/>
      <c r="AH36" s="21">
        <f>VLOOKUP(A36,[1]Sheet!$A:$AF,32,0)</f>
        <v>12</v>
      </c>
      <c r="AI36" s="21">
        <f>VLOOKUP(A36,[1]Sheet!$A:$AG,33,0)</f>
        <v>84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21" t="s">
        <v>73</v>
      </c>
      <c r="B37" s="21" t="s">
        <v>34</v>
      </c>
      <c r="C37" s="21"/>
      <c r="D37" s="21"/>
      <c r="E37" s="21"/>
      <c r="F37" s="21"/>
      <c r="G37" s="22">
        <v>0</v>
      </c>
      <c r="H37" s="21" t="e">
        <v>#N/A</v>
      </c>
      <c r="I37" s="21" t="s">
        <v>35</v>
      </c>
      <c r="J37" s="21"/>
      <c r="K37" s="21">
        <f t="shared" ref="K37:K68" si="24">E37-J37</f>
        <v>0</v>
      </c>
      <c r="L37" s="21"/>
      <c r="M37" s="21"/>
      <c r="N37" s="21"/>
      <c r="O37" s="21">
        <f t="shared" si="3"/>
        <v>0</v>
      </c>
      <c r="P37" s="23"/>
      <c r="Q37" s="23"/>
      <c r="R37" s="23"/>
      <c r="S37" s="21"/>
      <c r="T37" s="21" t="e">
        <f t="shared" si="14"/>
        <v>#DIV/0!</v>
      </c>
      <c r="U37" s="21" t="e">
        <f t="shared" si="6"/>
        <v>#DIV/0!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 t="s">
        <v>65</v>
      </c>
      <c r="AB37" s="21">
        <f t="shared" si="7"/>
        <v>0</v>
      </c>
      <c r="AC37" s="22">
        <v>0</v>
      </c>
      <c r="AD37" s="24"/>
      <c r="AE37" s="21"/>
      <c r="AF37" s="21"/>
      <c r="AG37" s="21"/>
      <c r="AH37" s="21">
        <f>VLOOKUP(A37,[1]Sheet!$A:$AF,32,0)</f>
        <v>12</v>
      </c>
      <c r="AI37" s="21">
        <f>VLOOKUP(A37,[1]Sheet!$A:$AG,33,0)</f>
        <v>84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21" t="s">
        <v>74</v>
      </c>
      <c r="B38" s="21" t="s">
        <v>34</v>
      </c>
      <c r="C38" s="21"/>
      <c r="D38" s="21"/>
      <c r="E38" s="21"/>
      <c r="F38" s="21"/>
      <c r="G38" s="22">
        <v>0</v>
      </c>
      <c r="H38" s="21" t="e">
        <v>#N/A</v>
      </c>
      <c r="I38" s="21" t="s">
        <v>35</v>
      </c>
      <c r="J38" s="21"/>
      <c r="K38" s="21">
        <f t="shared" si="24"/>
        <v>0</v>
      </c>
      <c r="L38" s="21"/>
      <c r="M38" s="21"/>
      <c r="N38" s="21"/>
      <c r="O38" s="21">
        <f t="shared" si="3"/>
        <v>0</v>
      </c>
      <c r="P38" s="23"/>
      <c r="Q38" s="23"/>
      <c r="R38" s="23"/>
      <c r="S38" s="21"/>
      <c r="T38" s="21" t="e">
        <f t="shared" si="14"/>
        <v>#DIV/0!</v>
      </c>
      <c r="U38" s="21" t="e">
        <f t="shared" si="6"/>
        <v>#DIV/0!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 t="s">
        <v>65</v>
      </c>
      <c r="AB38" s="21">
        <f t="shared" si="7"/>
        <v>0</v>
      </c>
      <c r="AC38" s="22">
        <v>0</v>
      </c>
      <c r="AD38" s="24"/>
      <c r="AE38" s="21"/>
      <c r="AF38" s="21"/>
      <c r="AG38" s="21"/>
      <c r="AH38" s="21">
        <f>VLOOKUP(A38,[1]Sheet!$A:$AF,32,0)</f>
        <v>12</v>
      </c>
      <c r="AI38" s="21">
        <f>VLOOKUP(A38,[1]Sheet!$A:$AG,33,0)</f>
        <v>84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75</v>
      </c>
      <c r="B39" s="1" t="s">
        <v>34</v>
      </c>
      <c r="C39" s="1">
        <v>183</v>
      </c>
      <c r="D39" s="1"/>
      <c r="E39" s="1">
        <v>53</v>
      </c>
      <c r="F39" s="1">
        <v>111</v>
      </c>
      <c r="G39" s="6">
        <v>0.9</v>
      </c>
      <c r="H39" s="1">
        <v>180</v>
      </c>
      <c r="I39" s="1" t="s">
        <v>35</v>
      </c>
      <c r="J39" s="1">
        <v>53</v>
      </c>
      <c r="K39" s="1">
        <f t="shared" si="24"/>
        <v>0</v>
      </c>
      <c r="L39" s="1"/>
      <c r="M39" s="1"/>
      <c r="N39" s="1">
        <v>0</v>
      </c>
      <c r="O39" s="1">
        <f t="shared" si="3"/>
        <v>10.6</v>
      </c>
      <c r="P39" s="5">
        <f>20*O39-F39-N39</f>
        <v>101</v>
      </c>
      <c r="Q39" s="5">
        <f t="shared" ref="Q39:Q40" si="25">AD39*AC39</f>
        <v>96</v>
      </c>
      <c r="R39" s="5"/>
      <c r="S39" s="1"/>
      <c r="T39" s="1">
        <f t="shared" ref="T39:T40" si="26">(F39+N39+Q39)/O39</f>
        <v>19.528301886792452</v>
      </c>
      <c r="U39" s="1">
        <f t="shared" si="6"/>
        <v>10.471698113207548</v>
      </c>
      <c r="V39" s="1">
        <v>13.6</v>
      </c>
      <c r="W39" s="1">
        <v>15.2</v>
      </c>
      <c r="X39" s="1">
        <v>9.8000000000000007</v>
      </c>
      <c r="Y39" s="1">
        <v>10.199999999999999</v>
      </c>
      <c r="Z39" s="1">
        <v>11.8</v>
      </c>
      <c r="AA39" s="1"/>
      <c r="AB39" s="1">
        <f t="shared" si="7"/>
        <v>90.9</v>
      </c>
      <c r="AC39" s="6">
        <v>8</v>
      </c>
      <c r="AD39" s="9">
        <f t="shared" si="20"/>
        <v>12</v>
      </c>
      <c r="AE39" s="1">
        <f t="shared" si="21"/>
        <v>86.4</v>
      </c>
      <c r="AF39" s="1"/>
      <c r="AG39" s="1"/>
      <c r="AH39" s="1">
        <f>VLOOKUP(A39,[1]Sheet!$A:$AF,32,0)</f>
        <v>12</v>
      </c>
      <c r="AI39" s="1">
        <f>VLOOKUP(A39,[1]Sheet!$A:$AG,33,0)</f>
        <v>84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77</v>
      </c>
      <c r="B40" s="1" t="s">
        <v>34</v>
      </c>
      <c r="C40" s="1">
        <v>193</v>
      </c>
      <c r="D40" s="1"/>
      <c r="E40" s="1">
        <v>98</v>
      </c>
      <c r="F40" s="1">
        <v>89</v>
      </c>
      <c r="G40" s="6">
        <v>0.9</v>
      </c>
      <c r="H40" s="1">
        <v>180</v>
      </c>
      <c r="I40" s="1" t="s">
        <v>35</v>
      </c>
      <c r="J40" s="1">
        <v>92</v>
      </c>
      <c r="K40" s="1">
        <f t="shared" si="24"/>
        <v>6</v>
      </c>
      <c r="L40" s="1"/>
      <c r="M40" s="1"/>
      <c r="N40" s="1">
        <v>0</v>
      </c>
      <c r="O40" s="1">
        <f t="shared" si="3"/>
        <v>19.600000000000001</v>
      </c>
      <c r="P40" s="5">
        <f t="shared" ref="P40" si="27">14*O40-F40-N40</f>
        <v>185.40000000000003</v>
      </c>
      <c r="Q40" s="5">
        <f t="shared" si="25"/>
        <v>192</v>
      </c>
      <c r="R40" s="5"/>
      <c r="S40" s="1"/>
      <c r="T40" s="1">
        <f t="shared" si="26"/>
        <v>14.336734693877551</v>
      </c>
      <c r="U40" s="1">
        <f t="shared" si="6"/>
        <v>4.5408163265306118</v>
      </c>
      <c r="V40" s="1">
        <v>7.2</v>
      </c>
      <c r="W40" s="1">
        <v>16.600000000000001</v>
      </c>
      <c r="X40" s="1">
        <v>16.399999999999999</v>
      </c>
      <c r="Y40" s="1">
        <v>12.4</v>
      </c>
      <c r="Z40" s="1">
        <v>11.2</v>
      </c>
      <c r="AA40" s="1"/>
      <c r="AB40" s="1">
        <f t="shared" si="7"/>
        <v>166.86000000000004</v>
      </c>
      <c r="AC40" s="6">
        <v>8</v>
      </c>
      <c r="AD40" s="9">
        <f t="shared" si="20"/>
        <v>24</v>
      </c>
      <c r="AE40" s="1">
        <f t="shared" si="21"/>
        <v>172.8</v>
      </c>
      <c r="AF40" s="1"/>
      <c r="AG40" s="1"/>
      <c r="AH40" s="1">
        <f>VLOOKUP(A40,[1]Sheet!$A:$AF,32,0)</f>
        <v>12</v>
      </c>
      <c r="AI40" s="1">
        <f>VLOOKUP(A40,[1]Sheet!$A:$AG,33,0)</f>
        <v>84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21" t="s">
        <v>78</v>
      </c>
      <c r="B41" s="21" t="s">
        <v>34</v>
      </c>
      <c r="C41" s="21"/>
      <c r="D41" s="21"/>
      <c r="E41" s="21"/>
      <c r="F41" s="21"/>
      <c r="G41" s="22">
        <v>0</v>
      </c>
      <c r="H41" s="21" t="e">
        <v>#N/A</v>
      </c>
      <c r="I41" s="21" t="s">
        <v>35</v>
      </c>
      <c r="J41" s="21"/>
      <c r="K41" s="21">
        <f t="shared" si="24"/>
        <v>0</v>
      </c>
      <c r="L41" s="21"/>
      <c r="M41" s="21"/>
      <c r="N41" s="21"/>
      <c r="O41" s="21">
        <f t="shared" si="3"/>
        <v>0</v>
      </c>
      <c r="P41" s="23"/>
      <c r="Q41" s="23"/>
      <c r="R41" s="23"/>
      <c r="S41" s="21"/>
      <c r="T41" s="21" t="e">
        <f t="shared" si="14"/>
        <v>#DIV/0!</v>
      </c>
      <c r="U41" s="21" t="e">
        <f t="shared" si="6"/>
        <v>#DIV/0!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 t="s">
        <v>65</v>
      </c>
      <c r="AB41" s="21">
        <f t="shared" si="7"/>
        <v>0</v>
      </c>
      <c r="AC41" s="22">
        <v>0</v>
      </c>
      <c r="AD41" s="24"/>
      <c r="AE41" s="21"/>
      <c r="AF41" s="21"/>
      <c r="AG41" s="21"/>
      <c r="AH41" s="21">
        <f>VLOOKUP(A41,[1]Sheet!$A:$AF,32,0)</f>
        <v>12</v>
      </c>
      <c r="AI41" s="21">
        <f>VLOOKUP(A41,[1]Sheet!$A:$AG,33,0)</f>
        <v>84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79</v>
      </c>
      <c r="B42" s="1" t="s">
        <v>34</v>
      </c>
      <c r="C42" s="1">
        <v>5370</v>
      </c>
      <c r="D42" s="1"/>
      <c r="E42" s="1">
        <v>131</v>
      </c>
      <c r="F42" s="1">
        <v>5201</v>
      </c>
      <c r="G42" s="6">
        <v>0.9</v>
      </c>
      <c r="H42" s="1">
        <v>180</v>
      </c>
      <c r="I42" s="1" t="s">
        <v>35</v>
      </c>
      <c r="J42" s="1">
        <v>126</v>
      </c>
      <c r="K42" s="1">
        <f t="shared" si="24"/>
        <v>5</v>
      </c>
      <c r="L42" s="1"/>
      <c r="M42" s="1"/>
      <c r="N42" s="1">
        <v>0</v>
      </c>
      <c r="O42" s="1">
        <f t="shared" si="3"/>
        <v>26.2</v>
      </c>
      <c r="P42" s="5"/>
      <c r="Q42" s="5">
        <f t="shared" ref="Q42:Q55" si="28">AD42*AC42</f>
        <v>0</v>
      </c>
      <c r="R42" s="5"/>
      <c r="S42" s="1"/>
      <c r="T42" s="1">
        <f t="shared" ref="T42:T55" si="29">(F42+N42+Q42)/O42</f>
        <v>198.5114503816794</v>
      </c>
      <c r="U42" s="1">
        <f t="shared" si="6"/>
        <v>198.5114503816794</v>
      </c>
      <c r="V42" s="1">
        <v>25.6</v>
      </c>
      <c r="W42" s="1">
        <v>295.39999999999998</v>
      </c>
      <c r="X42" s="1">
        <v>16.2</v>
      </c>
      <c r="Y42" s="1">
        <v>22</v>
      </c>
      <c r="Z42" s="1">
        <v>16.8</v>
      </c>
      <c r="AA42" s="29" t="s">
        <v>126</v>
      </c>
      <c r="AB42" s="1">
        <f t="shared" si="7"/>
        <v>0</v>
      </c>
      <c r="AC42" s="6">
        <v>8</v>
      </c>
      <c r="AD42" s="9">
        <f t="shared" si="20"/>
        <v>0</v>
      </c>
      <c r="AE42" s="1">
        <f t="shared" si="21"/>
        <v>0</v>
      </c>
      <c r="AF42" s="1"/>
      <c r="AG42" s="1"/>
      <c r="AH42" s="1">
        <f>VLOOKUP(A42,[1]Sheet!$A:$AF,32,0)</f>
        <v>12</v>
      </c>
      <c r="AI42" s="1">
        <f>VLOOKUP(A42,[1]Sheet!$A:$AG,33,0)</f>
        <v>84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80</v>
      </c>
      <c r="B43" s="1" t="s">
        <v>34</v>
      </c>
      <c r="C43" s="1">
        <v>121</v>
      </c>
      <c r="D43" s="1"/>
      <c r="E43" s="1">
        <v>59</v>
      </c>
      <c r="F43" s="1">
        <v>41</v>
      </c>
      <c r="G43" s="6">
        <v>0.43</v>
      </c>
      <c r="H43" s="1">
        <v>180</v>
      </c>
      <c r="I43" s="1" t="s">
        <v>35</v>
      </c>
      <c r="J43" s="1">
        <v>61</v>
      </c>
      <c r="K43" s="1">
        <f t="shared" si="24"/>
        <v>-2</v>
      </c>
      <c r="L43" s="1"/>
      <c r="M43" s="1"/>
      <c r="N43" s="1">
        <v>0</v>
      </c>
      <c r="O43" s="1">
        <f t="shared" si="3"/>
        <v>11.8</v>
      </c>
      <c r="P43" s="5">
        <f t="shared" ref="P43:P44" si="30">14*O43-F43-N43</f>
        <v>124.20000000000002</v>
      </c>
      <c r="Q43" s="5">
        <f t="shared" si="28"/>
        <v>192</v>
      </c>
      <c r="R43" s="5"/>
      <c r="S43" s="1"/>
      <c r="T43" s="1">
        <f t="shared" si="29"/>
        <v>19.745762711864405</v>
      </c>
      <c r="U43" s="1">
        <f t="shared" si="6"/>
        <v>3.4745762711864403</v>
      </c>
      <c r="V43" s="1">
        <v>11.4</v>
      </c>
      <c r="W43" s="1">
        <v>7</v>
      </c>
      <c r="X43" s="1">
        <v>0.4</v>
      </c>
      <c r="Y43" s="1">
        <v>7.2</v>
      </c>
      <c r="Z43" s="1">
        <v>5</v>
      </c>
      <c r="AA43" s="1"/>
      <c r="AB43" s="1">
        <f t="shared" si="7"/>
        <v>53.406000000000006</v>
      </c>
      <c r="AC43" s="6">
        <v>16</v>
      </c>
      <c r="AD43" s="9">
        <f t="shared" si="20"/>
        <v>12</v>
      </c>
      <c r="AE43" s="1">
        <f t="shared" si="21"/>
        <v>82.56</v>
      </c>
      <c r="AF43" s="1"/>
      <c r="AG43" s="1"/>
      <c r="AH43" s="1">
        <f>VLOOKUP(A43,[1]Sheet!$A:$AF,32,0)</f>
        <v>12</v>
      </c>
      <c r="AI43" s="1">
        <f>VLOOKUP(A43,[1]Sheet!$A:$AG,33,0)</f>
        <v>84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81</v>
      </c>
      <c r="B44" s="1" t="s">
        <v>43</v>
      </c>
      <c r="C44" s="1">
        <v>895</v>
      </c>
      <c r="D44" s="1"/>
      <c r="E44" s="1">
        <v>321.39</v>
      </c>
      <c r="F44" s="1">
        <v>477</v>
      </c>
      <c r="G44" s="6">
        <v>1</v>
      </c>
      <c r="H44" s="1">
        <v>180</v>
      </c>
      <c r="I44" s="1" t="s">
        <v>35</v>
      </c>
      <c r="J44" s="1">
        <v>308</v>
      </c>
      <c r="K44" s="1">
        <f t="shared" si="24"/>
        <v>13.389999999999986</v>
      </c>
      <c r="L44" s="1"/>
      <c r="M44" s="1"/>
      <c r="N44" s="1">
        <v>180</v>
      </c>
      <c r="O44" s="1">
        <f t="shared" si="3"/>
        <v>64.277999999999992</v>
      </c>
      <c r="P44" s="5">
        <f t="shared" si="30"/>
        <v>242.89199999999983</v>
      </c>
      <c r="Q44" s="5">
        <f t="shared" si="28"/>
        <v>240</v>
      </c>
      <c r="R44" s="5"/>
      <c r="S44" s="1"/>
      <c r="T44" s="1">
        <f t="shared" si="29"/>
        <v>13.955007934285449</v>
      </c>
      <c r="U44" s="1">
        <f t="shared" si="6"/>
        <v>10.221226547185664</v>
      </c>
      <c r="V44" s="1">
        <v>69.959000000000003</v>
      </c>
      <c r="W44" s="1">
        <v>58</v>
      </c>
      <c r="X44" s="1">
        <v>57</v>
      </c>
      <c r="Y44" s="1">
        <v>64</v>
      </c>
      <c r="Z44" s="1">
        <v>49</v>
      </c>
      <c r="AA44" s="1"/>
      <c r="AB44" s="1">
        <f t="shared" si="7"/>
        <v>242.89199999999983</v>
      </c>
      <c r="AC44" s="6">
        <v>5</v>
      </c>
      <c r="AD44" s="9">
        <f t="shared" si="20"/>
        <v>48</v>
      </c>
      <c r="AE44" s="1">
        <f t="shared" si="21"/>
        <v>240</v>
      </c>
      <c r="AF44" s="1"/>
      <c r="AG44" s="1"/>
      <c r="AH44" s="1">
        <f>VLOOKUP(A44,[1]Sheet!$A:$AF,32,0)</f>
        <v>12</v>
      </c>
      <c r="AI44" s="1">
        <f>VLOOKUP(A44,[1]Sheet!$A:$AG,33,0)</f>
        <v>144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82</v>
      </c>
      <c r="B45" s="1" t="s">
        <v>34</v>
      </c>
      <c r="C45" s="1">
        <v>5141</v>
      </c>
      <c r="D45" s="1"/>
      <c r="E45" s="1">
        <v>300</v>
      </c>
      <c r="F45" s="1">
        <v>4776</v>
      </c>
      <c r="G45" s="6">
        <v>0.9</v>
      </c>
      <c r="H45" s="1">
        <v>180</v>
      </c>
      <c r="I45" s="1" t="s">
        <v>35</v>
      </c>
      <c r="J45" s="1">
        <v>281</v>
      </c>
      <c r="K45" s="1">
        <f t="shared" si="24"/>
        <v>19</v>
      </c>
      <c r="L45" s="1"/>
      <c r="M45" s="1"/>
      <c r="N45" s="1">
        <v>0</v>
      </c>
      <c r="O45" s="1">
        <f t="shared" si="3"/>
        <v>60</v>
      </c>
      <c r="P45" s="5"/>
      <c r="Q45" s="5">
        <f t="shared" si="28"/>
        <v>0</v>
      </c>
      <c r="R45" s="5"/>
      <c r="S45" s="1"/>
      <c r="T45" s="1">
        <f t="shared" si="29"/>
        <v>79.599999999999994</v>
      </c>
      <c r="U45" s="1">
        <f t="shared" si="6"/>
        <v>79.599999999999994</v>
      </c>
      <c r="V45" s="1">
        <v>77.2</v>
      </c>
      <c r="W45" s="1">
        <v>297</v>
      </c>
      <c r="X45" s="1">
        <v>53.6</v>
      </c>
      <c r="Y45" s="1">
        <v>65.400000000000006</v>
      </c>
      <c r="Z45" s="1">
        <v>41.4</v>
      </c>
      <c r="AA45" s="25" t="s">
        <v>83</v>
      </c>
      <c r="AB45" s="1">
        <f t="shared" si="7"/>
        <v>0</v>
      </c>
      <c r="AC45" s="6">
        <v>8</v>
      </c>
      <c r="AD45" s="9">
        <f t="shared" si="20"/>
        <v>0</v>
      </c>
      <c r="AE45" s="1">
        <f t="shared" si="21"/>
        <v>0</v>
      </c>
      <c r="AF45" s="1"/>
      <c r="AG45" s="1"/>
      <c r="AH45" s="1">
        <f>VLOOKUP(A45,[1]Sheet!$A:$AF,32,0)</f>
        <v>12</v>
      </c>
      <c r="AI45" s="1">
        <f>VLOOKUP(A45,[1]Sheet!$A:$AG,33,0)</f>
        <v>84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84</v>
      </c>
      <c r="B46" s="1" t="s">
        <v>34</v>
      </c>
      <c r="C46" s="1">
        <v>102</v>
      </c>
      <c r="D46" s="1"/>
      <c r="E46" s="1">
        <v>61</v>
      </c>
      <c r="F46" s="1">
        <v>16</v>
      </c>
      <c r="G46" s="6">
        <v>0.43</v>
      </c>
      <c r="H46" s="1">
        <v>180</v>
      </c>
      <c r="I46" s="1" t="s">
        <v>35</v>
      </c>
      <c r="J46" s="1">
        <v>65</v>
      </c>
      <c r="K46" s="1">
        <f t="shared" si="24"/>
        <v>-4</v>
      </c>
      <c r="L46" s="1"/>
      <c r="M46" s="1"/>
      <c r="N46" s="1">
        <v>192</v>
      </c>
      <c r="O46" s="1">
        <f t="shared" si="3"/>
        <v>12.2</v>
      </c>
      <c r="P46" s="5"/>
      <c r="Q46" s="5">
        <f t="shared" si="28"/>
        <v>0</v>
      </c>
      <c r="R46" s="5"/>
      <c r="S46" s="1"/>
      <c r="T46" s="1">
        <f t="shared" si="29"/>
        <v>17.049180327868854</v>
      </c>
      <c r="U46" s="1">
        <f t="shared" si="6"/>
        <v>17.049180327868854</v>
      </c>
      <c r="V46" s="1">
        <v>16</v>
      </c>
      <c r="W46" s="1">
        <v>9.6</v>
      </c>
      <c r="X46" s="1">
        <v>18.8</v>
      </c>
      <c r="Y46" s="1">
        <v>13.8</v>
      </c>
      <c r="Z46" s="1">
        <v>9.8000000000000007</v>
      </c>
      <c r="AA46" s="1"/>
      <c r="AB46" s="1">
        <f t="shared" si="7"/>
        <v>0</v>
      </c>
      <c r="AC46" s="6">
        <v>16</v>
      </c>
      <c r="AD46" s="9">
        <f t="shared" si="20"/>
        <v>0</v>
      </c>
      <c r="AE46" s="1">
        <f t="shared" si="21"/>
        <v>0</v>
      </c>
      <c r="AF46" s="1"/>
      <c r="AG46" s="1"/>
      <c r="AH46" s="1">
        <f>VLOOKUP(A46,[1]Sheet!$A:$AF,32,0)</f>
        <v>12</v>
      </c>
      <c r="AI46" s="1">
        <f>VLOOKUP(A46,[1]Sheet!$A:$AG,33,0)</f>
        <v>84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27" t="s">
        <v>85</v>
      </c>
      <c r="B47" s="1" t="s">
        <v>34</v>
      </c>
      <c r="C47" s="1"/>
      <c r="D47" s="1"/>
      <c r="E47" s="1"/>
      <c r="F47" s="1"/>
      <c r="G47" s="6">
        <v>0.7</v>
      </c>
      <c r="H47" s="1">
        <v>180</v>
      </c>
      <c r="I47" s="1" t="s">
        <v>35</v>
      </c>
      <c r="J47" s="1"/>
      <c r="K47" s="1">
        <f t="shared" si="24"/>
        <v>0</v>
      </c>
      <c r="L47" s="1"/>
      <c r="M47" s="1"/>
      <c r="N47" s="1">
        <v>120</v>
      </c>
      <c r="O47" s="1">
        <f t="shared" si="3"/>
        <v>0</v>
      </c>
      <c r="P47" s="5"/>
      <c r="Q47" s="5">
        <f t="shared" si="28"/>
        <v>0</v>
      </c>
      <c r="R47" s="5"/>
      <c r="S47" s="1"/>
      <c r="T47" s="1" t="e">
        <f t="shared" si="29"/>
        <v>#DIV/0!</v>
      </c>
      <c r="U47" s="1" t="e">
        <f t="shared" si="6"/>
        <v>#DIV/0!</v>
      </c>
      <c r="V47" s="1"/>
      <c r="W47" s="1">
        <v>0</v>
      </c>
      <c r="X47" s="1">
        <v>0</v>
      </c>
      <c r="Y47" s="1">
        <v>0</v>
      </c>
      <c r="Z47" s="1">
        <v>0</v>
      </c>
      <c r="AA47" s="1" t="s">
        <v>86</v>
      </c>
      <c r="AB47" s="1">
        <f t="shared" si="7"/>
        <v>0</v>
      </c>
      <c r="AC47" s="6">
        <v>10</v>
      </c>
      <c r="AD47" s="9">
        <f t="shared" si="20"/>
        <v>0</v>
      </c>
      <c r="AE47" s="1">
        <f t="shared" si="21"/>
        <v>0</v>
      </c>
      <c r="AF47" s="1"/>
      <c r="AG47" s="1"/>
      <c r="AH47" s="1">
        <f>VLOOKUP(A47,[1]Sheet!$A:$AF,32,0)</f>
        <v>12</v>
      </c>
      <c r="AI47" s="1">
        <f>VLOOKUP(A47,[1]Sheet!$A:$AG,33,0)</f>
        <v>84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27" t="s">
        <v>87</v>
      </c>
      <c r="B48" s="1" t="s">
        <v>34</v>
      </c>
      <c r="C48" s="1"/>
      <c r="D48" s="1"/>
      <c r="E48" s="1"/>
      <c r="F48" s="1"/>
      <c r="G48" s="6">
        <v>0.7</v>
      </c>
      <c r="H48" s="1">
        <v>180</v>
      </c>
      <c r="I48" s="1" t="s">
        <v>35</v>
      </c>
      <c r="J48" s="1"/>
      <c r="K48" s="1">
        <f t="shared" si="24"/>
        <v>0</v>
      </c>
      <c r="L48" s="1"/>
      <c r="M48" s="1"/>
      <c r="N48" s="1">
        <v>120</v>
      </c>
      <c r="O48" s="1">
        <f t="shared" si="3"/>
        <v>0</v>
      </c>
      <c r="P48" s="5"/>
      <c r="Q48" s="5">
        <f t="shared" si="28"/>
        <v>0</v>
      </c>
      <c r="R48" s="5"/>
      <c r="S48" s="1"/>
      <c r="T48" s="1" t="e">
        <f t="shared" si="29"/>
        <v>#DIV/0!</v>
      </c>
      <c r="U48" s="1" t="e">
        <f t="shared" si="6"/>
        <v>#DIV/0!</v>
      </c>
      <c r="V48" s="1"/>
      <c r="W48" s="1">
        <v>0</v>
      </c>
      <c r="X48" s="1">
        <v>0</v>
      </c>
      <c r="Y48" s="1">
        <v>0</v>
      </c>
      <c r="Z48" s="1">
        <v>0</v>
      </c>
      <c r="AA48" s="1" t="s">
        <v>86</v>
      </c>
      <c r="AB48" s="1">
        <f t="shared" si="7"/>
        <v>0</v>
      </c>
      <c r="AC48" s="6">
        <v>10</v>
      </c>
      <c r="AD48" s="9">
        <f t="shared" si="20"/>
        <v>0</v>
      </c>
      <c r="AE48" s="1">
        <f t="shared" si="21"/>
        <v>0</v>
      </c>
      <c r="AF48" s="1"/>
      <c r="AG48" s="1"/>
      <c r="AH48" s="1">
        <f>VLOOKUP(A48,[1]Sheet!$A:$AF,32,0)</f>
        <v>12</v>
      </c>
      <c r="AI48" s="1">
        <f>VLOOKUP(A48,[1]Sheet!$A:$AG,33,0)</f>
        <v>84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21" t="s">
        <v>88</v>
      </c>
      <c r="B49" s="21" t="s">
        <v>34</v>
      </c>
      <c r="C49" s="21"/>
      <c r="D49" s="21"/>
      <c r="E49" s="21"/>
      <c r="F49" s="21"/>
      <c r="G49" s="22">
        <v>0.7</v>
      </c>
      <c r="H49" s="21">
        <v>180</v>
      </c>
      <c r="I49" s="21" t="s">
        <v>35</v>
      </c>
      <c r="J49" s="21"/>
      <c r="K49" s="21">
        <f t="shared" si="24"/>
        <v>0</v>
      </c>
      <c r="L49" s="21"/>
      <c r="M49" s="21"/>
      <c r="N49" s="21">
        <v>0</v>
      </c>
      <c r="O49" s="21">
        <f t="shared" si="3"/>
        <v>0</v>
      </c>
      <c r="P49" s="23"/>
      <c r="Q49" s="23">
        <f t="shared" si="28"/>
        <v>0</v>
      </c>
      <c r="R49" s="23"/>
      <c r="S49" s="21"/>
      <c r="T49" s="21" t="e">
        <f t="shared" si="29"/>
        <v>#DIV/0!</v>
      </c>
      <c r="U49" s="21" t="e">
        <f t="shared" si="6"/>
        <v>#DIV/0!</v>
      </c>
      <c r="V49" s="21">
        <v>0.4</v>
      </c>
      <c r="W49" s="21">
        <v>0.8</v>
      </c>
      <c r="X49" s="21">
        <v>1.8</v>
      </c>
      <c r="Y49" s="21">
        <v>1</v>
      </c>
      <c r="Z49" s="21">
        <v>2.2000000000000002</v>
      </c>
      <c r="AA49" s="21" t="s">
        <v>46</v>
      </c>
      <c r="AB49" s="21">
        <f t="shared" si="7"/>
        <v>0</v>
      </c>
      <c r="AC49" s="22">
        <v>8</v>
      </c>
      <c r="AD49" s="24">
        <f t="shared" si="20"/>
        <v>0</v>
      </c>
      <c r="AE49" s="21">
        <f t="shared" si="21"/>
        <v>0</v>
      </c>
      <c r="AF49" s="21"/>
      <c r="AG49" s="21"/>
      <c r="AH49" s="21">
        <f>VLOOKUP(A49,[1]Sheet!$A:$AF,32,0)</f>
        <v>12</v>
      </c>
      <c r="AI49" s="21">
        <f>VLOOKUP(A49,[1]Sheet!$A:$AG,33,0)</f>
        <v>84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89</v>
      </c>
      <c r="B50" s="1" t="s">
        <v>34</v>
      </c>
      <c r="C50" s="1">
        <v>96</v>
      </c>
      <c r="D50" s="1"/>
      <c r="E50" s="1">
        <v>28</v>
      </c>
      <c r="F50" s="1">
        <v>68</v>
      </c>
      <c r="G50" s="6">
        <v>0.7</v>
      </c>
      <c r="H50" s="1">
        <v>180</v>
      </c>
      <c r="I50" s="1" t="s">
        <v>35</v>
      </c>
      <c r="J50" s="1">
        <v>29</v>
      </c>
      <c r="K50" s="1">
        <f t="shared" si="24"/>
        <v>-1</v>
      </c>
      <c r="L50" s="1"/>
      <c r="M50" s="1"/>
      <c r="N50" s="1">
        <v>0</v>
      </c>
      <c r="O50" s="1">
        <f t="shared" si="3"/>
        <v>5.6</v>
      </c>
      <c r="P50" s="5"/>
      <c r="Q50" s="5">
        <f t="shared" si="28"/>
        <v>0</v>
      </c>
      <c r="R50" s="5"/>
      <c r="S50" s="1"/>
      <c r="T50" s="30">
        <f t="shared" si="29"/>
        <v>12.142857142857144</v>
      </c>
      <c r="U50" s="1">
        <f t="shared" si="6"/>
        <v>12.142857142857144</v>
      </c>
      <c r="V50" s="1">
        <v>4</v>
      </c>
      <c r="W50" s="1">
        <v>3.4</v>
      </c>
      <c r="X50" s="1">
        <v>2.6</v>
      </c>
      <c r="Y50" s="1">
        <v>2</v>
      </c>
      <c r="Z50" s="1">
        <v>1.6</v>
      </c>
      <c r="AA50" s="1"/>
      <c r="AB50" s="1">
        <f t="shared" si="7"/>
        <v>0</v>
      </c>
      <c r="AC50" s="6">
        <v>8</v>
      </c>
      <c r="AD50" s="9">
        <f t="shared" si="20"/>
        <v>0</v>
      </c>
      <c r="AE50" s="1">
        <f t="shared" si="21"/>
        <v>0</v>
      </c>
      <c r="AF50" s="1"/>
      <c r="AG50" s="1"/>
      <c r="AH50" s="1">
        <f>VLOOKUP(A50,[1]Sheet!$A:$AF,32,0)</f>
        <v>12</v>
      </c>
      <c r="AI50" s="1">
        <f>VLOOKUP(A50,[1]Sheet!$A:$AG,33,0)</f>
        <v>84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21" t="s">
        <v>90</v>
      </c>
      <c r="B51" s="21" t="s">
        <v>34</v>
      </c>
      <c r="C51" s="21"/>
      <c r="D51" s="21"/>
      <c r="E51" s="21"/>
      <c r="F51" s="21"/>
      <c r="G51" s="22">
        <v>0.7</v>
      </c>
      <c r="H51" s="21">
        <v>180</v>
      </c>
      <c r="I51" s="21" t="s">
        <v>35</v>
      </c>
      <c r="J51" s="21"/>
      <c r="K51" s="21">
        <f t="shared" si="24"/>
        <v>0</v>
      </c>
      <c r="L51" s="21"/>
      <c r="M51" s="21"/>
      <c r="N51" s="21">
        <v>0</v>
      </c>
      <c r="O51" s="21">
        <f t="shared" si="3"/>
        <v>0</v>
      </c>
      <c r="P51" s="23"/>
      <c r="Q51" s="23">
        <f t="shared" si="28"/>
        <v>0</v>
      </c>
      <c r="R51" s="23"/>
      <c r="S51" s="21"/>
      <c r="T51" s="21" t="e">
        <f t="shared" si="29"/>
        <v>#DIV/0!</v>
      </c>
      <c r="U51" s="21" t="e">
        <f t="shared" si="6"/>
        <v>#DIV/0!</v>
      </c>
      <c r="V51" s="21">
        <v>0.6</v>
      </c>
      <c r="W51" s="21">
        <v>0.8</v>
      </c>
      <c r="X51" s="21">
        <v>2.4</v>
      </c>
      <c r="Y51" s="21">
        <v>1.4</v>
      </c>
      <c r="Z51" s="21">
        <v>0.4</v>
      </c>
      <c r="AA51" s="21" t="s">
        <v>46</v>
      </c>
      <c r="AB51" s="21">
        <f t="shared" si="7"/>
        <v>0</v>
      </c>
      <c r="AC51" s="22">
        <v>8</v>
      </c>
      <c r="AD51" s="24">
        <f t="shared" si="20"/>
        <v>0</v>
      </c>
      <c r="AE51" s="21">
        <f t="shared" si="21"/>
        <v>0</v>
      </c>
      <c r="AF51" s="21"/>
      <c r="AG51" s="21"/>
      <c r="AH51" s="21">
        <f>VLOOKUP(A51,[1]Sheet!$A:$AF,32,0)</f>
        <v>12</v>
      </c>
      <c r="AI51" s="21">
        <f>VLOOKUP(A51,[1]Sheet!$A:$AG,33,0)</f>
        <v>84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91</v>
      </c>
      <c r="B52" s="1" t="s">
        <v>34</v>
      </c>
      <c r="C52" s="1">
        <v>404</v>
      </c>
      <c r="D52" s="1"/>
      <c r="E52" s="1">
        <v>119</v>
      </c>
      <c r="F52" s="1">
        <v>256</v>
      </c>
      <c r="G52" s="6">
        <v>0.7</v>
      </c>
      <c r="H52" s="1">
        <v>180</v>
      </c>
      <c r="I52" s="1" t="s">
        <v>35</v>
      </c>
      <c r="J52" s="1">
        <v>108</v>
      </c>
      <c r="K52" s="1">
        <f t="shared" si="24"/>
        <v>11</v>
      </c>
      <c r="L52" s="1"/>
      <c r="M52" s="1"/>
      <c r="N52" s="1">
        <v>0</v>
      </c>
      <c r="O52" s="1">
        <f t="shared" si="3"/>
        <v>23.8</v>
      </c>
      <c r="P52" s="5">
        <f t="shared" ref="P52:P54" si="31">14*O52-F52-N52</f>
        <v>77.199999999999989</v>
      </c>
      <c r="Q52" s="5">
        <f t="shared" si="28"/>
        <v>96</v>
      </c>
      <c r="R52" s="5"/>
      <c r="S52" s="1"/>
      <c r="T52" s="1">
        <f t="shared" si="29"/>
        <v>14.789915966386554</v>
      </c>
      <c r="U52" s="1">
        <f t="shared" si="6"/>
        <v>10.756302521008402</v>
      </c>
      <c r="V52" s="1">
        <v>22</v>
      </c>
      <c r="W52" s="1">
        <v>24.4</v>
      </c>
      <c r="X52" s="1">
        <v>24.4</v>
      </c>
      <c r="Y52" s="1">
        <v>33.799999999999997</v>
      </c>
      <c r="Z52" s="1">
        <v>22.2</v>
      </c>
      <c r="AA52" s="1"/>
      <c r="AB52" s="1">
        <f t="shared" si="7"/>
        <v>54.039999999999992</v>
      </c>
      <c r="AC52" s="6">
        <v>8</v>
      </c>
      <c r="AD52" s="9">
        <f t="shared" si="20"/>
        <v>12</v>
      </c>
      <c r="AE52" s="1">
        <f t="shared" si="21"/>
        <v>67.199999999999989</v>
      </c>
      <c r="AF52" s="1"/>
      <c r="AG52" s="1"/>
      <c r="AH52" s="1">
        <f>VLOOKUP(A52,[1]Sheet!$A:$AF,32,0)</f>
        <v>12</v>
      </c>
      <c r="AI52" s="1">
        <f>VLOOKUP(A52,[1]Sheet!$A:$AG,33,0)</f>
        <v>84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92</v>
      </c>
      <c r="B53" s="1" t="s">
        <v>34</v>
      </c>
      <c r="C53" s="1"/>
      <c r="D53" s="1">
        <v>1</v>
      </c>
      <c r="E53" s="1"/>
      <c r="F53" s="1"/>
      <c r="G53" s="6">
        <v>0.9</v>
      </c>
      <c r="H53" s="1">
        <v>180</v>
      </c>
      <c r="I53" s="1" t="s">
        <v>35</v>
      </c>
      <c r="J53" s="1"/>
      <c r="K53" s="1">
        <f t="shared" si="24"/>
        <v>0</v>
      </c>
      <c r="L53" s="1"/>
      <c r="M53" s="1"/>
      <c r="N53" s="1">
        <v>192</v>
      </c>
      <c r="O53" s="1">
        <f t="shared" si="3"/>
        <v>0</v>
      </c>
      <c r="P53" s="5"/>
      <c r="Q53" s="5">
        <f t="shared" si="28"/>
        <v>0</v>
      </c>
      <c r="R53" s="5"/>
      <c r="S53" s="1"/>
      <c r="T53" s="1" t="e">
        <f t="shared" si="29"/>
        <v>#DIV/0!</v>
      </c>
      <c r="U53" s="1" t="e">
        <f t="shared" si="6"/>
        <v>#DIV/0!</v>
      </c>
      <c r="V53" s="1">
        <v>11.8</v>
      </c>
      <c r="W53" s="1">
        <v>12.6</v>
      </c>
      <c r="X53" s="1">
        <v>11.4</v>
      </c>
      <c r="Y53" s="1">
        <v>12</v>
      </c>
      <c r="Z53" s="1">
        <v>13.4</v>
      </c>
      <c r="AA53" s="1"/>
      <c r="AB53" s="1">
        <f t="shared" si="7"/>
        <v>0</v>
      </c>
      <c r="AC53" s="6">
        <v>8</v>
      </c>
      <c r="AD53" s="9">
        <f t="shared" si="20"/>
        <v>0</v>
      </c>
      <c r="AE53" s="1">
        <f t="shared" si="21"/>
        <v>0</v>
      </c>
      <c r="AF53" s="1"/>
      <c r="AG53" s="1"/>
      <c r="AH53" s="1">
        <f>VLOOKUP(A53,[1]Sheet!$A:$AF,32,0)</f>
        <v>12</v>
      </c>
      <c r="AI53" s="1">
        <f>VLOOKUP(A53,[1]Sheet!$A:$AG,33,0)</f>
        <v>84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93</v>
      </c>
      <c r="B54" s="1" t="s">
        <v>34</v>
      </c>
      <c r="C54" s="1">
        <v>204</v>
      </c>
      <c r="D54" s="1"/>
      <c r="E54" s="1">
        <v>87</v>
      </c>
      <c r="F54" s="1">
        <v>107</v>
      </c>
      <c r="G54" s="6">
        <v>0.9</v>
      </c>
      <c r="H54" s="1">
        <v>180</v>
      </c>
      <c r="I54" s="1" t="s">
        <v>35</v>
      </c>
      <c r="J54" s="1">
        <v>81</v>
      </c>
      <c r="K54" s="1">
        <f t="shared" si="24"/>
        <v>6</v>
      </c>
      <c r="L54" s="1"/>
      <c r="M54" s="1"/>
      <c r="N54" s="1">
        <v>0</v>
      </c>
      <c r="O54" s="1">
        <f t="shared" si="3"/>
        <v>17.399999999999999</v>
      </c>
      <c r="P54" s="5">
        <f t="shared" si="31"/>
        <v>136.59999999999997</v>
      </c>
      <c r="Q54" s="5">
        <f t="shared" si="28"/>
        <v>96</v>
      </c>
      <c r="R54" s="5"/>
      <c r="S54" s="1"/>
      <c r="T54" s="1">
        <f t="shared" si="29"/>
        <v>11.666666666666668</v>
      </c>
      <c r="U54" s="1">
        <f t="shared" si="6"/>
        <v>6.1494252873563227</v>
      </c>
      <c r="V54" s="1">
        <v>9.4</v>
      </c>
      <c r="W54" s="1">
        <v>6.2</v>
      </c>
      <c r="X54" s="1">
        <v>2.4</v>
      </c>
      <c r="Y54" s="1">
        <v>3.8</v>
      </c>
      <c r="Z54" s="1">
        <v>6.4</v>
      </c>
      <c r="AA54" s="1"/>
      <c r="AB54" s="1">
        <f t="shared" si="7"/>
        <v>122.93999999999997</v>
      </c>
      <c r="AC54" s="6">
        <v>8</v>
      </c>
      <c r="AD54" s="9">
        <f t="shared" si="20"/>
        <v>12</v>
      </c>
      <c r="AE54" s="1">
        <f t="shared" si="21"/>
        <v>86.4</v>
      </c>
      <c r="AF54" s="1"/>
      <c r="AG54" s="1"/>
      <c r="AH54" s="1">
        <f>VLOOKUP(A54,[1]Sheet!$A:$AF,32,0)</f>
        <v>12</v>
      </c>
      <c r="AI54" s="1">
        <f>VLOOKUP(A54,[1]Sheet!$A:$AG,33,0)</f>
        <v>84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94</v>
      </c>
      <c r="B55" s="1" t="s">
        <v>43</v>
      </c>
      <c r="C55" s="1">
        <v>995</v>
      </c>
      <c r="D55" s="1"/>
      <c r="E55" s="1">
        <v>280</v>
      </c>
      <c r="F55" s="1">
        <v>660</v>
      </c>
      <c r="G55" s="6">
        <v>1</v>
      </c>
      <c r="H55" s="1">
        <v>180</v>
      </c>
      <c r="I55" s="1" t="s">
        <v>35</v>
      </c>
      <c r="J55" s="1">
        <v>280</v>
      </c>
      <c r="K55" s="1">
        <f t="shared" si="24"/>
        <v>0</v>
      </c>
      <c r="L55" s="1"/>
      <c r="M55" s="1"/>
      <c r="N55" s="1">
        <v>0</v>
      </c>
      <c r="O55" s="1">
        <f t="shared" si="3"/>
        <v>56</v>
      </c>
      <c r="P55" s="5"/>
      <c r="Q55" s="5">
        <f t="shared" si="28"/>
        <v>0</v>
      </c>
      <c r="R55" s="5"/>
      <c r="S55" s="1"/>
      <c r="T55" s="1">
        <f t="shared" si="29"/>
        <v>11.785714285714286</v>
      </c>
      <c r="U55" s="1">
        <f t="shared" si="6"/>
        <v>11.785714285714286</v>
      </c>
      <c r="V55" s="1">
        <v>51.899000000000001</v>
      </c>
      <c r="W55" s="1">
        <v>60.727999999999987</v>
      </c>
      <c r="X55" s="1">
        <v>58</v>
      </c>
      <c r="Y55" s="1">
        <v>42</v>
      </c>
      <c r="Z55" s="1">
        <v>47</v>
      </c>
      <c r="AA55" s="1"/>
      <c r="AB55" s="1">
        <f t="shared" si="7"/>
        <v>0</v>
      </c>
      <c r="AC55" s="6">
        <v>5</v>
      </c>
      <c r="AD55" s="9">
        <f t="shared" si="20"/>
        <v>0</v>
      </c>
      <c r="AE55" s="1">
        <f t="shared" si="21"/>
        <v>0</v>
      </c>
      <c r="AF55" s="1"/>
      <c r="AG55" s="1"/>
      <c r="AH55" s="1">
        <f>VLOOKUP(A55,[1]Sheet!$A:$AF,32,0)</f>
        <v>12</v>
      </c>
      <c r="AI55" s="1">
        <f>VLOOKUP(A55,[1]Sheet!$A:$AG,33,0)</f>
        <v>144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21" t="s">
        <v>95</v>
      </c>
      <c r="B56" s="21" t="s">
        <v>34</v>
      </c>
      <c r="C56" s="21"/>
      <c r="D56" s="21"/>
      <c r="E56" s="21"/>
      <c r="F56" s="21"/>
      <c r="G56" s="22">
        <v>0</v>
      </c>
      <c r="H56" s="21" t="e">
        <v>#N/A</v>
      </c>
      <c r="I56" s="21" t="s">
        <v>35</v>
      </c>
      <c r="J56" s="21"/>
      <c r="K56" s="21">
        <f t="shared" si="24"/>
        <v>0</v>
      </c>
      <c r="L56" s="21"/>
      <c r="M56" s="21"/>
      <c r="N56" s="21"/>
      <c r="O56" s="21">
        <f t="shared" si="3"/>
        <v>0</v>
      </c>
      <c r="P56" s="23"/>
      <c r="Q56" s="23"/>
      <c r="R56" s="23"/>
      <c r="S56" s="21"/>
      <c r="T56" s="21" t="e">
        <f t="shared" si="14"/>
        <v>#DIV/0!</v>
      </c>
      <c r="U56" s="21" t="e">
        <f t="shared" si="6"/>
        <v>#DIV/0!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 t="s">
        <v>65</v>
      </c>
      <c r="AB56" s="21">
        <f t="shared" si="7"/>
        <v>0</v>
      </c>
      <c r="AC56" s="22">
        <v>0</v>
      </c>
      <c r="AD56" s="24"/>
      <c r="AE56" s="21"/>
      <c r="AF56" s="21"/>
      <c r="AG56" s="21"/>
      <c r="AH56" s="21">
        <f>VLOOKUP(A56,[1]Sheet!$A:$AF,32,0)</f>
        <v>12</v>
      </c>
      <c r="AI56" s="21">
        <f>VLOOKUP(A56,[1]Sheet!$A:$AG,33,0)</f>
        <v>84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21" t="s">
        <v>96</v>
      </c>
      <c r="B57" s="21" t="s">
        <v>34</v>
      </c>
      <c r="C57" s="21"/>
      <c r="D57" s="21"/>
      <c r="E57" s="21"/>
      <c r="F57" s="21"/>
      <c r="G57" s="22">
        <v>0</v>
      </c>
      <c r="H57" s="21" t="e">
        <v>#N/A</v>
      </c>
      <c r="I57" s="21" t="s">
        <v>35</v>
      </c>
      <c r="J57" s="21"/>
      <c r="K57" s="21">
        <f t="shared" si="24"/>
        <v>0</v>
      </c>
      <c r="L57" s="21"/>
      <c r="M57" s="21"/>
      <c r="N57" s="21"/>
      <c r="O57" s="21">
        <f t="shared" si="3"/>
        <v>0</v>
      </c>
      <c r="P57" s="23"/>
      <c r="Q57" s="23"/>
      <c r="R57" s="23"/>
      <c r="S57" s="21"/>
      <c r="T57" s="21" t="e">
        <f t="shared" si="14"/>
        <v>#DIV/0!</v>
      </c>
      <c r="U57" s="21" t="e">
        <f t="shared" si="6"/>
        <v>#DIV/0!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 t="s">
        <v>65</v>
      </c>
      <c r="AB57" s="21">
        <f t="shared" si="7"/>
        <v>0</v>
      </c>
      <c r="AC57" s="22">
        <v>0</v>
      </c>
      <c r="AD57" s="24"/>
      <c r="AE57" s="21"/>
      <c r="AF57" s="21"/>
      <c r="AG57" s="21"/>
      <c r="AH57" s="21">
        <f>VLOOKUP(A57,[1]Sheet!$A:$AF,32,0)</f>
        <v>8</v>
      </c>
      <c r="AI57" s="21">
        <f>VLOOKUP(A57,[1]Sheet!$A:$AG,33,0)</f>
        <v>48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21" t="s">
        <v>97</v>
      </c>
      <c r="B58" s="21" t="s">
        <v>34</v>
      </c>
      <c r="C58" s="21"/>
      <c r="D58" s="21"/>
      <c r="E58" s="21"/>
      <c r="F58" s="21"/>
      <c r="G58" s="22">
        <v>0</v>
      </c>
      <c r="H58" s="21" t="e">
        <v>#N/A</v>
      </c>
      <c r="I58" s="21" t="s">
        <v>35</v>
      </c>
      <c r="J58" s="21"/>
      <c r="K58" s="21">
        <f t="shared" si="24"/>
        <v>0</v>
      </c>
      <c r="L58" s="21"/>
      <c r="M58" s="21"/>
      <c r="N58" s="21"/>
      <c r="O58" s="21">
        <f t="shared" si="3"/>
        <v>0</v>
      </c>
      <c r="P58" s="23"/>
      <c r="Q58" s="23"/>
      <c r="R58" s="23"/>
      <c r="S58" s="21"/>
      <c r="T58" s="21" t="e">
        <f t="shared" si="14"/>
        <v>#DIV/0!</v>
      </c>
      <c r="U58" s="21" t="e">
        <f t="shared" si="6"/>
        <v>#DIV/0!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 t="s">
        <v>65</v>
      </c>
      <c r="AB58" s="21">
        <f t="shared" si="7"/>
        <v>0</v>
      </c>
      <c r="AC58" s="22">
        <v>0</v>
      </c>
      <c r="AD58" s="24"/>
      <c r="AE58" s="21"/>
      <c r="AF58" s="21"/>
      <c r="AG58" s="21"/>
      <c r="AH58" s="21">
        <f>VLOOKUP(A58,[1]Sheet!$A:$AF,32,0)</f>
        <v>6</v>
      </c>
      <c r="AI58" s="21">
        <f>VLOOKUP(A58,[1]Sheet!$A:$AG,33,0)</f>
        <v>72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21" t="s">
        <v>98</v>
      </c>
      <c r="B59" s="21" t="s">
        <v>34</v>
      </c>
      <c r="C59" s="21"/>
      <c r="D59" s="21"/>
      <c r="E59" s="21"/>
      <c r="F59" s="21"/>
      <c r="G59" s="22">
        <v>0</v>
      </c>
      <c r="H59" s="21" t="e">
        <v>#N/A</v>
      </c>
      <c r="I59" s="21" t="s">
        <v>35</v>
      </c>
      <c r="J59" s="21"/>
      <c r="K59" s="21">
        <f t="shared" si="24"/>
        <v>0</v>
      </c>
      <c r="L59" s="21"/>
      <c r="M59" s="21"/>
      <c r="N59" s="21"/>
      <c r="O59" s="21">
        <f t="shared" si="3"/>
        <v>0</v>
      </c>
      <c r="P59" s="23"/>
      <c r="Q59" s="23"/>
      <c r="R59" s="23"/>
      <c r="S59" s="21"/>
      <c r="T59" s="21" t="e">
        <f t="shared" si="14"/>
        <v>#DIV/0!</v>
      </c>
      <c r="U59" s="21" t="e">
        <f t="shared" si="6"/>
        <v>#DIV/0!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 t="s">
        <v>65</v>
      </c>
      <c r="AB59" s="21">
        <f t="shared" si="7"/>
        <v>0</v>
      </c>
      <c r="AC59" s="22">
        <v>0</v>
      </c>
      <c r="AD59" s="24"/>
      <c r="AE59" s="21"/>
      <c r="AF59" s="21"/>
      <c r="AG59" s="21"/>
      <c r="AH59" s="21">
        <f>VLOOKUP(A59,[1]Sheet!$A:$AF,32,0)</f>
        <v>6</v>
      </c>
      <c r="AI59" s="21">
        <f>VLOOKUP(A59,[1]Sheet!$A:$AG,33,0)</f>
        <v>72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6" t="s">
        <v>99</v>
      </c>
      <c r="B60" s="16" t="s">
        <v>34</v>
      </c>
      <c r="C60" s="16">
        <v>36</v>
      </c>
      <c r="D60" s="16"/>
      <c r="E60" s="16"/>
      <c r="F60" s="16">
        <v>36</v>
      </c>
      <c r="G60" s="17">
        <v>0</v>
      </c>
      <c r="H60" s="16" t="e">
        <v>#N/A</v>
      </c>
      <c r="I60" s="16" t="s">
        <v>48</v>
      </c>
      <c r="J60" s="16"/>
      <c r="K60" s="16">
        <f t="shared" si="24"/>
        <v>0</v>
      </c>
      <c r="L60" s="16"/>
      <c r="M60" s="16"/>
      <c r="N60" s="16"/>
      <c r="O60" s="16">
        <f t="shared" si="3"/>
        <v>0</v>
      </c>
      <c r="P60" s="18"/>
      <c r="Q60" s="18"/>
      <c r="R60" s="18"/>
      <c r="S60" s="16"/>
      <c r="T60" s="16" t="e">
        <f t="shared" si="14"/>
        <v>#DIV/0!</v>
      </c>
      <c r="U60" s="16" t="e">
        <f t="shared" si="6"/>
        <v>#DIV/0!</v>
      </c>
      <c r="V60" s="16">
        <v>0.8</v>
      </c>
      <c r="W60" s="16">
        <v>0.8</v>
      </c>
      <c r="X60" s="16">
        <v>1.2</v>
      </c>
      <c r="Y60" s="16">
        <v>0</v>
      </c>
      <c r="Z60" s="16">
        <v>0.2</v>
      </c>
      <c r="AA60" s="28" t="s">
        <v>76</v>
      </c>
      <c r="AB60" s="16">
        <f t="shared" si="7"/>
        <v>0</v>
      </c>
      <c r="AC60" s="17">
        <v>0</v>
      </c>
      <c r="AD60" s="20"/>
      <c r="AE60" s="16"/>
      <c r="AF60" s="16"/>
      <c r="AG60" s="16"/>
      <c r="AH60" s="16"/>
      <c r="AI60" s="16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6" t="s">
        <v>100</v>
      </c>
      <c r="B61" s="16" t="s">
        <v>34</v>
      </c>
      <c r="C61" s="16">
        <v>39</v>
      </c>
      <c r="D61" s="16"/>
      <c r="E61" s="16"/>
      <c r="F61" s="16">
        <v>39</v>
      </c>
      <c r="G61" s="17">
        <v>0</v>
      </c>
      <c r="H61" s="16" t="e">
        <v>#N/A</v>
      </c>
      <c r="I61" s="16" t="s">
        <v>48</v>
      </c>
      <c r="J61" s="16"/>
      <c r="K61" s="16">
        <f t="shared" si="24"/>
        <v>0</v>
      </c>
      <c r="L61" s="16"/>
      <c r="M61" s="16"/>
      <c r="N61" s="16"/>
      <c r="O61" s="16">
        <f t="shared" si="3"/>
        <v>0</v>
      </c>
      <c r="P61" s="18"/>
      <c r="Q61" s="18"/>
      <c r="R61" s="18"/>
      <c r="S61" s="16"/>
      <c r="T61" s="16" t="e">
        <f t="shared" si="14"/>
        <v>#DIV/0!</v>
      </c>
      <c r="U61" s="16" t="e">
        <f t="shared" si="6"/>
        <v>#DIV/0!</v>
      </c>
      <c r="V61" s="16">
        <v>0.8</v>
      </c>
      <c r="W61" s="16">
        <v>1.4</v>
      </c>
      <c r="X61" s="16">
        <v>4</v>
      </c>
      <c r="Y61" s="16">
        <v>0.2</v>
      </c>
      <c r="Z61" s="16">
        <v>0</v>
      </c>
      <c r="AA61" s="28" t="s">
        <v>76</v>
      </c>
      <c r="AB61" s="16">
        <f t="shared" si="7"/>
        <v>0</v>
      </c>
      <c r="AC61" s="17">
        <v>0</v>
      </c>
      <c r="AD61" s="20"/>
      <c r="AE61" s="16"/>
      <c r="AF61" s="16"/>
      <c r="AG61" s="16"/>
      <c r="AH61" s="16"/>
      <c r="AI61" s="16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6" t="s">
        <v>101</v>
      </c>
      <c r="B62" s="16" t="s">
        <v>34</v>
      </c>
      <c r="C62" s="16">
        <v>32</v>
      </c>
      <c r="D62" s="16"/>
      <c r="E62" s="16">
        <v>2</v>
      </c>
      <c r="F62" s="16">
        <v>30</v>
      </c>
      <c r="G62" s="17">
        <v>0</v>
      </c>
      <c r="H62" s="16" t="e">
        <v>#N/A</v>
      </c>
      <c r="I62" s="16" t="s">
        <v>48</v>
      </c>
      <c r="J62" s="16">
        <v>2</v>
      </c>
      <c r="K62" s="16">
        <f t="shared" si="24"/>
        <v>0</v>
      </c>
      <c r="L62" s="16"/>
      <c r="M62" s="16"/>
      <c r="N62" s="16"/>
      <c r="O62" s="16">
        <f t="shared" si="3"/>
        <v>0.4</v>
      </c>
      <c r="P62" s="18"/>
      <c r="Q62" s="18"/>
      <c r="R62" s="18"/>
      <c r="S62" s="16"/>
      <c r="T62" s="16">
        <f t="shared" si="14"/>
        <v>75</v>
      </c>
      <c r="U62" s="16">
        <f t="shared" si="6"/>
        <v>75</v>
      </c>
      <c r="V62" s="16">
        <v>0.8</v>
      </c>
      <c r="W62" s="16">
        <v>0</v>
      </c>
      <c r="X62" s="16">
        <v>0</v>
      </c>
      <c r="Y62" s="16">
        <v>0</v>
      </c>
      <c r="Z62" s="16">
        <v>0</v>
      </c>
      <c r="AA62" s="28" t="s">
        <v>76</v>
      </c>
      <c r="AB62" s="16">
        <f t="shared" si="7"/>
        <v>0</v>
      </c>
      <c r="AC62" s="17">
        <v>0</v>
      </c>
      <c r="AD62" s="20"/>
      <c r="AE62" s="16"/>
      <c r="AF62" s="16"/>
      <c r="AG62" s="16"/>
      <c r="AH62" s="16"/>
      <c r="AI62" s="16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6" t="s">
        <v>102</v>
      </c>
      <c r="B63" s="16" t="s">
        <v>34</v>
      </c>
      <c r="C63" s="16">
        <v>21</v>
      </c>
      <c r="D63" s="16"/>
      <c r="E63" s="16"/>
      <c r="F63" s="16">
        <v>21</v>
      </c>
      <c r="G63" s="17">
        <v>0</v>
      </c>
      <c r="H63" s="16">
        <v>365</v>
      </c>
      <c r="I63" s="16" t="s">
        <v>48</v>
      </c>
      <c r="J63" s="16"/>
      <c r="K63" s="16">
        <f t="shared" si="24"/>
        <v>0</v>
      </c>
      <c r="L63" s="16"/>
      <c r="M63" s="16"/>
      <c r="N63" s="16"/>
      <c r="O63" s="16">
        <f t="shared" si="3"/>
        <v>0</v>
      </c>
      <c r="P63" s="18"/>
      <c r="Q63" s="18"/>
      <c r="R63" s="18"/>
      <c r="S63" s="16"/>
      <c r="T63" s="16" t="e">
        <f t="shared" si="14"/>
        <v>#DIV/0!</v>
      </c>
      <c r="U63" s="16" t="e">
        <f t="shared" si="6"/>
        <v>#DIV/0!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28" t="s">
        <v>76</v>
      </c>
      <c r="AB63" s="16">
        <f t="shared" si="7"/>
        <v>0</v>
      </c>
      <c r="AC63" s="17">
        <v>0</v>
      </c>
      <c r="AD63" s="20"/>
      <c r="AE63" s="16"/>
      <c r="AF63" s="16"/>
      <c r="AG63" s="16"/>
      <c r="AH63" s="16"/>
      <c r="AI63" s="16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103</v>
      </c>
      <c r="B64" s="1" t="s">
        <v>43</v>
      </c>
      <c r="C64" s="1">
        <v>75</v>
      </c>
      <c r="D64" s="1"/>
      <c r="E64" s="1">
        <v>6</v>
      </c>
      <c r="F64" s="1">
        <v>69</v>
      </c>
      <c r="G64" s="6">
        <v>1</v>
      </c>
      <c r="H64" s="1">
        <v>180</v>
      </c>
      <c r="I64" s="1" t="s">
        <v>35</v>
      </c>
      <c r="J64" s="1">
        <v>6</v>
      </c>
      <c r="K64" s="1">
        <f t="shared" si="24"/>
        <v>0</v>
      </c>
      <c r="L64" s="1"/>
      <c r="M64" s="1"/>
      <c r="N64" s="1">
        <v>0</v>
      </c>
      <c r="O64" s="1">
        <f t="shared" si="3"/>
        <v>1.2</v>
      </c>
      <c r="P64" s="5"/>
      <c r="Q64" s="5">
        <f t="shared" ref="Q64:Q71" si="32">AD64*AC64</f>
        <v>0</v>
      </c>
      <c r="R64" s="5"/>
      <c r="S64" s="1"/>
      <c r="T64" s="1">
        <f t="shared" ref="T64:T71" si="33">(F64+N64+Q64)/O64</f>
        <v>57.5</v>
      </c>
      <c r="U64" s="1">
        <f t="shared" si="6"/>
        <v>57.5</v>
      </c>
      <c r="V64" s="1">
        <v>2.4</v>
      </c>
      <c r="W64" s="1">
        <v>0.6</v>
      </c>
      <c r="X64" s="1">
        <v>1.2</v>
      </c>
      <c r="Y64" s="1">
        <v>1.8</v>
      </c>
      <c r="Z64" s="1">
        <v>0.6</v>
      </c>
      <c r="AA64" s="25" t="s">
        <v>83</v>
      </c>
      <c r="AB64" s="1">
        <f t="shared" si="7"/>
        <v>0</v>
      </c>
      <c r="AC64" s="6">
        <v>3</v>
      </c>
      <c r="AD64" s="9">
        <f t="shared" ref="AD64:AD77" si="34">MROUND(P64,AC64*AH64)/AC64</f>
        <v>0</v>
      </c>
      <c r="AE64" s="1">
        <f t="shared" ref="AE64:AE77" si="35">AD64*AC64*G64</f>
        <v>0</v>
      </c>
      <c r="AF64" s="1"/>
      <c r="AG64" s="1"/>
      <c r="AH64" s="1">
        <f>VLOOKUP(A64,[1]Sheet!$A:$AF,32,0)</f>
        <v>14</v>
      </c>
      <c r="AI64" s="1">
        <f>VLOOKUP(A64,[1]Sheet!$A:$AG,33,0)</f>
        <v>126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104</v>
      </c>
      <c r="B65" s="1" t="s">
        <v>34</v>
      </c>
      <c r="C65" s="1">
        <v>166</v>
      </c>
      <c r="D65" s="1">
        <v>2</v>
      </c>
      <c r="E65" s="1">
        <v>153</v>
      </c>
      <c r="F65" s="1"/>
      <c r="G65" s="6">
        <v>0.25</v>
      </c>
      <c r="H65" s="1">
        <v>180</v>
      </c>
      <c r="I65" s="1" t="s">
        <v>35</v>
      </c>
      <c r="J65" s="1">
        <v>147</v>
      </c>
      <c r="K65" s="1">
        <f t="shared" si="24"/>
        <v>6</v>
      </c>
      <c r="L65" s="1"/>
      <c r="M65" s="1"/>
      <c r="N65" s="1">
        <v>168</v>
      </c>
      <c r="O65" s="1">
        <f t="shared" si="3"/>
        <v>30.6</v>
      </c>
      <c r="P65" s="5">
        <f t="shared" ref="P65:P69" si="36">14*O65-F65-N65</f>
        <v>260.40000000000003</v>
      </c>
      <c r="Q65" s="5">
        <f t="shared" si="32"/>
        <v>336</v>
      </c>
      <c r="R65" s="5"/>
      <c r="S65" s="1"/>
      <c r="T65" s="1">
        <f t="shared" si="33"/>
        <v>16.470588235294116</v>
      </c>
      <c r="U65" s="1">
        <f t="shared" si="6"/>
        <v>5.4901960784313726</v>
      </c>
      <c r="V65" s="1">
        <v>18.2</v>
      </c>
      <c r="W65" s="1">
        <v>19.600000000000001</v>
      </c>
      <c r="X65" s="1">
        <v>23.8</v>
      </c>
      <c r="Y65" s="1">
        <v>18.600000000000001</v>
      </c>
      <c r="Z65" s="1">
        <v>14</v>
      </c>
      <c r="AA65" s="1"/>
      <c r="AB65" s="1">
        <f t="shared" si="7"/>
        <v>65.100000000000009</v>
      </c>
      <c r="AC65" s="6">
        <v>12</v>
      </c>
      <c r="AD65" s="9">
        <f t="shared" si="34"/>
        <v>28</v>
      </c>
      <c r="AE65" s="1">
        <f t="shared" si="35"/>
        <v>84</v>
      </c>
      <c r="AF65" s="1"/>
      <c r="AG65" s="1"/>
      <c r="AH65" s="1">
        <f>VLOOKUP(A65,[1]Sheet!$A:$AF,32,0)</f>
        <v>14</v>
      </c>
      <c r="AI65" s="1">
        <f>VLOOKUP(A65,[1]Sheet!$A:$AG,33,0)</f>
        <v>70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105</v>
      </c>
      <c r="B66" s="1" t="s">
        <v>34</v>
      </c>
      <c r="C66" s="1">
        <v>213</v>
      </c>
      <c r="D66" s="1"/>
      <c r="E66" s="1">
        <v>110</v>
      </c>
      <c r="F66" s="1">
        <v>61</v>
      </c>
      <c r="G66" s="6">
        <v>0.3</v>
      </c>
      <c r="H66" s="1">
        <v>180</v>
      </c>
      <c r="I66" s="1" t="s">
        <v>35</v>
      </c>
      <c r="J66" s="1">
        <v>113</v>
      </c>
      <c r="K66" s="1">
        <f t="shared" si="24"/>
        <v>-3</v>
      </c>
      <c r="L66" s="1"/>
      <c r="M66" s="1"/>
      <c r="N66" s="1">
        <v>168</v>
      </c>
      <c r="O66" s="1">
        <f t="shared" si="3"/>
        <v>22</v>
      </c>
      <c r="P66" s="5">
        <f>20*O66-F66-N66</f>
        <v>211</v>
      </c>
      <c r="Q66" s="5">
        <f t="shared" si="32"/>
        <v>168</v>
      </c>
      <c r="R66" s="5"/>
      <c r="S66" s="1"/>
      <c r="T66" s="1">
        <f t="shared" si="33"/>
        <v>18.045454545454547</v>
      </c>
      <c r="U66" s="1">
        <f t="shared" si="6"/>
        <v>10.409090909090908</v>
      </c>
      <c r="V66" s="1">
        <v>21.8</v>
      </c>
      <c r="W66" s="1">
        <v>15.4</v>
      </c>
      <c r="X66" s="1">
        <v>20.8</v>
      </c>
      <c r="Y66" s="1">
        <v>24</v>
      </c>
      <c r="Z66" s="1">
        <v>17.399999999999999</v>
      </c>
      <c r="AA66" s="1"/>
      <c r="AB66" s="1">
        <f t="shared" si="7"/>
        <v>63.3</v>
      </c>
      <c r="AC66" s="6">
        <v>12</v>
      </c>
      <c r="AD66" s="9">
        <f t="shared" si="34"/>
        <v>14</v>
      </c>
      <c r="AE66" s="1">
        <f t="shared" si="35"/>
        <v>50.4</v>
      </c>
      <c r="AF66" s="1"/>
      <c r="AG66" s="1"/>
      <c r="AH66" s="1">
        <f>VLOOKUP(A66,[1]Sheet!$A:$AF,32,0)</f>
        <v>14</v>
      </c>
      <c r="AI66" s="1">
        <f>VLOOKUP(A66,[1]Sheet!$A:$AG,33,0)</f>
        <v>70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106</v>
      </c>
      <c r="B67" s="1" t="s">
        <v>43</v>
      </c>
      <c r="C67" s="1">
        <v>86.4</v>
      </c>
      <c r="D67" s="1"/>
      <c r="E67" s="1">
        <v>64.8</v>
      </c>
      <c r="F67" s="1">
        <v>19.8</v>
      </c>
      <c r="G67" s="6">
        <v>1</v>
      </c>
      <c r="H67" s="1">
        <v>180</v>
      </c>
      <c r="I67" s="1" t="s">
        <v>35</v>
      </c>
      <c r="J67" s="1">
        <v>64.599999999999994</v>
      </c>
      <c r="K67" s="1">
        <f t="shared" si="24"/>
        <v>0.20000000000000284</v>
      </c>
      <c r="L67" s="1"/>
      <c r="M67" s="1"/>
      <c r="N67" s="1">
        <v>0</v>
      </c>
      <c r="O67" s="1">
        <f t="shared" si="3"/>
        <v>12.959999999999999</v>
      </c>
      <c r="P67" s="5">
        <f t="shared" si="36"/>
        <v>161.63999999999999</v>
      </c>
      <c r="Q67" s="5">
        <f t="shared" si="32"/>
        <v>162</v>
      </c>
      <c r="R67" s="5"/>
      <c r="S67" s="1"/>
      <c r="T67" s="1">
        <f t="shared" si="33"/>
        <v>14.02777777777778</v>
      </c>
      <c r="U67" s="1">
        <f t="shared" si="6"/>
        <v>1.5277777777777779</v>
      </c>
      <c r="V67" s="1">
        <v>5.4</v>
      </c>
      <c r="W67" s="1">
        <v>5.4</v>
      </c>
      <c r="X67" s="1">
        <v>9.26</v>
      </c>
      <c r="Y67" s="1">
        <v>10.44</v>
      </c>
      <c r="Z67" s="1">
        <v>5.76</v>
      </c>
      <c r="AA67" s="1"/>
      <c r="AB67" s="1">
        <f t="shared" si="7"/>
        <v>161.63999999999999</v>
      </c>
      <c r="AC67" s="6">
        <v>1.8</v>
      </c>
      <c r="AD67" s="9">
        <f t="shared" si="34"/>
        <v>90</v>
      </c>
      <c r="AE67" s="1">
        <f t="shared" si="35"/>
        <v>162</v>
      </c>
      <c r="AF67" s="1"/>
      <c r="AG67" s="1"/>
      <c r="AH67" s="1">
        <f>VLOOKUP(A67,[1]Sheet!$A:$AF,32,0)</f>
        <v>18</v>
      </c>
      <c r="AI67" s="1">
        <f>VLOOKUP(A67,[1]Sheet!$A:$AG,33,0)</f>
        <v>234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107</v>
      </c>
      <c r="B68" s="1" t="s">
        <v>34</v>
      </c>
      <c r="C68" s="1">
        <v>253</v>
      </c>
      <c r="D68" s="1"/>
      <c r="E68" s="1">
        <v>91</v>
      </c>
      <c r="F68" s="1">
        <v>130</v>
      </c>
      <c r="G68" s="6">
        <v>0.3</v>
      </c>
      <c r="H68" s="1">
        <v>180</v>
      </c>
      <c r="I68" s="1" t="s">
        <v>35</v>
      </c>
      <c r="J68" s="1">
        <v>89</v>
      </c>
      <c r="K68" s="1">
        <f t="shared" si="24"/>
        <v>2</v>
      </c>
      <c r="L68" s="1"/>
      <c r="M68" s="1"/>
      <c r="N68" s="1">
        <v>0</v>
      </c>
      <c r="O68" s="1">
        <f t="shared" si="3"/>
        <v>18.2</v>
      </c>
      <c r="P68" s="5">
        <f t="shared" si="36"/>
        <v>124.79999999999998</v>
      </c>
      <c r="Q68" s="5">
        <f t="shared" si="32"/>
        <v>168</v>
      </c>
      <c r="R68" s="5"/>
      <c r="S68" s="1"/>
      <c r="T68" s="1">
        <f t="shared" si="33"/>
        <v>16.373626373626376</v>
      </c>
      <c r="U68" s="1">
        <f t="shared" si="6"/>
        <v>7.1428571428571432</v>
      </c>
      <c r="V68" s="1">
        <v>17</v>
      </c>
      <c r="W68" s="1">
        <v>13</v>
      </c>
      <c r="X68" s="1">
        <v>17.8</v>
      </c>
      <c r="Y68" s="1">
        <v>23.8</v>
      </c>
      <c r="Z68" s="1">
        <v>13.8</v>
      </c>
      <c r="AA68" s="1"/>
      <c r="AB68" s="1">
        <f t="shared" si="7"/>
        <v>37.439999999999991</v>
      </c>
      <c r="AC68" s="6">
        <v>12</v>
      </c>
      <c r="AD68" s="9">
        <f t="shared" si="34"/>
        <v>14</v>
      </c>
      <c r="AE68" s="1">
        <f t="shared" si="35"/>
        <v>50.4</v>
      </c>
      <c r="AF68" s="1"/>
      <c r="AG68" s="1"/>
      <c r="AH68" s="1">
        <f>VLOOKUP(A68,[1]Sheet!$A:$AF,32,0)</f>
        <v>14</v>
      </c>
      <c r="AI68" s="1">
        <f>VLOOKUP(A68,[1]Sheet!$A:$AG,33,0)</f>
        <v>70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108</v>
      </c>
      <c r="B69" s="1" t="s">
        <v>34</v>
      </c>
      <c r="C69" s="1">
        <v>60</v>
      </c>
      <c r="D69" s="1"/>
      <c r="E69" s="1">
        <v>32</v>
      </c>
      <c r="F69" s="1">
        <v>28</v>
      </c>
      <c r="G69" s="6">
        <v>0.2</v>
      </c>
      <c r="H69" s="1">
        <v>365</v>
      </c>
      <c r="I69" s="1" t="s">
        <v>35</v>
      </c>
      <c r="J69" s="1">
        <v>32</v>
      </c>
      <c r="K69" s="1">
        <f t="shared" ref="K69:K77" si="37">E69-J69</f>
        <v>0</v>
      </c>
      <c r="L69" s="1"/>
      <c r="M69" s="1"/>
      <c r="N69" s="1">
        <v>0</v>
      </c>
      <c r="O69" s="1">
        <f t="shared" si="3"/>
        <v>6.4</v>
      </c>
      <c r="P69" s="5">
        <f t="shared" si="36"/>
        <v>61.600000000000009</v>
      </c>
      <c r="Q69" s="5">
        <f t="shared" si="32"/>
        <v>60</v>
      </c>
      <c r="R69" s="5"/>
      <c r="S69" s="1"/>
      <c r="T69" s="1">
        <f t="shared" si="33"/>
        <v>13.75</v>
      </c>
      <c r="U69" s="1">
        <f t="shared" si="6"/>
        <v>4.375</v>
      </c>
      <c r="V69" s="1">
        <v>2.8</v>
      </c>
      <c r="W69" s="1">
        <v>6.2</v>
      </c>
      <c r="X69" s="1">
        <v>7.6</v>
      </c>
      <c r="Y69" s="1">
        <v>5.6</v>
      </c>
      <c r="Z69" s="1">
        <v>3</v>
      </c>
      <c r="AA69" s="1"/>
      <c r="AB69" s="1">
        <f t="shared" si="7"/>
        <v>12.320000000000002</v>
      </c>
      <c r="AC69" s="6">
        <v>6</v>
      </c>
      <c r="AD69" s="9">
        <f t="shared" si="34"/>
        <v>10</v>
      </c>
      <c r="AE69" s="1">
        <f t="shared" si="35"/>
        <v>12</v>
      </c>
      <c r="AF69" s="1"/>
      <c r="AG69" s="1"/>
      <c r="AH69" s="1">
        <f>VLOOKUP(A69,[1]Sheet!$A:$AF,32,0)</f>
        <v>10</v>
      </c>
      <c r="AI69" s="1">
        <f>VLOOKUP(A69,[1]Sheet!$A:$AG,33,0)</f>
        <v>130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109</v>
      </c>
      <c r="B70" s="1" t="s">
        <v>34</v>
      </c>
      <c r="C70" s="1">
        <v>60</v>
      </c>
      <c r="D70" s="1"/>
      <c r="E70" s="1">
        <v>33</v>
      </c>
      <c r="F70" s="1">
        <v>27</v>
      </c>
      <c r="G70" s="6">
        <v>0.2</v>
      </c>
      <c r="H70" s="1">
        <v>365</v>
      </c>
      <c r="I70" s="1" t="s">
        <v>35</v>
      </c>
      <c r="J70" s="1">
        <v>32</v>
      </c>
      <c r="K70" s="1">
        <f t="shared" si="37"/>
        <v>1</v>
      </c>
      <c r="L70" s="1"/>
      <c r="M70" s="1"/>
      <c r="N70" s="1">
        <v>60</v>
      </c>
      <c r="O70" s="1">
        <f t="shared" ref="O70:O77" si="38">E70/5</f>
        <v>6.6</v>
      </c>
      <c r="P70" s="5"/>
      <c r="Q70" s="5">
        <f t="shared" si="32"/>
        <v>0</v>
      </c>
      <c r="R70" s="5"/>
      <c r="S70" s="1"/>
      <c r="T70" s="1">
        <f t="shared" si="33"/>
        <v>13.181818181818182</v>
      </c>
      <c r="U70" s="1">
        <f t="shared" ref="U70:U77" si="39">(F70+N70)/O70</f>
        <v>13.181818181818182</v>
      </c>
      <c r="V70" s="1">
        <v>0</v>
      </c>
      <c r="W70" s="1">
        <v>4.2</v>
      </c>
      <c r="X70" s="1">
        <v>13.8</v>
      </c>
      <c r="Y70" s="1">
        <v>6.2</v>
      </c>
      <c r="Z70" s="1">
        <v>5.8</v>
      </c>
      <c r="AA70" s="1"/>
      <c r="AB70" s="1">
        <f t="shared" ref="AB70:AB78" si="40">P70*G70</f>
        <v>0</v>
      </c>
      <c r="AC70" s="6">
        <v>6</v>
      </c>
      <c r="AD70" s="9">
        <f t="shared" si="34"/>
        <v>0</v>
      </c>
      <c r="AE70" s="1">
        <f t="shared" si="35"/>
        <v>0</v>
      </c>
      <c r="AF70" s="1"/>
      <c r="AG70" s="1"/>
      <c r="AH70" s="1">
        <f>VLOOKUP(A70,[1]Sheet!$A:$AF,32,0)</f>
        <v>10</v>
      </c>
      <c r="AI70" s="1">
        <f>VLOOKUP(A70,[1]Sheet!$A:$AG,33,0)</f>
        <v>130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110</v>
      </c>
      <c r="B71" s="1" t="s">
        <v>34</v>
      </c>
      <c r="C71" s="1">
        <v>6</v>
      </c>
      <c r="D71" s="1"/>
      <c r="E71" s="1">
        <v>2</v>
      </c>
      <c r="F71" s="1"/>
      <c r="G71" s="6">
        <v>0.3</v>
      </c>
      <c r="H71" s="1">
        <v>180</v>
      </c>
      <c r="I71" s="1" t="s">
        <v>35</v>
      </c>
      <c r="J71" s="1">
        <v>1</v>
      </c>
      <c r="K71" s="1">
        <f t="shared" si="37"/>
        <v>1</v>
      </c>
      <c r="L71" s="1"/>
      <c r="M71" s="1"/>
      <c r="N71" s="1">
        <v>0</v>
      </c>
      <c r="O71" s="1">
        <f t="shared" si="38"/>
        <v>0.4</v>
      </c>
      <c r="P71" s="5"/>
      <c r="Q71" s="5">
        <f t="shared" si="32"/>
        <v>0</v>
      </c>
      <c r="R71" s="5"/>
      <c r="S71" s="1"/>
      <c r="T71" s="1">
        <f t="shared" si="33"/>
        <v>0</v>
      </c>
      <c r="U71" s="1">
        <f t="shared" si="39"/>
        <v>0</v>
      </c>
      <c r="V71" s="1">
        <v>3.2</v>
      </c>
      <c r="W71" s="1">
        <v>3.2</v>
      </c>
      <c r="X71" s="1">
        <v>1.8</v>
      </c>
      <c r="Y71" s="1">
        <v>3</v>
      </c>
      <c r="Z71" s="1">
        <v>2.8</v>
      </c>
      <c r="AA71" s="1" t="s">
        <v>46</v>
      </c>
      <c r="AB71" s="1">
        <f t="shared" si="40"/>
        <v>0</v>
      </c>
      <c r="AC71" s="6">
        <v>14</v>
      </c>
      <c r="AD71" s="9">
        <f t="shared" si="34"/>
        <v>0</v>
      </c>
      <c r="AE71" s="1">
        <f t="shared" si="35"/>
        <v>0</v>
      </c>
      <c r="AF71" s="1"/>
      <c r="AG71" s="1"/>
      <c r="AH71" s="1">
        <f>VLOOKUP(A71,[1]Sheet!$A:$AF,32,0)</f>
        <v>14</v>
      </c>
      <c r="AI71" s="1">
        <f>VLOOKUP(A71,[1]Sheet!$A:$AG,33,0)</f>
        <v>70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21" t="s">
        <v>111</v>
      </c>
      <c r="B72" s="21" t="s">
        <v>34</v>
      </c>
      <c r="C72" s="21"/>
      <c r="D72" s="21"/>
      <c r="E72" s="21"/>
      <c r="F72" s="21"/>
      <c r="G72" s="22">
        <v>0</v>
      </c>
      <c r="H72" s="21" t="e">
        <v>#N/A</v>
      </c>
      <c r="I72" s="21" t="s">
        <v>35</v>
      </c>
      <c r="J72" s="21"/>
      <c r="K72" s="21">
        <f t="shared" si="37"/>
        <v>0</v>
      </c>
      <c r="L72" s="21"/>
      <c r="M72" s="21"/>
      <c r="N72" s="21"/>
      <c r="O72" s="21">
        <f t="shared" si="38"/>
        <v>0</v>
      </c>
      <c r="P72" s="23"/>
      <c r="Q72" s="23"/>
      <c r="R72" s="23"/>
      <c r="S72" s="21"/>
      <c r="T72" s="21" t="e">
        <f t="shared" ref="T72" si="41">(F72+N72+P72)/O72</f>
        <v>#DIV/0!</v>
      </c>
      <c r="U72" s="21" t="e">
        <f t="shared" si="39"/>
        <v>#DIV/0!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 t="s">
        <v>65</v>
      </c>
      <c r="AB72" s="21">
        <f t="shared" si="40"/>
        <v>0</v>
      </c>
      <c r="AC72" s="22">
        <v>0</v>
      </c>
      <c r="AD72" s="24"/>
      <c r="AE72" s="21"/>
      <c r="AF72" s="21"/>
      <c r="AG72" s="21"/>
      <c r="AH72" s="21">
        <f>VLOOKUP(A72,[1]Sheet!$A:$AF,32,0)</f>
        <v>14</v>
      </c>
      <c r="AI72" s="21">
        <f>VLOOKUP(A72,[1]Sheet!$A:$AG,33,0)</f>
        <v>70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112</v>
      </c>
      <c r="B73" s="1" t="s">
        <v>34</v>
      </c>
      <c r="C73" s="1">
        <v>649</v>
      </c>
      <c r="D73" s="1"/>
      <c r="E73" s="1">
        <v>201</v>
      </c>
      <c r="F73" s="1">
        <v>404</v>
      </c>
      <c r="G73" s="6">
        <v>0.25</v>
      </c>
      <c r="H73" s="1">
        <v>180</v>
      </c>
      <c r="I73" s="1" t="s">
        <v>35</v>
      </c>
      <c r="J73" s="1">
        <v>202</v>
      </c>
      <c r="K73" s="1">
        <f t="shared" si="37"/>
        <v>-1</v>
      </c>
      <c r="L73" s="1"/>
      <c r="M73" s="1"/>
      <c r="N73" s="1">
        <v>0</v>
      </c>
      <c r="O73" s="1">
        <f t="shared" si="38"/>
        <v>40.200000000000003</v>
      </c>
      <c r="P73" s="5">
        <f t="shared" ref="P73:P74" si="42">14*O73-F73-N73</f>
        <v>158.80000000000007</v>
      </c>
      <c r="Q73" s="5">
        <f t="shared" ref="Q73:Q78" si="43">AD73*AC73</f>
        <v>168</v>
      </c>
      <c r="R73" s="5"/>
      <c r="S73" s="1"/>
      <c r="T73" s="1">
        <f t="shared" ref="T73:T78" si="44">(F73+N73+Q73)/O73</f>
        <v>14.228855721393034</v>
      </c>
      <c r="U73" s="1">
        <f t="shared" si="39"/>
        <v>10.049751243781094</v>
      </c>
      <c r="V73" s="1">
        <v>43.4</v>
      </c>
      <c r="W73" s="1">
        <v>30.2</v>
      </c>
      <c r="X73" s="1">
        <v>33.799999999999997</v>
      </c>
      <c r="Y73" s="1">
        <v>34.200000000000003</v>
      </c>
      <c r="Z73" s="1">
        <v>26.2</v>
      </c>
      <c r="AA73" s="1"/>
      <c r="AB73" s="1">
        <f t="shared" si="40"/>
        <v>39.700000000000017</v>
      </c>
      <c r="AC73" s="6">
        <v>12</v>
      </c>
      <c r="AD73" s="9">
        <f t="shared" si="34"/>
        <v>14</v>
      </c>
      <c r="AE73" s="1">
        <f t="shared" si="35"/>
        <v>42</v>
      </c>
      <c r="AF73" s="1"/>
      <c r="AG73" s="1"/>
      <c r="AH73" s="1">
        <f>VLOOKUP(A73,[1]Sheet!$A:$AF,32,0)</f>
        <v>14</v>
      </c>
      <c r="AI73" s="1">
        <f>VLOOKUP(A73,[1]Sheet!$A:$AG,33,0)</f>
        <v>70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113</v>
      </c>
      <c r="B74" s="1" t="s">
        <v>34</v>
      </c>
      <c r="C74" s="1">
        <v>822</v>
      </c>
      <c r="D74" s="1"/>
      <c r="E74" s="1">
        <v>237</v>
      </c>
      <c r="F74" s="1">
        <v>538</v>
      </c>
      <c r="G74" s="6">
        <v>0.25</v>
      </c>
      <c r="H74" s="1">
        <v>180</v>
      </c>
      <c r="I74" s="1" t="s">
        <v>35</v>
      </c>
      <c r="J74" s="1">
        <v>237</v>
      </c>
      <c r="K74" s="1">
        <f t="shared" si="37"/>
        <v>0</v>
      </c>
      <c r="L74" s="1"/>
      <c r="M74" s="1"/>
      <c r="N74" s="1">
        <v>0</v>
      </c>
      <c r="O74" s="1">
        <f t="shared" si="38"/>
        <v>47.4</v>
      </c>
      <c r="P74" s="5">
        <f t="shared" si="42"/>
        <v>125.60000000000002</v>
      </c>
      <c r="Q74" s="5">
        <f t="shared" si="43"/>
        <v>168</v>
      </c>
      <c r="R74" s="5"/>
      <c r="S74" s="1"/>
      <c r="T74" s="1">
        <f t="shared" si="44"/>
        <v>14.89451476793249</v>
      </c>
      <c r="U74" s="1">
        <f t="shared" si="39"/>
        <v>11.350210970464135</v>
      </c>
      <c r="V74" s="1">
        <v>47.6</v>
      </c>
      <c r="W74" s="1">
        <v>31</v>
      </c>
      <c r="X74" s="1">
        <v>38.799999999999997</v>
      </c>
      <c r="Y74" s="1">
        <v>40.6</v>
      </c>
      <c r="Z74" s="1">
        <v>31</v>
      </c>
      <c r="AA74" s="1"/>
      <c r="AB74" s="1">
        <f t="shared" si="40"/>
        <v>31.400000000000006</v>
      </c>
      <c r="AC74" s="6">
        <v>12</v>
      </c>
      <c r="AD74" s="9">
        <f t="shared" si="34"/>
        <v>14</v>
      </c>
      <c r="AE74" s="1">
        <f t="shared" si="35"/>
        <v>42</v>
      </c>
      <c r="AF74" s="1"/>
      <c r="AG74" s="1"/>
      <c r="AH74" s="1">
        <f>VLOOKUP(A74,[1]Sheet!$A:$AF,32,0)</f>
        <v>14</v>
      </c>
      <c r="AI74" s="1">
        <f>VLOOKUP(A74,[1]Sheet!$A:$AG,33,0)</f>
        <v>70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114</v>
      </c>
      <c r="B75" s="1" t="s">
        <v>43</v>
      </c>
      <c r="C75" s="1">
        <v>37.799999999999997</v>
      </c>
      <c r="D75" s="1"/>
      <c r="E75" s="1">
        <v>13.5</v>
      </c>
      <c r="F75" s="1">
        <v>24.3</v>
      </c>
      <c r="G75" s="6">
        <v>1</v>
      </c>
      <c r="H75" s="1">
        <v>180</v>
      </c>
      <c r="I75" s="1" t="s">
        <v>35</v>
      </c>
      <c r="J75" s="1">
        <v>13.3</v>
      </c>
      <c r="K75" s="1">
        <f t="shared" si="37"/>
        <v>0.19999999999999929</v>
      </c>
      <c r="L75" s="1"/>
      <c r="M75" s="1"/>
      <c r="N75" s="1">
        <v>0</v>
      </c>
      <c r="O75" s="1">
        <f t="shared" si="38"/>
        <v>2.7</v>
      </c>
      <c r="P75" s="5">
        <f>20*O75-F75-N75</f>
        <v>29.7</v>
      </c>
      <c r="Q75" s="5">
        <f t="shared" si="43"/>
        <v>37.800000000000004</v>
      </c>
      <c r="R75" s="5"/>
      <c r="S75" s="1"/>
      <c r="T75" s="1">
        <f t="shared" si="44"/>
        <v>23</v>
      </c>
      <c r="U75" s="1">
        <f t="shared" si="39"/>
        <v>9</v>
      </c>
      <c r="V75" s="1">
        <v>0.54</v>
      </c>
      <c r="W75" s="1">
        <v>3.24</v>
      </c>
      <c r="X75" s="1">
        <v>4.8600000000000003</v>
      </c>
      <c r="Y75" s="1">
        <v>0.54</v>
      </c>
      <c r="Z75" s="1">
        <v>2.7</v>
      </c>
      <c r="AA75" s="1"/>
      <c r="AB75" s="1">
        <f t="shared" si="40"/>
        <v>29.7</v>
      </c>
      <c r="AC75" s="6">
        <v>2.7</v>
      </c>
      <c r="AD75" s="9">
        <f t="shared" si="34"/>
        <v>14</v>
      </c>
      <c r="AE75" s="1">
        <f t="shared" si="35"/>
        <v>37.800000000000004</v>
      </c>
      <c r="AF75" s="1"/>
      <c r="AG75" s="1"/>
      <c r="AH75" s="1">
        <f>VLOOKUP(A75,[1]Sheet!$A:$AF,32,0)</f>
        <v>14</v>
      </c>
      <c r="AI75" s="1">
        <f>VLOOKUP(A75,[1]Sheet!$A:$AG,33,0)</f>
        <v>126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115</v>
      </c>
      <c r="B76" s="1" t="s">
        <v>43</v>
      </c>
      <c r="C76" s="1">
        <v>340</v>
      </c>
      <c r="D76" s="1"/>
      <c r="E76" s="1">
        <v>255</v>
      </c>
      <c r="F76" s="1">
        <v>60</v>
      </c>
      <c r="G76" s="6">
        <v>1</v>
      </c>
      <c r="H76" s="1">
        <v>180</v>
      </c>
      <c r="I76" s="1" t="s">
        <v>35</v>
      </c>
      <c r="J76" s="1">
        <v>250.5</v>
      </c>
      <c r="K76" s="1">
        <f t="shared" si="37"/>
        <v>4.5</v>
      </c>
      <c r="L76" s="1"/>
      <c r="M76" s="1"/>
      <c r="N76" s="1">
        <v>360</v>
      </c>
      <c r="O76" s="1">
        <f t="shared" si="38"/>
        <v>51</v>
      </c>
      <c r="P76" s="5">
        <f>14*O76-F76-N76</f>
        <v>294</v>
      </c>
      <c r="Q76" s="5">
        <f>AF76*AC76</f>
        <v>300</v>
      </c>
      <c r="R76" s="5"/>
      <c r="S76" s="1"/>
      <c r="T76" s="1">
        <f t="shared" si="44"/>
        <v>14.117647058823529</v>
      </c>
      <c r="U76" s="1">
        <f t="shared" si="39"/>
        <v>8.235294117647058</v>
      </c>
      <c r="V76" s="1">
        <v>46</v>
      </c>
      <c r="W76" s="1">
        <v>37</v>
      </c>
      <c r="X76" s="1">
        <v>48</v>
      </c>
      <c r="Y76" s="1">
        <v>41</v>
      </c>
      <c r="Z76" s="1">
        <v>46</v>
      </c>
      <c r="AA76" s="1"/>
      <c r="AB76" s="1">
        <f t="shared" si="40"/>
        <v>294</v>
      </c>
      <c r="AC76" s="6">
        <v>5</v>
      </c>
      <c r="AD76" s="31">
        <v>0</v>
      </c>
      <c r="AE76" s="1">
        <f t="shared" si="35"/>
        <v>0</v>
      </c>
      <c r="AF76" s="1">
        <v>60</v>
      </c>
      <c r="AG76" s="1">
        <v>300</v>
      </c>
      <c r="AH76" s="1">
        <f>VLOOKUP(A76,[1]Sheet!$A:$AF,32,0)</f>
        <v>12</v>
      </c>
      <c r="AI76" s="1">
        <f>VLOOKUP(A76,[1]Sheet!$A:$AG,33,0)</f>
        <v>84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116</v>
      </c>
      <c r="B77" s="1" t="s">
        <v>34</v>
      </c>
      <c r="C77" s="1">
        <v>512</v>
      </c>
      <c r="D77" s="1"/>
      <c r="E77" s="1">
        <v>117</v>
      </c>
      <c r="F77" s="1">
        <v>335</v>
      </c>
      <c r="G77" s="6">
        <v>0.14000000000000001</v>
      </c>
      <c r="H77" s="1">
        <v>180</v>
      </c>
      <c r="I77" s="1" t="s">
        <v>35</v>
      </c>
      <c r="J77" s="1">
        <v>112</v>
      </c>
      <c r="K77" s="1">
        <f t="shared" si="37"/>
        <v>5</v>
      </c>
      <c r="L77" s="1"/>
      <c r="M77" s="1"/>
      <c r="N77" s="1">
        <v>0</v>
      </c>
      <c r="O77" s="1">
        <f t="shared" si="38"/>
        <v>23.4</v>
      </c>
      <c r="P77" s="5"/>
      <c r="Q77" s="5">
        <f t="shared" si="43"/>
        <v>0</v>
      </c>
      <c r="R77" s="5"/>
      <c r="S77" s="1"/>
      <c r="T77" s="1">
        <f t="shared" si="44"/>
        <v>14.316239316239317</v>
      </c>
      <c r="U77" s="1">
        <f t="shared" si="39"/>
        <v>14.316239316239317</v>
      </c>
      <c r="V77" s="1">
        <v>23.4</v>
      </c>
      <c r="W77" s="1">
        <v>31.8</v>
      </c>
      <c r="X77" s="1">
        <v>28.6</v>
      </c>
      <c r="Y77" s="1">
        <v>29.8</v>
      </c>
      <c r="Z77" s="1">
        <v>15</v>
      </c>
      <c r="AA77" s="1"/>
      <c r="AB77" s="1">
        <f t="shared" si="40"/>
        <v>0</v>
      </c>
      <c r="AC77" s="6">
        <v>22</v>
      </c>
      <c r="AD77" s="9">
        <f t="shared" si="34"/>
        <v>0</v>
      </c>
      <c r="AE77" s="1">
        <f t="shared" si="35"/>
        <v>0</v>
      </c>
      <c r="AF77" s="1"/>
      <c r="AG77" s="1"/>
      <c r="AH77" s="1">
        <f>VLOOKUP(A77,[1]Sheet!$A:$AF,32,0)</f>
        <v>12</v>
      </c>
      <c r="AI77" s="1">
        <f>VLOOKUP(A77,[1]Sheet!$A:$AG,33,0)</f>
        <v>84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123</v>
      </c>
      <c r="B78" s="1" t="s">
        <v>34</v>
      </c>
      <c r="C78" s="1"/>
      <c r="D78" s="1"/>
      <c r="E78" s="1"/>
      <c r="F78" s="1"/>
      <c r="G78" s="6">
        <v>0.25</v>
      </c>
      <c r="H78" s="1">
        <v>180</v>
      </c>
      <c r="I78" s="15" t="s">
        <v>124</v>
      </c>
      <c r="J78" s="1"/>
      <c r="K78" s="1"/>
      <c r="L78" s="1"/>
      <c r="M78" s="1"/>
      <c r="N78" s="1"/>
      <c r="O78" s="1"/>
      <c r="P78" s="5">
        <v>168</v>
      </c>
      <c r="Q78" s="5">
        <f t="shared" si="43"/>
        <v>168</v>
      </c>
      <c r="R78" s="5"/>
      <c r="S78" s="1"/>
      <c r="T78" s="1" t="e">
        <f t="shared" si="44"/>
        <v>#DIV/0!</v>
      </c>
      <c r="U78" s="1" t="e">
        <f t="shared" ref="U78" si="45">(F78+N78)/O78</f>
        <v>#DIV/0!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5" t="s">
        <v>125</v>
      </c>
      <c r="AB78" s="1">
        <f t="shared" si="40"/>
        <v>42</v>
      </c>
      <c r="AC78" s="6">
        <v>12</v>
      </c>
      <c r="AD78" s="9">
        <f t="shared" ref="AD78" si="46">MROUND(P78,AC78*AH78)/AC78</f>
        <v>14</v>
      </c>
      <c r="AE78" s="1">
        <f t="shared" ref="AE78" si="47">AD78*AC78*G78</f>
        <v>42</v>
      </c>
      <c r="AF78" s="1"/>
      <c r="AG78" s="1"/>
      <c r="AH78" s="1">
        <v>14</v>
      </c>
      <c r="AI78" s="1">
        <v>70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9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9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9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9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9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9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9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9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</sheetData>
  <autoFilter ref="A3:AI78" xr:uid="{F97A9DA1-8F47-4D3D-A6AA-A1E463378A1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2024-07-25T09:07:18Z</dcterms:created>
  <dcterms:modified xsi:type="dcterms:W3CDTF">2024-08-01T08:45:12Z</dcterms:modified>
</cp:coreProperties>
</file>