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7,24 ПОКОМ ЗПФ филиалы\"/>
    </mc:Choice>
  </mc:AlternateContent>
  <xr:revisionPtr revIDLastSave="0" documentId="13_ncr:1_{7394737A-28AE-46D6-9E18-C71E5FEB50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5" i="1" l="1"/>
  <c r="E75" i="1" l="1"/>
  <c r="F29" i="1"/>
  <c r="E29" i="1"/>
  <c r="AH77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7" i="1"/>
  <c r="AH26" i="1"/>
  <c r="AH25" i="1"/>
  <c r="AH24" i="1"/>
  <c r="AH23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G77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7" i="1"/>
  <c r="AG26" i="1"/>
  <c r="AG25" i="1"/>
  <c r="AG24" i="1"/>
  <c r="AG23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C9" i="1"/>
  <c r="AC11" i="1"/>
  <c r="AC13" i="1"/>
  <c r="AC14" i="1"/>
  <c r="AC18" i="1"/>
  <c r="AC20" i="1"/>
  <c r="AC22" i="1"/>
  <c r="AC24" i="1"/>
  <c r="AC25" i="1"/>
  <c r="AC27" i="1"/>
  <c r="AC28" i="1"/>
  <c r="AC31" i="1"/>
  <c r="AC32" i="1"/>
  <c r="AC33" i="1"/>
  <c r="AC34" i="1"/>
  <c r="AC35" i="1"/>
  <c r="AC37" i="1"/>
  <c r="AC38" i="1"/>
  <c r="AC39" i="1"/>
  <c r="AC41" i="1"/>
  <c r="AC42" i="1"/>
  <c r="AC58" i="1"/>
  <c r="AC59" i="1"/>
  <c r="AC60" i="1"/>
  <c r="AC61" i="1"/>
  <c r="AC70" i="1"/>
  <c r="AC71" i="1"/>
  <c r="AC76" i="1"/>
  <c r="AC78" i="1"/>
  <c r="AE78" i="1"/>
  <c r="AF78" i="1" s="1"/>
  <c r="P78" i="1"/>
  <c r="V78" i="1" s="1"/>
  <c r="R78" i="1" l="1"/>
  <c r="U78" i="1" s="1"/>
  <c r="P7" i="1" l="1"/>
  <c r="P8" i="1"/>
  <c r="P9" i="1"/>
  <c r="P10" i="1"/>
  <c r="Q10" i="1" s="1"/>
  <c r="P11" i="1"/>
  <c r="P12" i="1"/>
  <c r="Q12" i="1" s="1"/>
  <c r="P13" i="1"/>
  <c r="P14" i="1"/>
  <c r="P15" i="1"/>
  <c r="Q15" i="1" s="1"/>
  <c r="P16" i="1"/>
  <c r="P17" i="1"/>
  <c r="P18" i="1"/>
  <c r="P19" i="1"/>
  <c r="Q19" i="1" s="1"/>
  <c r="P20" i="1"/>
  <c r="P21" i="1"/>
  <c r="Q21" i="1" s="1"/>
  <c r="P22" i="1"/>
  <c r="P23" i="1"/>
  <c r="Q23" i="1" s="1"/>
  <c r="P24" i="1"/>
  <c r="P25" i="1"/>
  <c r="P26" i="1"/>
  <c r="P27" i="1"/>
  <c r="P28" i="1"/>
  <c r="P29" i="1"/>
  <c r="Q29" i="1" s="1"/>
  <c r="P30" i="1"/>
  <c r="Q30" i="1" s="1"/>
  <c r="P31" i="1"/>
  <c r="P32" i="1"/>
  <c r="P33" i="1"/>
  <c r="P34" i="1"/>
  <c r="P35" i="1"/>
  <c r="P36" i="1"/>
  <c r="Q36" i="1" s="1"/>
  <c r="P37" i="1"/>
  <c r="P38" i="1"/>
  <c r="P39" i="1"/>
  <c r="P40" i="1"/>
  <c r="Q40" i="1" s="1"/>
  <c r="P41" i="1"/>
  <c r="P42" i="1"/>
  <c r="P43" i="1"/>
  <c r="Q43" i="1" s="1"/>
  <c r="P44" i="1"/>
  <c r="Q44" i="1" s="1"/>
  <c r="P45" i="1"/>
  <c r="Q45" i="1" s="1"/>
  <c r="P46" i="1"/>
  <c r="Q46" i="1" s="1"/>
  <c r="P47" i="1"/>
  <c r="P48" i="1"/>
  <c r="P49" i="1"/>
  <c r="P50" i="1"/>
  <c r="Q50" i="1" s="1"/>
  <c r="P51" i="1"/>
  <c r="P52" i="1"/>
  <c r="Q52" i="1" s="1"/>
  <c r="P53" i="1"/>
  <c r="P54" i="1"/>
  <c r="P55" i="1"/>
  <c r="P56" i="1"/>
  <c r="Q56" i="1" s="1"/>
  <c r="P57" i="1"/>
  <c r="Q57" i="1" s="1"/>
  <c r="P58" i="1"/>
  <c r="P59" i="1"/>
  <c r="P60" i="1"/>
  <c r="P61" i="1"/>
  <c r="P62" i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P71" i="1"/>
  <c r="P72" i="1"/>
  <c r="Q72" i="1" s="1"/>
  <c r="P73" i="1"/>
  <c r="Q73" i="1" s="1"/>
  <c r="P74" i="1"/>
  <c r="P75" i="1"/>
  <c r="P76" i="1"/>
  <c r="P77" i="1"/>
  <c r="Q77" i="1" s="1"/>
  <c r="P6" i="1"/>
  <c r="AC77" i="1" l="1"/>
  <c r="AE77" i="1"/>
  <c r="AC75" i="1"/>
  <c r="AE75" i="1"/>
  <c r="AC73" i="1"/>
  <c r="AE73" i="1"/>
  <c r="AC69" i="1"/>
  <c r="AE69" i="1"/>
  <c r="AC67" i="1"/>
  <c r="AE67" i="1"/>
  <c r="AC65" i="1"/>
  <c r="AE65" i="1"/>
  <c r="AC63" i="1"/>
  <c r="AE63" i="1"/>
  <c r="AC57" i="1"/>
  <c r="AE57" i="1"/>
  <c r="AC55" i="1"/>
  <c r="AE55" i="1"/>
  <c r="AC53" i="1"/>
  <c r="AE53" i="1"/>
  <c r="AC51" i="1"/>
  <c r="AE51" i="1"/>
  <c r="AC49" i="1"/>
  <c r="AE49" i="1"/>
  <c r="AC47" i="1"/>
  <c r="AE47" i="1"/>
  <c r="AC45" i="1"/>
  <c r="AE45" i="1"/>
  <c r="AC43" i="1"/>
  <c r="AE43" i="1"/>
  <c r="AC29" i="1"/>
  <c r="AE29" i="1"/>
  <c r="AC23" i="1"/>
  <c r="AE23" i="1"/>
  <c r="AE21" i="1"/>
  <c r="AC21" i="1"/>
  <c r="AC19" i="1"/>
  <c r="AE19" i="1"/>
  <c r="AC17" i="1"/>
  <c r="AE17" i="1"/>
  <c r="AC15" i="1"/>
  <c r="AE15" i="1"/>
  <c r="AC7" i="1"/>
  <c r="AE7" i="1"/>
  <c r="AC6" i="1"/>
  <c r="AE6" i="1"/>
  <c r="AC74" i="1"/>
  <c r="AE74" i="1"/>
  <c r="AC72" i="1"/>
  <c r="AE72" i="1"/>
  <c r="AC68" i="1"/>
  <c r="AE68" i="1"/>
  <c r="AC66" i="1"/>
  <c r="AE66" i="1"/>
  <c r="AC64" i="1"/>
  <c r="AE64" i="1"/>
  <c r="AC62" i="1"/>
  <c r="AE62" i="1"/>
  <c r="AC56" i="1"/>
  <c r="AE56" i="1"/>
  <c r="AC54" i="1"/>
  <c r="AE54" i="1"/>
  <c r="AC52" i="1"/>
  <c r="AE52" i="1"/>
  <c r="AC50" i="1"/>
  <c r="AE50" i="1"/>
  <c r="AC48" i="1"/>
  <c r="AE48" i="1"/>
  <c r="AC46" i="1"/>
  <c r="AE46" i="1"/>
  <c r="AC44" i="1"/>
  <c r="AE44" i="1"/>
  <c r="AC40" i="1"/>
  <c r="AE40" i="1"/>
  <c r="AC36" i="1"/>
  <c r="AE36" i="1"/>
  <c r="AC30" i="1"/>
  <c r="AE30" i="1"/>
  <c r="AC26" i="1"/>
  <c r="AE26" i="1"/>
  <c r="AC16" i="1"/>
  <c r="AE16" i="1"/>
  <c r="AC12" i="1"/>
  <c r="AE12" i="1"/>
  <c r="AC10" i="1"/>
  <c r="AE10" i="1"/>
  <c r="AC8" i="1"/>
  <c r="AE8" i="1"/>
  <c r="V6" i="1"/>
  <c r="V76" i="1"/>
  <c r="U76" i="1"/>
  <c r="V74" i="1"/>
  <c r="V72" i="1"/>
  <c r="V70" i="1"/>
  <c r="U70" i="1"/>
  <c r="V68" i="1"/>
  <c r="V66" i="1"/>
  <c r="V64" i="1"/>
  <c r="V62" i="1"/>
  <c r="V60" i="1"/>
  <c r="U60" i="1"/>
  <c r="V58" i="1"/>
  <c r="U58" i="1"/>
  <c r="V56" i="1"/>
  <c r="V54" i="1"/>
  <c r="V52" i="1"/>
  <c r="V50" i="1"/>
  <c r="V48" i="1"/>
  <c r="V46" i="1"/>
  <c r="V44" i="1"/>
  <c r="V42" i="1"/>
  <c r="U42" i="1"/>
  <c r="V40" i="1"/>
  <c r="V38" i="1"/>
  <c r="U38" i="1"/>
  <c r="V36" i="1"/>
  <c r="V34" i="1"/>
  <c r="U34" i="1"/>
  <c r="V32" i="1"/>
  <c r="U32" i="1"/>
  <c r="V30" i="1"/>
  <c r="V28" i="1"/>
  <c r="U28" i="1"/>
  <c r="V26" i="1"/>
  <c r="V24" i="1"/>
  <c r="U24" i="1"/>
  <c r="V22" i="1"/>
  <c r="U22" i="1"/>
  <c r="V20" i="1"/>
  <c r="U20" i="1"/>
  <c r="V18" i="1"/>
  <c r="U18" i="1"/>
  <c r="V16" i="1"/>
  <c r="V14" i="1"/>
  <c r="U14" i="1"/>
  <c r="V12" i="1"/>
  <c r="V10" i="1"/>
  <c r="V8" i="1"/>
  <c r="V77" i="1"/>
  <c r="V75" i="1"/>
  <c r="V73" i="1"/>
  <c r="V71" i="1"/>
  <c r="U71" i="1"/>
  <c r="V69" i="1"/>
  <c r="V67" i="1"/>
  <c r="V65" i="1"/>
  <c r="V63" i="1"/>
  <c r="V61" i="1"/>
  <c r="U61" i="1"/>
  <c r="V59" i="1"/>
  <c r="U59" i="1"/>
  <c r="V57" i="1"/>
  <c r="V55" i="1"/>
  <c r="V53" i="1"/>
  <c r="V51" i="1"/>
  <c r="V49" i="1"/>
  <c r="V47" i="1"/>
  <c r="V45" i="1"/>
  <c r="V43" i="1"/>
  <c r="V41" i="1"/>
  <c r="U41" i="1"/>
  <c r="V39" i="1"/>
  <c r="U39" i="1"/>
  <c r="V37" i="1"/>
  <c r="U37" i="1"/>
  <c r="V35" i="1"/>
  <c r="U35" i="1"/>
  <c r="V33" i="1"/>
  <c r="U33" i="1"/>
  <c r="V31" i="1"/>
  <c r="U31" i="1"/>
  <c r="V29" i="1"/>
  <c r="V27" i="1"/>
  <c r="U27" i="1"/>
  <c r="V25" i="1"/>
  <c r="U25" i="1"/>
  <c r="V23" i="1"/>
  <c r="V21" i="1"/>
  <c r="V19" i="1"/>
  <c r="V17" i="1"/>
  <c r="V15" i="1"/>
  <c r="V13" i="1"/>
  <c r="U13" i="1"/>
  <c r="V11" i="1"/>
  <c r="U11" i="1"/>
  <c r="V9" i="1"/>
  <c r="U9" i="1"/>
  <c r="V7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AE5" i="1" l="1"/>
  <c r="AC5" i="1"/>
  <c r="AF8" i="1"/>
  <c r="R8" i="1"/>
  <c r="U8" i="1" s="1"/>
  <c r="AF10" i="1"/>
  <c r="R10" i="1"/>
  <c r="U10" i="1" s="1"/>
  <c r="AF12" i="1"/>
  <c r="R12" i="1"/>
  <c r="U12" i="1" s="1"/>
  <c r="AF16" i="1"/>
  <c r="R16" i="1"/>
  <c r="U16" i="1" s="1"/>
  <c r="AF26" i="1"/>
  <c r="R26" i="1"/>
  <c r="U26" i="1" s="1"/>
  <c r="AF30" i="1"/>
  <c r="R30" i="1"/>
  <c r="U30" i="1" s="1"/>
  <c r="AF36" i="1"/>
  <c r="R36" i="1"/>
  <c r="U36" i="1" s="1"/>
  <c r="AF40" i="1"/>
  <c r="R40" i="1"/>
  <c r="U40" i="1" s="1"/>
  <c r="AF44" i="1"/>
  <c r="R44" i="1"/>
  <c r="U44" i="1" s="1"/>
  <c r="AF46" i="1"/>
  <c r="R46" i="1"/>
  <c r="U46" i="1" s="1"/>
  <c r="AF48" i="1"/>
  <c r="R48" i="1"/>
  <c r="U48" i="1" s="1"/>
  <c r="AF50" i="1"/>
  <c r="R50" i="1"/>
  <c r="U50" i="1" s="1"/>
  <c r="AF52" i="1"/>
  <c r="R52" i="1"/>
  <c r="U52" i="1" s="1"/>
  <c r="AF54" i="1"/>
  <c r="R54" i="1"/>
  <c r="U54" i="1" s="1"/>
  <c r="AF56" i="1"/>
  <c r="R56" i="1"/>
  <c r="U56" i="1" s="1"/>
  <c r="AF62" i="1"/>
  <c r="R62" i="1"/>
  <c r="U62" i="1" s="1"/>
  <c r="AF64" i="1"/>
  <c r="R64" i="1"/>
  <c r="U64" i="1" s="1"/>
  <c r="AF66" i="1"/>
  <c r="R66" i="1"/>
  <c r="U66" i="1" s="1"/>
  <c r="AF68" i="1"/>
  <c r="R68" i="1"/>
  <c r="U68" i="1" s="1"/>
  <c r="AF72" i="1"/>
  <c r="R72" i="1"/>
  <c r="U72" i="1" s="1"/>
  <c r="AF74" i="1"/>
  <c r="R74" i="1"/>
  <c r="U74" i="1" s="1"/>
  <c r="AF6" i="1"/>
  <c r="R6" i="1"/>
  <c r="U6" i="1" s="1"/>
  <c r="AF7" i="1"/>
  <c r="R7" i="1"/>
  <c r="U7" i="1" s="1"/>
  <c r="AF15" i="1"/>
  <c r="R15" i="1"/>
  <c r="U15" i="1" s="1"/>
  <c r="AF17" i="1"/>
  <c r="R17" i="1"/>
  <c r="U17" i="1" s="1"/>
  <c r="AF19" i="1"/>
  <c r="R19" i="1"/>
  <c r="U19" i="1" s="1"/>
  <c r="AF23" i="1"/>
  <c r="R23" i="1"/>
  <c r="U23" i="1" s="1"/>
  <c r="AF29" i="1"/>
  <c r="R29" i="1"/>
  <c r="U29" i="1" s="1"/>
  <c r="AF43" i="1"/>
  <c r="R43" i="1"/>
  <c r="U43" i="1" s="1"/>
  <c r="AF45" i="1"/>
  <c r="R45" i="1"/>
  <c r="U45" i="1" s="1"/>
  <c r="AF47" i="1"/>
  <c r="R47" i="1"/>
  <c r="U47" i="1" s="1"/>
  <c r="AF49" i="1"/>
  <c r="R49" i="1"/>
  <c r="U49" i="1" s="1"/>
  <c r="AF51" i="1"/>
  <c r="R51" i="1"/>
  <c r="U51" i="1" s="1"/>
  <c r="AF53" i="1"/>
  <c r="R53" i="1"/>
  <c r="U53" i="1" s="1"/>
  <c r="AF55" i="1"/>
  <c r="R55" i="1"/>
  <c r="U55" i="1" s="1"/>
  <c r="AF57" i="1"/>
  <c r="R57" i="1"/>
  <c r="U57" i="1" s="1"/>
  <c r="AF63" i="1"/>
  <c r="R63" i="1"/>
  <c r="U63" i="1" s="1"/>
  <c r="AF65" i="1"/>
  <c r="R65" i="1"/>
  <c r="U65" i="1" s="1"/>
  <c r="AF67" i="1"/>
  <c r="R67" i="1"/>
  <c r="U67" i="1" s="1"/>
  <c r="AF69" i="1"/>
  <c r="R69" i="1"/>
  <c r="U69" i="1" s="1"/>
  <c r="AF73" i="1"/>
  <c r="R73" i="1"/>
  <c r="U73" i="1" s="1"/>
  <c r="AF75" i="1"/>
  <c r="R75" i="1"/>
  <c r="U75" i="1" s="1"/>
  <c r="AF77" i="1"/>
  <c r="R77" i="1"/>
  <c r="U77" i="1" s="1"/>
  <c r="AF21" i="1"/>
  <c r="R21" i="1"/>
  <c r="U21" i="1" s="1"/>
  <c r="K5" i="1"/>
  <c r="R5" i="1" l="1"/>
  <c r="AF5" i="1"/>
</calcChain>
</file>

<file path=xl/sharedStrings.xml><?xml version="1.0" encoding="utf-8"?>
<sst xmlns="http://schemas.openxmlformats.org/spreadsheetml/2006/main" count="313" uniqueCount="133">
  <si>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</si>
  <si>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</si>
  <si>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</si>
  <si>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</si>
  <si>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</si>
  <si>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</si>
  <si>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</si>
  <si>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</si>
  <si>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</si>
  <si>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</si>
  <si>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</si>
  <si>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</si>
  <si>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</si>
  <si>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</si>
  <si>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</si>
  <si>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</si>
  <si>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</si>
  <si>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</si>
  <si>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</si>
  <si>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</si>
  <si>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</si>
  <si>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</si>
  <si>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</si>
  <si>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</si>
  <si>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</si>
  <si>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</si>
  <si>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23,07,</t>
  </si>
  <si>
    <t>22,07,</t>
  </si>
  <si>
    <t>25,07,</t>
  </si>
  <si>
    <t>18,07,</t>
  </si>
  <si>
    <t>11,07,</t>
  </si>
  <si>
    <t>04,07,</t>
  </si>
  <si>
    <t>27,06,</t>
  </si>
  <si>
    <t>20,06,</t>
  </si>
  <si>
    <t>«Мини-чебуречки с мясом» Фикс.вес 0,3 ф/п ТМ «Зареченские»</t>
  </si>
  <si>
    <t>шт</t>
  </si>
  <si>
    <t>Общий прайс</t>
  </si>
  <si>
    <t>«Мини-чебуречки с сыром и ветчиной» Фикс.вес 0,3 ф/п ТМ «Зареченские»</t>
  </si>
  <si>
    <t>Готовые бельмеши сочные с мясом ТМ Горячая штучка 0,3кг зам  ПОКОМ</t>
  </si>
  <si>
    <t>матрица</t>
  </si>
  <si>
    <t>новинка (Сарана)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</si>
  <si>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</si>
  <si>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</si>
  <si>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</si>
  <si>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</si>
  <si>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</si>
  <si>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</si>
  <si>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</si>
  <si>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</si>
  <si>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</si>
  <si>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</si>
  <si>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</si>
  <si>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нужно увеличить продажи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</si>
  <si>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</si>
  <si>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</si>
  <si>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</si>
  <si>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</si>
  <si>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</si>
  <si>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не в матрице</t>
  </si>
  <si>
    <t>завод вывел из производства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</si>
  <si>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</si>
  <si>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</si>
  <si>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</si>
  <si>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</si>
  <si>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</si>
  <si>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</si>
  <si>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</si>
  <si>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</si>
  <si>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</si>
  <si>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</si>
  <si>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</si>
  <si>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</si>
  <si>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</si>
  <si>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</si>
  <si>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</si>
  <si>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</si>
  <si>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</si>
  <si>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</si>
  <si>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</si>
  <si>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</si>
  <si>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</si>
  <si>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возможно перемещение из Донецка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</si>
  <si>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</si>
  <si>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</si>
  <si>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</si>
  <si>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</si>
  <si>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ТМ Зареченские ТС Зареченские продукты сфера ф/п ф/в 0,7 МГ</t>
  </si>
  <si>
    <t>новинка Майба</t>
  </si>
  <si>
    <t>Пельмени Домашние со сливочным маслом ТМ Зареченские ТС Зареченские продукты сфера ф/п ф/в 0,7 МГ</t>
  </si>
  <si>
    <t>Пельмени Медвежьи ушки с фермерскими сливками ТМ Стародв флоу-пак классическая форма 0,7 кг.  Поком</t>
  </si>
  <si>
    <t>завод не отгрузил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</si>
  <si>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</si>
  <si>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</si>
  <si>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</si>
  <si>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</si>
  <si>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</si>
  <si>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</si>
  <si>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</si>
  <si>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</si>
  <si>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Луганск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</si>
  <si>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</si>
  <si>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</si>
  <si>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</si>
  <si>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Снеки «Мини-сосиски в тесте» Фикс.вес 0,3 ф/п ТМ «Зареченские»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</si>
  <si>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</si>
  <si>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</si>
  <si>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</si>
  <si>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</si>
  <si>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</si>
  <si>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19,07,24 Алешин +100кг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</si>
  <si>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</si>
  <si>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</si>
  <si>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</si>
  <si>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</si>
  <si>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</si>
  <si>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</si>
  <si>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</si>
  <si>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</si>
  <si>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продажи!!!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</si>
  <si>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</si>
  <si>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</si>
  <si>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</si>
  <si>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</si>
  <si>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t>есть дубль</t>
  </si>
  <si>
    <t>отгрузит завод</t>
  </si>
  <si>
    <t>потребность</t>
  </si>
  <si>
    <t>кратно рядам</t>
  </si>
  <si>
    <t>ряд</t>
  </si>
  <si>
    <t>паллет</t>
  </si>
  <si>
    <t>Снеки «Хотстеры с сыром» ф/в 0,25 ТМ «Горячая штучка»</t>
  </si>
  <si>
    <t>разовый заказ</t>
  </si>
  <si>
    <t>заказ Майба</t>
  </si>
  <si>
    <t>29,07,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</si>
</sst>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5" fillId="0" borderId="1" xfId="1" applyNumberFormat="1" applyFont="1"/>
    <xf numFmtId="164" fontId="6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7" fillId="7" borderId="1" xfId="1" applyNumberFormat="1" applyFont="1" applyFill="1"/>
    <xf numFmtId="164" fontId="8" fillId="7" borderId="1" xfId="1" applyNumberFormat="1" applyFont="1" applyFill="1"/>
    <xf numFmtId="164" fontId="1" fillId="8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5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22,07,</v>
          </cell>
          <cell r="O4" t="str">
            <v>25,07,</v>
          </cell>
          <cell r="V4" t="str">
            <v>18,07,</v>
          </cell>
          <cell r="W4" t="str">
            <v>11,07,</v>
          </cell>
          <cell r="X4" t="str">
            <v>04,07,</v>
          </cell>
          <cell r="Y4" t="str">
            <v>27,06,</v>
          </cell>
          <cell r="Z4" t="str">
            <v>20,06,</v>
          </cell>
        </row>
        <row r="5">
          <cell r="E5">
            <v>12517.960000000001</v>
          </cell>
          <cell r="F5">
            <v>10132.800000000001</v>
          </cell>
          <cell r="J5">
            <v>13347.7</v>
          </cell>
          <cell r="K5">
            <v>-829.74</v>
          </cell>
          <cell r="L5">
            <v>0</v>
          </cell>
          <cell r="M5">
            <v>0</v>
          </cell>
          <cell r="N5">
            <v>20923.600000000002</v>
          </cell>
          <cell r="O5">
            <v>2503.5919999999996</v>
          </cell>
          <cell r="P5">
            <v>8392.5999999999985</v>
          </cell>
          <cell r="Q5">
            <v>9016</v>
          </cell>
          <cell r="R5">
            <v>0</v>
          </cell>
          <cell r="V5">
            <v>2346.92</v>
          </cell>
          <cell r="W5">
            <v>1984.4100000000003</v>
          </cell>
          <cell r="X5">
            <v>2372.5800000000004</v>
          </cell>
          <cell r="Y5">
            <v>2204.5199999999995</v>
          </cell>
          <cell r="Z5">
            <v>1959.0940000000003</v>
          </cell>
          <cell r="AB5">
            <v>4099.616</v>
          </cell>
          <cell r="AD5">
            <v>1006</v>
          </cell>
          <cell r="AE5">
            <v>4312.3200000000006</v>
          </cell>
        </row>
        <row r="6">
          <cell r="A6" t="str">
            <v>«Мини-чебуречки с мясом» Фикс.вес 0,3 ф/п ТМ «Зареченские»</v>
          </cell>
          <cell r="B6" t="str">
            <v>шт</v>
          </cell>
          <cell r="G6">
            <v>0.3</v>
          </cell>
          <cell r="H6">
            <v>180</v>
          </cell>
          <cell r="I6" t="str">
            <v>Общий прайс</v>
          </cell>
          <cell r="K6">
            <v>0</v>
          </cell>
          <cell r="N6">
            <v>162</v>
          </cell>
          <cell r="O6">
            <v>0</v>
          </cell>
          <cell r="Q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B6">
            <v>0</v>
          </cell>
          <cell r="AC6">
            <v>9</v>
          </cell>
          <cell r="AD6">
            <v>0</v>
          </cell>
          <cell r="AE6">
            <v>0</v>
          </cell>
          <cell r="AF6">
            <v>18</v>
          </cell>
          <cell r="AG6">
            <v>234</v>
          </cell>
        </row>
        <row r="7">
          <cell r="A7" t="str">
            <v>«Мини-чебуречки с сыром и ветчиной» Фикс.вес 0,3 ф/п ТМ «Зареченские»</v>
          </cell>
          <cell r="B7" t="str">
            <v>шт</v>
          </cell>
          <cell r="G7">
            <v>0.3</v>
          </cell>
          <cell r="H7">
            <v>180</v>
          </cell>
          <cell r="I7" t="str">
            <v>Общий прайс</v>
          </cell>
          <cell r="K7">
            <v>0</v>
          </cell>
          <cell r="N7">
            <v>162</v>
          </cell>
          <cell r="O7">
            <v>0</v>
          </cell>
          <cell r="Q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B7">
            <v>0</v>
          </cell>
          <cell r="AC7">
            <v>9</v>
          </cell>
          <cell r="AD7">
            <v>0</v>
          </cell>
          <cell r="AE7">
            <v>0</v>
          </cell>
          <cell r="AF7">
            <v>18</v>
          </cell>
          <cell r="AG7">
            <v>234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26</v>
          </cell>
          <cell r="D8">
            <v>168</v>
          </cell>
          <cell r="E8">
            <v>34</v>
          </cell>
          <cell r="F8">
            <v>134</v>
          </cell>
          <cell r="G8">
            <v>0.3</v>
          </cell>
          <cell r="H8">
            <v>180</v>
          </cell>
          <cell r="I8" t="str">
            <v>матрица</v>
          </cell>
          <cell r="J8">
            <v>37</v>
          </cell>
          <cell r="K8">
            <v>-3</v>
          </cell>
          <cell r="N8">
            <v>0</v>
          </cell>
          <cell r="O8">
            <v>6.8</v>
          </cell>
          <cell r="Q8">
            <v>0</v>
          </cell>
          <cell r="T8">
            <v>19.705882352941178</v>
          </cell>
          <cell r="U8">
            <v>19.705882352941178</v>
          </cell>
          <cell r="V8">
            <v>8.6</v>
          </cell>
          <cell r="W8">
            <v>7.2</v>
          </cell>
          <cell r="X8">
            <v>9</v>
          </cell>
          <cell r="Y8">
            <v>9</v>
          </cell>
          <cell r="Z8">
            <v>10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862</v>
          </cell>
          <cell r="E9">
            <v>362</v>
          </cell>
          <cell r="F9">
            <v>346</v>
          </cell>
          <cell r="G9">
            <v>0.3</v>
          </cell>
          <cell r="H9">
            <v>180</v>
          </cell>
          <cell r="I9" t="str">
            <v>матрица</v>
          </cell>
          <cell r="J9">
            <v>362</v>
          </cell>
          <cell r="K9">
            <v>0</v>
          </cell>
          <cell r="N9">
            <v>336</v>
          </cell>
          <cell r="O9">
            <v>72.400000000000006</v>
          </cell>
          <cell r="P9">
            <v>331.60000000000014</v>
          </cell>
          <cell r="Q9">
            <v>336</v>
          </cell>
          <cell r="T9">
            <v>14.060773480662982</v>
          </cell>
          <cell r="U9">
            <v>9.4198895027624303</v>
          </cell>
          <cell r="V9">
            <v>70.2</v>
          </cell>
          <cell r="W9">
            <v>44.6</v>
          </cell>
          <cell r="X9">
            <v>67.2</v>
          </cell>
          <cell r="Y9">
            <v>55.6</v>
          </cell>
          <cell r="Z9">
            <v>54.8</v>
          </cell>
          <cell r="AB9">
            <v>99.480000000000032</v>
          </cell>
          <cell r="AC9">
            <v>12</v>
          </cell>
          <cell r="AD9">
            <v>28</v>
          </cell>
          <cell r="AE9">
            <v>100.8</v>
          </cell>
          <cell r="AF9">
            <v>14</v>
          </cell>
          <cell r="AG9">
            <v>70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891</v>
          </cell>
          <cell r="E10">
            <v>526</v>
          </cell>
          <cell r="F10">
            <v>189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527</v>
          </cell>
          <cell r="K10">
            <v>-1</v>
          </cell>
          <cell r="N10">
            <v>1008</v>
          </cell>
          <cell r="O10">
            <v>105.2</v>
          </cell>
          <cell r="P10">
            <v>275.79999999999995</v>
          </cell>
          <cell r="Q10">
            <v>336</v>
          </cell>
          <cell r="T10">
            <v>14.572243346007603</v>
          </cell>
          <cell r="U10">
            <v>11.378326996197718</v>
          </cell>
          <cell r="V10">
            <v>86.4</v>
          </cell>
          <cell r="W10">
            <v>69.599999999999994</v>
          </cell>
          <cell r="X10">
            <v>84.6</v>
          </cell>
          <cell r="Y10">
            <v>76.8</v>
          </cell>
          <cell r="Z10">
            <v>66.599999999999994</v>
          </cell>
          <cell r="AB10">
            <v>82.739999999999981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чебупели с мясом ТМ Горячая штучка Без свинины 0,3 кг  ПОКОМ</v>
          </cell>
          <cell r="B11" t="str">
            <v>шт</v>
          </cell>
          <cell r="C11">
            <v>703</v>
          </cell>
          <cell r="D11">
            <v>45</v>
          </cell>
          <cell r="E11">
            <v>291</v>
          </cell>
          <cell r="F11">
            <v>346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295</v>
          </cell>
          <cell r="K11">
            <v>-4</v>
          </cell>
          <cell r="N11">
            <v>0</v>
          </cell>
          <cell r="O11">
            <v>58.2</v>
          </cell>
          <cell r="P11">
            <v>468.80000000000007</v>
          </cell>
          <cell r="Q11">
            <v>504</v>
          </cell>
          <cell r="T11">
            <v>14.604810996563574</v>
          </cell>
          <cell r="U11">
            <v>5.9450171821305835</v>
          </cell>
          <cell r="V11">
            <v>43.8</v>
          </cell>
          <cell r="W11">
            <v>11</v>
          </cell>
          <cell r="X11">
            <v>38.4</v>
          </cell>
          <cell r="Y11">
            <v>29.4</v>
          </cell>
          <cell r="Z11">
            <v>11.6</v>
          </cell>
          <cell r="AA11" t="str">
            <v>01,07 завод не отгрузил 192шт.</v>
          </cell>
          <cell r="AB11">
            <v>140.64000000000001</v>
          </cell>
          <cell r="AC11">
            <v>12</v>
          </cell>
          <cell r="AD11">
            <v>42</v>
          </cell>
          <cell r="AE11">
            <v>151.19999999999999</v>
          </cell>
          <cell r="AF11">
            <v>14</v>
          </cell>
          <cell r="AG11">
            <v>70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770</v>
          </cell>
          <cell r="D12">
            <v>549</v>
          </cell>
          <cell r="E12">
            <v>553</v>
          </cell>
          <cell r="F12">
            <v>592</v>
          </cell>
          <cell r="G12">
            <v>0.3</v>
          </cell>
          <cell r="H12">
            <v>180</v>
          </cell>
          <cell r="I12" t="str">
            <v>матрица</v>
          </cell>
          <cell r="J12">
            <v>555</v>
          </cell>
          <cell r="K12">
            <v>-2</v>
          </cell>
          <cell r="N12">
            <v>840</v>
          </cell>
          <cell r="O12">
            <v>110.6</v>
          </cell>
          <cell r="P12">
            <v>116.39999999999986</v>
          </cell>
          <cell r="Q12">
            <v>168</v>
          </cell>
          <cell r="T12">
            <v>14.466546112115733</v>
          </cell>
          <cell r="U12">
            <v>12.947558770343582</v>
          </cell>
          <cell r="V12">
            <v>94</v>
          </cell>
          <cell r="W12">
            <v>82.6</v>
          </cell>
          <cell r="X12">
            <v>84</v>
          </cell>
          <cell r="Y12">
            <v>75.400000000000006</v>
          </cell>
          <cell r="Z12">
            <v>87</v>
          </cell>
          <cell r="AB12">
            <v>34.919999999999959</v>
          </cell>
          <cell r="AC12">
            <v>12</v>
          </cell>
          <cell r="AD12">
            <v>14</v>
          </cell>
          <cell r="AE12">
            <v>50.4</v>
          </cell>
          <cell r="AF12">
            <v>14</v>
          </cell>
          <cell r="AG12">
            <v>70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9</v>
          </cell>
          <cell r="G13">
            <v>0.09</v>
          </cell>
          <cell r="H13">
            <v>180</v>
          </cell>
          <cell r="I13" t="str">
            <v>матрица</v>
          </cell>
          <cell r="K13">
            <v>0</v>
          </cell>
          <cell r="N13">
            <v>0</v>
          </cell>
          <cell r="O13">
            <v>0</v>
          </cell>
          <cell r="Q13">
            <v>0</v>
          </cell>
          <cell r="T13" t="e">
            <v>#DIV/0!</v>
          </cell>
          <cell r="U13" t="e">
            <v>#DIV/0!</v>
          </cell>
          <cell r="V13">
            <v>2</v>
          </cell>
          <cell r="W13">
            <v>4.5999999999999996</v>
          </cell>
          <cell r="X13">
            <v>5.8</v>
          </cell>
          <cell r="Y13">
            <v>1.6</v>
          </cell>
          <cell r="Z13">
            <v>4.2</v>
          </cell>
          <cell r="AA13" t="str">
            <v>может стоить вывести???? / пока не заказываем (соглавсовал с Савельевым, на письмо ТК не ответила)</v>
          </cell>
          <cell r="AB13">
            <v>0</v>
          </cell>
          <cell r="AC13">
            <v>24</v>
          </cell>
          <cell r="AD13">
            <v>0</v>
          </cell>
          <cell r="AE13">
            <v>0</v>
          </cell>
          <cell r="AF13">
            <v>14</v>
          </cell>
          <cell r="AG13">
            <v>126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  <cell r="B14" t="str">
            <v>шт</v>
          </cell>
          <cell r="C14">
            <v>108</v>
          </cell>
          <cell r="E14">
            <v>59</v>
          </cell>
          <cell r="G14">
            <v>0.36</v>
          </cell>
          <cell r="H14">
            <v>180</v>
          </cell>
          <cell r="I14" t="str">
            <v>матрица</v>
          </cell>
          <cell r="J14">
            <v>62</v>
          </cell>
          <cell r="K14">
            <v>-3</v>
          </cell>
          <cell r="N14">
            <v>140</v>
          </cell>
          <cell r="O14">
            <v>11.8</v>
          </cell>
          <cell r="P14">
            <v>100</v>
          </cell>
          <cell r="Q14">
            <v>140</v>
          </cell>
          <cell r="T14">
            <v>23.728813559322031</v>
          </cell>
          <cell r="U14">
            <v>11.864406779661016</v>
          </cell>
          <cell r="V14">
            <v>11.8</v>
          </cell>
          <cell r="W14">
            <v>4.8</v>
          </cell>
          <cell r="X14">
            <v>5.6</v>
          </cell>
          <cell r="Y14">
            <v>12.8</v>
          </cell>
          <cell r="Z14">
            <v>4.5999999999999996</v>
          </cell>
          <cell r="AB14">
            <v>36</v>
          </cell>
          <cell r="AC14">
            <v>10</v>
          </cell>
          <cell r="AD14">
            <v>14</v>
          </cell>
          <cell r="AE14">
            <v>50.4</v>
          </cell>
          <cell r="AF14">
            <v>14</v>
          </cell>
          <cell r="AG14">
            <v>70</v>
          </cell>
        </row>
        <row r="15">
          <cell r="A15" t="str">
            <v>ЖАР-мени ТМ Зареченские ТС Зареченские продукты.   Поком</v>
          </cell>
          <cell r="B15" t="str">
            <v>кг</v>
          </cell>
          <cell r="C15">
            <v>7.5</v>
          </cell>
          <cell r="D15">
            <v>264</v>
          </cell>
          <cell r="E15">
            <v>75.5</v>
          </cell>
          <cell r="F15">
            <v>188.5</v>
          </cell>
          <cell r="G15">
            <v>1</v>
          </cell>
          <cell r="H15">
            <v>180</v>
          </cell>
          <cell r="I15" t="str">
            <v>матрица</v>
          </cell>
          <cell r="J15">
            <v>108</v>
          </cell>
          <cell r="K15">
            <v>-32.5</v>
          </cell>
          <cell r="N15">
            <v>330</v>
          </cell>
          <cell r="O15">
            <v>15.1</v>
          </cell>
          <cell r="Q15">
            <v>0</v>
          </cell>
          <cell r="T15">
            <v>34.337748344370858</v>
          </cell>
          <cell r="U15">
            <v>34.337748344370858</v>
          </cell>
          <cell r="V15">
            <v>30.6</v>
          </cell>
          <cell r="W15">
            <v>28.5</v>
          </cell>
          <cell r="X15">
            <v>22.9</v>
          </cell>
          <cell r="Y15">
            <v>29.7</v>
          </cell>
          <cell r="Z15">
            <v>19.7</v>
          </cell>
          <cell r="AB15">
            <v>0</v>
          </cell>
          <cell r="AC15">
            <v>5.5</v>
          </cell>
          <cell r="AD15">
            <v>0</v>
          </cell>
          <cell r="AE15">
            <v>0</v>
          </cell>
          <cell r="AF15">
            <v>12</v>
          </cell>
          <cell r="AG15">
            <v>84</v>
          </cell>
        </row>
        <row r="16">
          <cell r="A16" t="str">
            <v>Жар-боллы с курочкой и сыром. Кулинарные изделия рубленые в тесте куриные жареные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B17">
            <v>0</v>
          </cell>
          <cell r="AC17">
            <v>0</v>
          </cell>
          <cell r="AF17">
            <v>14</v>
          </cell>
          <cell r="AG17">
            <v>126</v>
          </cell>
        </row>
        <row r="18">
          <cell r="A18" t="str">
            <v>Жар-ладушки с мясом ТМ Зареченские ТС Зареченские продукты.  Поком</v>
          </cell>
          <cell r="B18" t="str">
            <v>кг</v>
          </cell>
          <cell r="G18">
            <v>0</v>
          </cell>
          <cell r="H18" t="e">
            <v>#N/A</v>
          </cell>
          <cell r="I18" t="str">
            <v>матрица</v>
          </cell>
          <cell r="K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 t="str">
            <v>нет потребности</v>
          </cell>
          <cell r="AB18">
            <v>0</v>
          </cell>
          <cell r="AC18">
            <v>0</v>
          </cell>
          <cell r="AF18">
            <v>14</v>
          </cell>
          <cell r="AG18">
            <v>126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19</v>
          </cell>
          <cell r="D19">
            <v>5.5</v>
          </cell>
          <cell r="E19">
            <v>4.5</v>
          </cell>
          <cell r="F19">
            <v>20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9.1999999999999993</v>
          </cell>
          <cell r="K19">
            <v>-4.6999999999999993</v>
          </cell>
          <cell r="O19">
            <v>0.9</v>
          </cell>
          <cell r="T19">
            <v>22.222222222222221</v>
          </cell>
          <cell r="U19">
            <v>22.222222222222221</v>
          </cell>
          <cell r="V19">
            <v>0</v>
          </cell>
          <cell r="W19">
            <v>1.1000000000000001</v>
          </cell>
          <cell r="X19">
            <v>0</v>
          </cell>
          <cell r="Y19">
            <v>0.7</v>
          </cell>
          <cell r="Z19">
            <v>0</v>
          </cell>
          <cell r="AA19" t="str">
            <v>нужно увеличить продажи!!!</v>
          </cell>
          <cell r="AB19">
            <v>0</v>
          </cell>
          <cell r="AC19">
            <v>0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6</v>
          </cell>
          <cell r="D20">
            <v>504</v>
          </cell>
          <cell r="E20">
            <v>159</v>
          </cell>
          <cell r="F20">
            <v>345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201</v>
          </cell>
          <cell r="K20">
            <v>-42</v>
          </cell>
          <cell r="N20">
            <v>0</v>
          </cell>
          <cell r="O20">
            <v>31.8</v>
          </cell>
          <cell r="P20">
            <v>100.19999999999999</v>
          </cell>
          <cell r="Q20">
            <v>168</v>
          </cell>
          <cell r="T20">
            <v>16.132075471698112</v>
          </cell>
          <cell r="U20">
            <v>10.849056603773585</v>
          </cell>
          <cell r="V20">
            <v>14.2</v>
          </cell>
          <cell r="W20">
            <v>39.6</v>
          </cell>
          <cell r="X20">
            <v>32.6</v>
          </cell>
          <cell r="Y20">
            <v>0.4</v>
          </cell>
          <cell r="Z20">
            <v>31.4</v>
          </cell>
          <cell r="AB20">
            <v>25.049999999999997</v>
          </cell>
          <cell r="AC20">
            <v>12</v>
          </cell>
          <cell r="AD20">
            <v>14</v>
          </cell>
          <cell r="AE20">
            <v>42</v>
          </cell>
          <cell r="AF20">
            <v>14</v>
          </cell>
          <cell r="AG20">
            <v>70</v>
          </cell>
        </row>
        <row r="21">
          <cell r="A21" t="str">
            <v>Круггетсы с сырным соусом ТМ Горячая штучка 3 кг зам вес ПОКОМ</v>
          </cell>
          <cell r="B21" t="str">
            <v>кг</v>
          </cell>
          <cell r="C21">
            <v>3</v>
          </cell>
          <cell r="G21">
            <v>0</v>
          </cell>
          <cell r="H21">
            <v>180</v>
          </cell>
          <cell r="I21" t="str">
            <v>не в матрице</v>
          </cell>
          <cell r="K21">
            <v>0</v>
          </cell>
          <cell r="O21">
            <v>0</v>
          </cell>
          <cell r="T21" t="e">
            <v>#DIV/0!</v>
          </cell>
          <cell r="U21" t="e">
            <v>#DIV/0!</v>
          </cell>
          <cell r="V21">
            <v>1.8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3</v>
          </cell>
          <cell r="D22">
            <v>504</v>
          </cell>
          <cell r="E22">
            <v>134</v>
          </cell>
          <cell r="F22">
            <v>370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172</v>
          </cell>
          <cell r="K22">
            <v>-38</v>
          </cell>
          <cell r="N22">
            <v>0</v>
          </cell>
          <cell r="O22">
            <v>26.8</v>
          </cell>
          <cell r="Q22">
            <v>0</v>
          </cell>
          <cell r="T22">
            <v>13.805970149253731</v>
          </cell>
          <cell r="U22">
            <v>13.805970149253731</v>
          </cell>
          <cell r="V22">
            <v>6.6</v>
          </cell>
          <cell r="W22">
            <v>32.6</v>
          </cell>
          <cell r="X22">
            <v>28</v>
          </cell>
          <cell r="Y22">
            <v>23.6</v>
          </cell>
          <cell r="Z22">
            <v>25.6</v>
          </cell>
          <cell r="AB22">
            <v>0</v>
          </cell>
          <cell r="AC22">
            <v>12</v>
          </cell>
          <cell r="AD22">
            <v>0</v>
          </cell>
          <cell r="AE22">
            <v>0</v>
          </cell>
          <cell r="AF22">
            <v>14</v>
          </cell>
          <cell r="AG22">
            <v>70</v>
          </cell>
        </row>
        <row r="23">
          <cell r="A23" t="str">
            <v>Круггетсы сочные ТМ Горячая штучка ТС Круггетсы 3 кг. Изделия кулинарные рубленые в тесте куриные</v>
          </cell>
          <cell r="B23" t="str">
            <v>кг</v>
          </cell>
          <cell r="C23">
            <v>12</v>
          </cell>
          <cell r="F23">
            <v>12</v>
          </cell>
          <cell r="G23">
            <v>0</v>
          </cell>
          <cell r="H23">
            <v>180</v>
          </cell>
          <cell r="I23" t="str">
            <v>не в матрице</v>
          </cell>
          <cell r="K23">
            <v>0</v>
          </cell>
          <cell r="O23">
            <v>0</v>
          </cell>
          <cell r="T23" t="e">
            <v>#DIV/0!</v>
          </cell>
          <cell r="U23" t="e">
            <v>#DIV/0!</v>
          </cell>
          <cell r="V23">
            <v>0</v>
          </cell>
          <cell r="W23">
            <v>0</v>
          </cell>
          <cell r="X23">
            <v>0.6</v>
          </cell>
          <cell r="Y23">
            <v>0</v>
          </cell>
          <cell r="Z23">
            <v>-0.2</v>
          </cell>
          <cell r="AA23" t="str">
            <v>нужно увеличить продажи!!!</v>
          </cell>
          <cell r="AB23">
            <v>0</v>
          </cell>
          <cell r="AC23">
            <v>0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E24">
            <v>14.8</v>
          </cell>
          <cell r="F24">
            <v>-14.8</v>
          </cell>
          <cell r="G24">
            <v>0</v>
          </cell>
          <cell r="H24" t="e">
            <v>#N/A</v>
          </cell>
          <cell r="I24" t="str">
            <v>не в матрице</v>
          </cell>
          <cell r="J24">
            <v>14.8</v>
          </cell>
          <cell r="K24">
            <v>0</v>
          </cell>
          <cell r="O24">
            <v>2.96</v>
          </cell>
          <cell r="T24">
            <v>-5</v>
          </cell>
          <cell r="U24">
            <v>-5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дубль</v>
          </cell>
          <cell r="AB24">
            <v>0</v>
          </cell>
        </row>
        <row r="25">
          <cell r="A25" t="str">
            <v>Мини-сосиски в тесте "Фрайпики" 3,7кг ВЕС, ТМ Зареченские  ПОКОМ</v>
          </cell>
          <cell r="B25" t="str">
            <v>кг</v>
          </cell>
          <cell r="C25">
            <v>36.9</v>
          </cell>
          <cell r="D25">
            <v>207</v>
          </cell>
          <cell r="E25">
            <v>74</v>
          </cell>
          <cell r="F25">
            <v>151.5</v>
          </cell>
          <cell r="G25">
            <v>1</v>
          </cell>
          <cell r="H25">
            <v>180</v>
          </cell>
          <cell r="I25" t="str">
            <v>матрица</v>
          </cell>
          <cell r="J25">
            <v>103.6</v>
          </cell>
          <cell r="K25">
            <v>-29.599999999999994</v>
          </cell>
          <cell r="N25">
            <v>207.2</v>
          </cell>
          <cell r="O25">
            <v>14.8</v>
          </cell>
          <cell r="Q25">
            <v>0</v>
          </cell>
          <cell r="T25">
            <v>24.236486486486484</v>
          </cell>
          <cell r="U25">
            <v>24.236486486486484</v>
          </cell>
          <cell r="V25">
            <v>22.2</v>
          </cell>
          <cell r="W25">
            <v>22.96</v>
          </cell>
          <cell r="X25">
            <v>16.28</v>
          </cell>
          <cell r="Y25">
            <v>24.42</v>
          </cell>
          <cell r="Z25">
            <v>14.8</v>
          </cell>
          <cell r="AA25" t="str">
            <v>есть дубль</v>
          </cell>
          <cell r="AB25">
            <v>0</v>
          </cell>
          <cell r="AC25">
            <v>3.7</v>
          </cell>
          <cell r="AD25">
            <v>0</v>
          </cell>
          <cell r="AE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859</v>
          </cell>
          <cell r="E26">
            <v>487</v>
          </cell>
          <cell r="F26">
            <v>283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496</v>
          </cell>
          <cell r="K26">
            <v>-9</v>
          </cell>
          <cell r="N26">
            <v>672</v>
          </cell>
          <cell r="O26">
            <v>97.4</v>
          </cell>
          <cell r="P26">
            <v>408.60000000000014</v>
          </cell>
          <cell r="Q26">
            <v>420</v>
          </cell>
          <cell r="T26">
            <v>14.117043121149896</v>
          </cell>
          <cell r="U26">
            <v>9.8049281314168368</v>
          </cell>
          <cell r="V26">
            <v>73</v>
          </cell>
          <cell r="W26">
            <v>68.8</v>
          </cell>
          <cell r="X26">
            <v>76.599999999999994</v>
          </cell>
          <cell r="Y26">
            <v>78.599999999999994</v>
          </cell>
          <cell r="Z26">
            <v>69.8</v>
          </cell>
          <cell r="AB26">
            <v>102.15000000000003</v>
          </cell>
          <cell r="AC26">
            <v>6</v>
          </cell>
          <cell r="AD26">
            <v>70</v>
          </cell>
          <cell r="AE26">
            <v>105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819</v>
          </cell>
          <cell r="E27">
            <v>220</v>
          </cell>
          <cell r="F27">
            <v>555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225</v>
          </cell>
          <cell r="K27">
            <v>-5</v>
          </cell>
          <cell r="N27">
            <v>0</v>
          </cell>
          <cell r="O27">
            <v>44</v>
          </cell>
          <cell r="P27">
            <v>61</v>
          </cell>
          <cell r="Q27">
            <v>84</v>
          </cell>
          <cell r="T27">
            <v>14.522727272727273</v>
          </cell>
          <cell r="U27">
            <v>12.613636363636363</v>
          </cell>
          <cell r="V27">
            <v>25.8</v>
          </cell>
          <cell r="W27">
            <v>30.2</v>
          </cell>
          <cell r="X27">
            <v>44.4</v>
          </cell>
          <cell r="Y27">
            <v>36.200000000000003</v>
          </cell>
          <cell r="Z27">
            <v>37.6</v>
          </cell>
          <cell r="AB27">
            <v>15.25</v>
          </cell>
          <cell r="AC27">
            <v>6</v>
          </cell>
          <cell r="AD27">
            <v>14</v>
          </cell>
          <cell r="AE27">
            <v>21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5</v>
          </cell>
          <cell r="D28">
            <v>336</v>
          </cell>
          <cell r="E28">
            <v>99</v>
          </cell>
          <cell r="F28">
            <v>242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141</v>
          </cell>
          <cell r="K28">
            <v>-42</v>
          </cell>
          <cell r="N28">
            <v>0</v>
          </cell>
          <cell r="O28">
            <v>19.8</v>
          </cell>
          <cell r="P28">
            <v>60</v>
          </cell>
          <cell r="Q28">
            <v>84</v>
          </cell>
          <cell r="T28">
            <v>16.464646464646464</v>
          </cell>
          <cell r="U28">
            <v>12.222222222222221</v>
          </cell>
          <cell r="V28">
            <v>10.8</v>
          </cell>
          <cell r="W28">
            <v>26</v>
          </cell>
          <cell r="X28">
            <v>33.200000000000003</v>
          </cell>
          <cell r="Y28">
            <v>23.6</v>
          </cell>
          <cell r="Z28">
            <v>32.200000000000003</v>
          </cell>
          <cell r="AB28">
            <v>15</v>
          </cell>
          <cell r="AC28">
            <v>6</v>
          </cell>
          <cell r="AD28">
            <v>14</v>
          </cell>
          <cell r="AE28">
            <v>21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-6</v>
          </cell>
          <cell r="D29">
            <v>438</v>
          </cell>
          <cell r="E29">
            <v>202</v>
          </cell>
          <cell r="F29">
            <v>230</v>
          </cell>
          <cell r="G29">
            <v>1</v>
          </cell>
          <cell r="H29">
            <v>180</v>
          </cell>
          <cell r="I29" t="str">
            <v>матрица</v>
          </cell>
          <cell r="J29">
            <v>233</v>
          </cell>
          <cell r="K29">
            <v>-31</v>
          </cell>
          <cell r="N29">
            <v>0</v>
          </cell>
          <cell r="O29">
            <v>40.4</v>
          </cell>
          <cell r="P29">
            <v>335.6</v>
          </cell>
          <cell r="Q29">
            <v>360</v>
          </cell>
          <cell r="T29">
            <v>14.603960396039604</v>
          </cell>
          <cell r="U29">
            <v>5.6930693069306937</v>
          </cell>
          <cell r="V29">
            <v>32.4</v>
          </cell>
          <cell r="W29">
            <v>43.2</v>
          </cell>
          <cell r="X29">
            <v>37.200000000000003</v>
          </cell>
          <cell r="Y29">
            <v>37.880000000000003</v>
          </cell>
          <cell r="Z29">
            <v>27.6</v>
          </cell>
          <cell r="AA29" t="str">
            <v>есть дубль</v>
          </cell>
          <cell r="AB29">
            <v>335.6</v>
          </cell>
          <cell r="AC29">
            <v>6</v>
          </cell>
          <cell r="AD29">
            <v>60</v>
          </cell>
          <cell r="AE29">
            <v>360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20</v>
          </cell>
          <cell r="D30">
            <v>336</v>
          </cell>
          <cell r="E30">
            <v>128</v>
          </cell>
          <cell r="F30">
            <v>208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186</v>
          </cell>
          <cell r="K30">
            <v>-58</v>
          </cell>
          <cell r="N30">
            <v>0</v>
          </cell>
          <cell r="O30">
            <v>25.6</v>
          </cell>
          <cell r="P30">
            <v>150.40000000000003</v>
          </cell>
          <cell r="Q30">
            <v>168</v>
          </cell>
          <cell r="T30">
            <v>14.6875</v>
          </cell>
          <cell r="U30">
            <v>8.125</v>
          </cell>
          <cell r="V30">
            <v>23.4</v>
          </cell>
          <cell r="W30">
            <v>33.200000000000003</v>
          </cell>
          <cell r="X30">
            <v>32.200000000000003</v>
          </cell>
          <cell r="Y30">
            <v>33.4</v>
          </cell>
          <cell r="Z30">
            <v>23.8</v>
          </cell>
          <cell r="AB30">
            <v>37.600000000000009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785</v>
          </cell>
          <cell r="E31">
            <v>333</v>
          </cell>
          <cell r="F31">
            <v>378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334</v>
          </cell>
          <cell r="K31">
            <v>-1</v>
          </cell>
          <cell r="O31">
            <v>66.599999999999994</v>
          </cell>
          <cell r="T31">
            <v>5.6756756756756763</v>
          </cell>
          <cell r="U31">
            <v>5.6756756756756763</v>
          </cell>
          <cell r="V31">
            <v>57.4</v>
          </cell>
          <cell r="W31">
            <v>62.6</v>
          </cell>
          <cell r="X31">
            <v>63</v>
          </cell>
          <cell r="Y31">
            <v>54.2</v>
          </cell>
          <cell r="Z31">
            <v>24.4</v>
          </cell>
          <cell r="AA31" t="str">
            <v>дубль / не правильно ставится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333</v>
          </cell>
          <cell r="F32">
            <v>378</v>
          </cell>
          <cell r="G32">
            <v>0.25</v>
          </cell>
          <cell r="H32">
            <v>180</v>
          </cell>
          <cell r="I32" t="str">
            <v>матрица</v>
          </cell>
          <cell r="K32">
            <v>333</v>
          </cell>
          <cell r="N32">
            <v>504</v>
          </cell>
          <cell r="O32">
            <v>66.599999999999994</v>
          </cell>
          <cell r="P32">
            <v>100</v>
          </cell>
          <cell r="Q32">
            <v>168</v>
          </cell>
          <cell r="T32">
            <v>15.765765765765767</v>
          </cell>
          <cell r="U32">
            <v>13.243243243243244</v>
          </cell>
          <cell r="V32">
            <v>57.4</v>
          </cell>
          <cell r="W32">
            <v>62.8</v>
          </cell>
          <cell r="X32">
            <v>63</v>
          </cell>
          <cell r="Y32">
            <v>54.2</v>
          </cell>
          <cell r="Z32">
            <v>25</v>
          </cell>
          <cell r="AA32" t="str">
            <v>есть дубль</v>
          </cell>
          <cell r="AB32">
            <v>25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97</v>
          </cell>
          <cell r="D33">
            <v>175</v>
          </cell>
          <cell r="E33">
            <v>205</v>
          </cell>
          <cell r="F33">
            <v>13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230</v>
          </cell>
          <cell r="K33">
            <v>-25</v>
          </cell>
          <cell r="N33">
            <v>672</v>
          </cell>
          <cell r="O33">
            <v>41</v>
          </cell>
          <cell r="Q33">
            <v>0</v>
          </cell>
          <cell r="T33">
            <v>16.707317073170731</v>
          </cell>
          <cell r="U33">
            <v>16.707317073170731</v>
          </cell>
          <cell r="V33">
            <v>45.2</v>
          </cell>
          <cell r="W33">
            <v>24.2</v>
          </cell>
          <cell r="X33">
            <v>41.8</v>
          </cell>
          <cell r="Y33">
            <v>41</v>
          </cell>
          <cell r="Z33">
            <v>27.4</v>
          </cell>
          <cell r="AB33">
            <v>0</v>
          </cell>
          <cell r="AC33">
            <v>12</v>
          </cell>
          <cell r="AD33">
            <v>0</v>
          </cell>
          <cell r="AE33">
            <v>0</v>
          </cell>
          <cell r="AF33">
            <v>14</v>
          </cell>
          <cell r="AG33">
            <v>70</v>
          </cell>
        </row>
        <row r="34">
          <cell r="A34" t="str">
            <v>Наггетсы хрустящие п/ф ВЕС ПОКОМ</v>
          </cell>
          <cell r="B34" t="str">
            <v>кг</v>
          </cell>
          <cell r="C34">
            <v>-6</v>
          </cell>
          <cell r="D34">
            <v>6</v>
          </cell>
          <cell r="G34">
            <v>0</v>
          </cell>
          <cell r="H34" t="e">
            <v>#N/A</v>
          </cell>
          <cell r="I34" t="str">
            <v>не в матрице</v>
          </cell>
          <cell r="J34">
            <v>15</v>
          </cell>
          <cell r="K34">
            <v>-15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1.2</v>
          </cell>
          <cell r="Y34">
            <v>0</v>
          </cell>
          <cell r="Z34">
            <v>0</v>
          </cell>
          <cell r="AA34" t="str">
            <v>дубль</v>
          </cell>
          <cell r="AB34">
            <v>0</v>
          </cell>
          <cell r="AC34">
            <v>0</v>
          </cell>
        </row>
        <row r="35">
          <cell r="A35" t="str">
            <v>Нагетосы Сочная курочка в хрустящей панировке Наггетсы ГШ Фикс.вес 0,25 Лоток Горячая штучка Поком</v>
          </cell>
          <cell r="B35" t="str">
            <v>шт</v>
          </cell>
          <cell r="C35">
            <v>13</v>
          </cell>
          <cell r="D35">
            <v>336</v>
          </cell>
          <cell r="E35">
            <v>92</v>
          </cell>
          <cell r="F35">
            <v>244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135</v>
          </cell>
          <cell r="K35">
            <v>-43</v>
          </cell>
          <cell r="N35">
            <v>0</v>
          </cell>
          <cell r="O35">
            <v>18.399999999999999</v>
          </cell>
          <cell r="P35">
            <v>50</v>
          </cell>
          <cell r="Q35">
            <v>84</v>
          </cell>
          <cell r="T35">
            <v>17.826086956521742</v>
          </cell>
          <cell r="U35">
            <v>13.260869565217392</v>
          </cell>
          <cell r="V35">
            <v>5.4</v>
          </cell>
          <cell r="W35">
            <v>25.8</v>
          </cell>
          <cell r="X35">
            <v>29.8</v>
          </cell>
          <cell r="Y35">
            <v>22.6</v>
          </cell>
          <cell r="Z35">
            <v>7.6</v>
          </cell>
          <cell r="AB35">
            <v>12.5</v>
          </cell>
          <cell r="AC35">
            <v>6</v>
          </cell>
          <cell r="AD35">
            <v>14</v>
          </cell>
          <cell r="AE35">
            <v>21</v>
          </cell>
          <cell r="AF35">
            <v>14</v>
          </cell>
          <cell r="AG35">
            <v>126</v>
          </cell>
        </row>
        <row r="36">
          <cell r="A36" t="str">
            <v>Пекерсы с индейкой в сливочном соусе ТМ Горячая штучка 0,25 кг зам  ПОКОМ</v>
          </cell>
          <cell r="B36" t="str">
            <v>шт</v>
          </cell>
          <cell r="C36">
            <v>13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48</v>
          </cell>
          <cell r="K36">
            <v>-48</v>
          </cell>
          <cell r="N36">
            <v>336</v>
          </cell>
          <cell r="O36">
            <v>0</v>
          </cell>
          <cell r="Q36">
            <v>0</v>
          </cell>
          <cell r="T36" t="e">
            <v>#DIV/0!</v>
          </cell>
          <cell r="U36" t="e">
            <v>#DIV/0!</v>
          </cell>
          <cell r="V36">
            <v>20</v>
          </cell>
          <cell r="W36">
            <v>7.6</v>
          </cell>
          <cell r="X36">
            <v>16.8</v>
          </cell>
          <cell r="Y36">
            <v>14</v>
          </cell>
          <cell r="Z36">
            <v>12.4</v>
          </cell>
          <cell r="AB36">
            <v>0</v>
          </cell>
          <cell r="AC36">
            <v>12</v>
          </cell>
          <cell r="AD36">
            <v>0</v>
          </cell>
          <cell r="AE36">
            <v>0</v>
          </cell>
          <cell r="AF36">
            <v>14</v>
          </cell>
          <cell r="AG36">
            <v>70</v>
          </cell>
        </row>
        <row r="37">
          <cell r="A37" t="str">
            <v>Пельмени Grandmeni с говядиной ТМ Горячая штучка флоупак сфера 0,75 кг.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в сливочном соусе ТМ Горячая штучка флоупак сфера 0,75 кг.  ПОКОМ</v>
          </cell>
          <cell r="B38" t="str">
            <v>шт</v>
          </cell>
          <cell r="C38">
            <v>-29</v>
          </cell>
          <cell r="D38">
            <v>29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0.6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и свининой Grandmeni 0,75 Сфера Горячая штучка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со сливочным маслом Горячая штучка 0,75 кг ПОКОМ</v>
          </cell>
          <cell r="B40" t="str">
            <v>шт</v>
          </cell>
          <cell r="C40">
            <v>125</v>
          </cell>
          <cell r="E40">
            <v>36</v>
          </cell>
          <cell r="F40">
            <v>-1</v>
          </cell>
          <cell r="G40">
            <v>0.75</v>
          </cell>
          <cell r="H40">
            <v>180</v>
          </cell>
          <cell r="I40" t="str">
            <v>матрица</v>
          </cell>
          <cell r="J40">
            <v>120</v>
          </cell>
          <cell r="K40">
            <v>-84</v>
          </cell>
          <cell r="N40">
            <v>480</v>
          </cell>
          <cell r="O40">
            <v>7.2</v>
          </cell>
          <cell r="Q40">
            <v>0</v>
          </cell>
          <cell r="T40">
            <v>66.527777777777771</v>
          </cell>
          <cell r="U40">
            <v>66.527777777777771</v>
          </cell>
          <cell r="V40">
            <v>41.6</v>
          </cell>
          <cell r="W40">
            <v>15</v>
          </cell>
          <cell r="X40">
            <v>24.6</v>
          </cell>
          <cell r="Y40">
            <v>31.8</v>
          </cell>
          <cell r="Z40">
            <v>19.8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«Бигбули с мясом» 0,43 Сфера ТМ «Горячая штучка»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«Жемчужные» 1,0 сфера ТМ «Зареченские»</v>
          </cell>
          <cell r="B42" t="str">
            <v>шт</v>
          </cell>
          <cell r="G42">
            <v>1</v>
          </cell>
          <cell r="H42">
            <v>180</v>
          </cell>
          <cell r="I42" t="str">
            <v>Общий прайс</v>
          </cell>
          <cell r="K42">
            <v>0</v>
          </cell>
          <cell r="N42">
            <v>144</v>
          </cell>
          <cell r="O42">
            <v>0</v>
          </cell>
          <cell r="Q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B42">
            <v>0</v>
          </cell>
          <cell r="AC42">
            <v>6</v>
          </cell>
          <cell r="AD42">
            <v>0</v>
          </cell>
          <cell r="AE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#МЕГАВКУСИЩЕ с сочной грудинкой ТМ Горячая шту БУЛЬМЕНИ ТС Бигбули  сфера 0,9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#МЕГАВКУСИЩЕ с сочной грудинкой ТМ Горячая штучка ТС Бигбули  сфера 0,43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Бигбули с мясом, Горячая штучка 0,9кг  ПОКОМ</v>
          </cell>
          <cell r="B45" t="str">
            <v>шт</v>
          </cell>
          <cell r="C45">
            <v>598</v>
          </cell>
          <cell r="E45">
            <v>444</v>
          </cell>
          <cell r="F45">
            <v>55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452</v>
          </cell>
          <cell r="K45">
            <v>-8</v>
          </cell>
          <cell r="N45">
            <v>576</v>
          </cell>
          <cell r="O45">
            <v>88.8</v>
          </cell>
          <cell r="P45">
            <v>612.20000000000005</v>
          </cell>
          <cell r="Q45">
            <v>576</v>
          </cell>
          <cell r="T45">
            <v>13.592342342342343</v>
          </cell>
          <cell r="U45">
            <v>7.1058558558558564</v>
          </cell>
          <cell r="V45">
            <v>77.8</v>
          </cell>
          <cell r="W45">
            <v>62.4</v>
          </cell>
          <cell r="X45">
            <v>71.599999999999994</v>
          </cell>
          <cell r="Y45">
            <v>63.8</v>
          </cell>
          <cell r="Z45">
            <v>41</v>
          </cell>
          <cell r="AB45">
            <v>550.98</v>
          </cell>
          <cell r="AC45">
            <v>8</v>
          </cell>
          <cell r="AD45">
            <v>72</v>
          </cell>
          <cell r="AE45">
            <v>518.4</v>
          </cell>
          <cell r="AF45">
            <v>12</v>
          </cell>
          <cell r="AG45">
            <v>84</v>
          </cell>
        </row>
        <row r="46">
          <cell r="A46" t="str">
            <v>Пельмени Бигбули со слив.маслом 0,9 кг   Поком</v>
          </cell>
          <cell r="B46" t="str">
            <v>шт</v>
          </cell>
          <cell r="G46">
            <v>0</v>
          </cell>
          <cell r="H46" t="e">
            <v>#N/A</v>
          </cell>
          <cell r="I46" t="str">
            <v>матрица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нет потребности</v>
          </cell>
          <cell r="AB46">
            <v>0</v>
          </cell>
          <cell r="AC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Бугбули со сливочным маслом ТМ Горячая штучка БУЛЬМЕНИ 0,43 кг  ПОКОМ</v>
          </cell>
          <cell r="B47" t="str">
            <v>шт</v>
          </cell>
          <cell r="G47">
            <v>0</v>
          </cell>
          <cell r="H47" t="e">
            <v>#N/A</v>
          </cell>
          <cell r="I47" t="str">
            <v>матрица</v>
          </cell>
          <cell r="K47">
            <v>0</v>
          </cell>
          <cell r="O47">
            <v>0</v>
          </cell>
          <cell r="T47" t="e">
            <v>#DIV/0!</v>
          </cell>
          <cell r="U47" t="e">
            <v>#DIV/0!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нет потребности</v>
          </cell>
          <cell r="AB47">
            <v>0</v>
          </cell>
          <cell r="AC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шт. 0,9 кг  ПОКОМ</v>
          </cell>
          <cell r="B48" t="str">
            <v>шт</v>
          </cell>
          <cell r="C48">
            <v>320</v>
          </cell>
          <cell r="D48">
            <v>288</v>
          </cell>
          <cell r="E48">
            <v>411</v>
          </cell>
          <cell r="F48">
            <v>63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448</v>
          </cell>
          <cell r="K48">
            <v>-37</v>
          </cell>
          <cell r="N48">
            <v>864</v>
          </cell>
          <cell r="O48">
            <v>82.2</v>
          </cell>
          <cell r="P48">
            <v>223.79999999999995</v>
          </cell>
          <cell r="Q48">
            <v>192</v>
          </cell>
          <cell r="T48">
            <v>13.613138686131386</v>
          </cell>
          <cell r="U48">
            <v>11.277372262773723</v>
          </cell>
          <cell r="V48">
            <v>68</v>
          </cell>
          <cell r="W48">
            <v>59</v>
          </cell>
          <cell r="X48">
            <v>74.2</v>
          </cell>
          <cell r="Y48">
            <v>87.8</v>
          </cell>
          <cell r="Z48">
            <v>65.2</v>
          </cell>
          <cell r="AA48" t="str">
            <v>возможно перемещение из Донецка</v>
          </cell>
          <cell r="AB48">
            <v>201.41999999999996</v>
          </cell>
          <cell r="AC48">
            <v>8</v>
          </cell>
          <cell r="AD48">
            <v>24</v>
          </cell>
          <cell r="AE48">
            <v>172.8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Горячая штучка 0,43  ПОКОМ</v>
          </cell>
          <cell r="B49" t="str">
            <v>шт</v>
          </cell>
          <cell r="C49">
            <v>333</v>
          </cell>
          <cell r="D49">
            <v>16</v>
          </cell>
          <cell r="E49">
            <v>125</v>
          </cell>
          <cell r="F49">
            <v>176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122</v>
          </cell>
          <cell r="K49">
            <v>3</v>
          </cell>
          <cell r="N49">
            <v>192</v>
          </cell>
          <cell r="O49">
            <v>25</v>
          </cell>
          <cell r="Q49">
            <v>0</v>
          </cell>
          <cell r="T49">
            <v>14.72</v>
          </cell>
          <cell r="U49">
            <v>14.72</v>
          </cell>
          <cell r="V49">
            <v>20.399999999999999</v>
          </cell>
          <cell r="W49">
            <v>15.8</v>
          </cell>
          <cell r="X49">
            <v>23.2</v>
          </cell>
          <cell r="Y49">
            <v>34</v>
          </cell>
          <cell r="Z49">
            <v>22.8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Наваристые Горячая штучка ВЕС  ПОКОМ</v>
          </cell>
          <cell r="B50" t="str">
            <v>кг</v>
          </cell>
          <cell r="C50">
            <v>900</v>
          </cell>
          <cell r="D50">
            <v>1620</v>
          </cell>
          <cell r="E50">
            <v>825</v>
          </cell>
          <cell r="F50">
            <v>1350</v>
          </cell>
          <cell r="G50">
            <v>1</v>
          </cell>
          <cell r="H50">
            <v>180</v>
          </cell>
          <cell r="I50" t="str">
            <v>матрица</v>
          </cell>
          <cell r="J50">
            <v>830</v>
          </cell>
          <cell r="K50">
            <v>-5</v>
          </cell>
          <cell r="N50">
            <v>1080</v>
          </cell>
          <cell r="O50">
            <v>165</v>
          </cell>
          <cell r="Q50">
            <v>0</v>
          </cell>
          <cell r="T50">
            <v>14.727272727272727</v>
          </cell>
          <cell r="U50">
            <v>14.727272727272727</v>
          </cell>
          <cell r="V50">
            <v>170.4</v>
          </cell>
          <cell r="W50">
            <v>158.72999999999999</v>
          </cell>
          <cell r="X50">
            <v>145</v>
          </cell>
          <cell r="Y50">
            <v>182</v>
          </cell>
          <cell r="Z50">
            <v>195.79400000000001</v>
          </cell>
          <cell r="AB50">
            <v>0</v>
          </cell>
          <cell r="AC50">
            <v>5</v>
          </cell>
          <cell r="AD50">
            <v>0</v>
          </cell>
          <cell r="AE50">
            <v>0</v>
          </cell>
          <cell r="AF50">
            <v>12</v>
          </cell>
          <cell r="AG50">
            <v>144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850</v>
          </cell>
          <cell r="D51">
            <v>960</v>
          </cell>
          <cell r="E51">
            <v>1272</v>
          </cell>
          <cell r="F51">
            <v>136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1308</v>
          </cell>
          <cell r="K51">
            <v>-36</v>
          </cell>
          <cell r="N51">
            <v>3168</v>
          </cell>
          <cell r="O51">
            <v>254.4</v>
          </cell>
          <cell r="P51">
            <v>257.59999999999991</v>
          </cell>
          <cell r="Q51">
            <v>288</v>
          </cell>
          <cell r="T51">
            <v>14.119496855345911</v>
          </cell>
          <cell r="U51">
            <v>12.987421383647799</v>
          </cell>
          <cell r="V51">
            <v>231.6</v>
          </cell>
          <cell r="W51">
            <v>189.4</v>
          </cell>
          <cell r="X51">
            <v>198.8</v>
          </cell>
          <cell r="Y51">
            <v>215</v>
          </cell>
          <cell r="Z51">
            <v>198</v>
          </cell>
          <cell r="AB51">
            <v>231.83999999999992</v>
          </cell>
          <cell r="AC51">
            <v>8</v>
          </cell>
          <cell r="AD51">
            <v>36</v>
          </cell>
          <cell r="AE51">
            <v>259.2</v>
          </cell>
          <cell r="AF51">
            <v>12</v>
          </cell>
          <cell r="AG51">
            <v>84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115</v>
          </cell>
          <cell r="D52">
            <v>196</v>
          </cell>
          <cell r="E52">
            <v>159</v>
          </cell>
          <cell r="F52">
            <v>93</v>
          </cell>
          <cell r="G52">
            <v>0.43</v>
          </cell>
          <cell r="H52">
            <v>180</v>
          </cell>
          <cell r="I52" t="str">
            <v>матрица</v>
          </cell>
          <cell r="J52">
            <v>193</v>
          </cell>
          <cell r="K52">
            <v>-34</v>
          </cell>
          <cell r="N52">
            <v>192</v>
          </cell>
          <cell r="O52">
            <v>31.8</v>
          </cell>
          <cell r="P52">
            <v>160.19999999999999</v>
          </cell>
          <cell r="Q52">
            <v>192</v>
          </cell>
          <cell r="T52">
            <v>15</v>
          </cell>
          <cell r="U52">
            <v>8.9622641509433958</v>
          </cell>
          <cell r="V52">
            <v>25.8</v>
          </cell>
          <cell r="W52">
            <v>29.4</v>
          </cell>
          <cell r="X52">
            <v>41.6</v>
          </cell>
          <cell r="Y52">
            <v>37.200000000000003</v>
          </cell>
          <cell r="Z52">
            <v>30.8</v>
          </cell>
          <cell r="AB52">
            <v>68.885999999999996</v>
          </cell>
          <cell r="AC52">
            <v>16</v>
          </cell>
          <cell r="AD52">
            <v>12</v>
          </cell>
          <cell r="AE52">
            <v>82.56</v>
          </cell>
          <cell r="AF52">
            <v>12</v>
          </cell>
          <cell r="AG52">
            <v>84</v>
          </cell>
        </row>
        <row r="53">
          <cell r="A53" t="str">
            <v>Пельмени Домашние с говядиной и свининой ТМ Зареченские ТС Зареченские продукты сфера ф/п ф/в 0,7 МГ</v>
          </cell>
          <cell r="B53" t="str">
            <v>шт</v>
          </cell>
          <cell r="G53">
            <v>0.7</v>
          </cell>
          <cell r="H53">
            <v>180</v>
          </cell>
          <cell r="I53" t="str">
            <v>матрица</v>
          </cell>
          <cell r="K53">
            <v>0</v>
          </cell>
          <cell r="N53">
            <v>120</v>
          </cell>
          <cell r="O53">
            <v>0</v>
          </cell>
          <cell r="Q53">
            <v>0</v>
          </cell>
          <cell r="T53" t="e">
            <v>#DIV/0!</v>
          </cell>
          <cell r="U53" t="e">
            <v>#DIV/0!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 Майба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Домашние со сливочным маслом ТМ Зареченские ТС Зареченские продукты сфера ф/п ф/в 0,7 МГ</v>
          </cell>
          <cell r="B54" t="str">
            <v>шт</v>
          </cell>
          <cell r="G54">
            <v>0.7</v>
          </cell>
          <cell r="H54">
            <v>180</v>
          </cell>
          <cell r="I54" t="str">
            <v>матрица / Общий прайс</v>
          </cell>
          <cell r="K54">
            <v>0</v>
          </cell>
          <cell r="N54">
            <v>240</v>
          </cell>
          <cell r="O54">
            <v>0</v>
          </cell>
          <cell r="Q54">
            <v>0</v>
          </cell>
          <cell r="T54" t="e">
            <v>#DIV/0!</v>
          </cell>
          <cell r="U54" t="e">
            <v>#DIV/0!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новинка Майба / Салтаев +160шт.</v>
          </cell>
          <cell r="AB54">
            <v>0</v>
          </cell>
          <cell r="AC54">
            <v>10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D55">
            <v>96</v>
          </cell>
          <cell r="E55">
            <v>6</v>
          </cell>
          <cell r="F55">
            <v>90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6</v>
          </cell>
          <cell r="K55">
            <v>0</v>
          </cell>
          <cell r="N55">
            <v>0</v>
          </cell>
          <cell r="O55">
            <v>1.2</v>
          </cell>
          <cell r="Q55">
            <v>0</v>
          </cell>
          <cell r="T55">
            <v>75</v>
          </cell>
          <cell r="U55">
            <v>75</v>
          </cell>
          <cell r="V55">
            <v>0</v>
          </cell>
          <cell r="W55">
            <v>0</v>
          </cell>
          <cell r="X55">
            <v>1.6</v>
          </cell>
          <cell r="Y55">
            <v>0.4</v>
          </cell>
          <cell r="Z55">
            <v>4.2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-3</v>
          </cell>
          <cell r="D56">
            <v>106</v>
          </cell>
          <cell r="E56">
            <v>18</v>
          </cell>
          <cell r="F56">
            <v>85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18</v>
          </cell>
          <cell r="K56">
            <v>0</v>
          </cell>
          <cell r="N56">
            <v>0</v>
          </cell>
          <cell r="O56">
            <v>3.6</v>
          </cell>
          <cell r="Q56">
            <v>0</v>
          </cell>
          <cell r="T56">
            <v>23.611111111111111</v>
          </cell>
          <cell r="U56">
            <v>23.611111111111111</v>
          </cell>
          <cell r="V56">
            <v>4</v>
          </cell>
          <cell r="W56">
            <v>1.4</v>
          </cell>
          <cell r="X56">
            <v>8.1999999999999993</v>
          </cell>
          <cell r="Y56">
            <v>1.4</v>
          </cell>
          <cell r="Z56">
            <v>4.4000000000000004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2</v>
          </cell>
          <cell r="D57">
            <v>96</v>
          </cell>
          <cell r="E57">
            <v>9</v>
          </cell>
          <cell r="F57">
            <v>87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33</v>
          </cell>
          <cell r="K57">
            <v>-24</v>
          </cell>
          <cell r="N57">
            <v>0</v>
          </cell>
          <cell r="O57">
            <v>1.8</v>
          </cell>
          <cell r="Q57">
            <v>0</v>
          </cell>
          <cell r="T57">
            <v>48.333333333333329</v>
          </cell>
          <cell r="U57">
            <v>48.333333333333329</v>
          </cell>
          <cell r="V57">
            <v>2.2000000000000002</v>
          </cell>
          <cell r="W57">
            <v>7</v>
          </cell>
          <cell r="X57">
            <v>5</v>
          </cell>
          <cell r="Y57">
            <v>2.6</v>
          </cell>
          <cell r="Z57">
            <v>4.5999999999999996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202</v>
          </cell>
          <cell r="D58">
            <v>96</v>
          </cell>
          <cell r="E58">
            <v>147</v>
          </cell>
          <cell r="F58">
            <v>42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404</v>
          </cell>
          <cell r="K58">
            <v>-257</v>
          </cell>
          <cell r="N58">
            <v>864</v>
          </cell>
          <cell r="O58">
            <v>29.4</v>
          </cell>
          <cell r="Q58">
            <v>0</v>
          </cell>
          <cell r="T58">
            <v>30.816326530612248</v>
          </cell>
          <cell r="U58">
            <v>30.816326530612248</v>
          </cell>
          <cell r="V58">
            <v>75.8</v>
          </cell>
          <cell r="W58">
            <v>40.200000000000003</v>
          </cell>
          <cell r="X58">
            <v>66.2</v>
          </cell>
          <cell r="Y58">
            <v>72.599999999999994</v>
          </cell>
          <cell r="Z58">
            <v>45.2</v>
          </cell>
          <cell r="AA58" t="str">
            <v>есть дубль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с рубленой грудинкой ТМ Стародворье фоу-пак классическая форма 0,7 кг.  Поком</v>
          </cell>
          <cell r="B59" t="str">
            <v>шт</v>
          </cell>
          <cell r="C59">
            <v>-1</v>
          </cell>
          <cell r="D59">
            <v>13</v>
          </cell>
          <cell r="E59">
            <v>54</v>
          </cell>
          <cell r="F59">
            <v>-43</v>
          </cell>
          <cell r="G59">
            <v>0</v>
          </cell>
          <cell r="H59" t="e">
            <v>#N/A</v>
          </cell>
          <cell r="I59" t="str">
            <v>не в матрице</v>
          </cell>
          <cell r="J59">
            <v>64</v>
          </cell>
          <cell r="K59">
            <v>-10</v>
          </cell>
          <cell r="O59">
            <v>10.8</v>
          </cell>
          <cell r="T59">
            <v>-3.9814814814814814</v>
          </cell>
          <cell r="U59">
            <v>-3.9814814814814814</v>
          </cell>
          <cell r="V59">
            <v>0.2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B59">
            <v>0</v>
          </cell>
          <cell r="AC59">
            <v>0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94</v>
          </cell>
          <cell r="E60">
            <v>37</v>
          </cell>
          <cell r="F60">
            <v>55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64</v>
          </cell>
          <cell r="K60">
            <v>-27</v>
          </cell>
          <cell r="N60">
            <v>0</v>
          </cell>
          <cell r="O60">
            <v>7.4</v>
          </cell>
          <cell r="P60">
            <v>48.600000000000009</v>
          </cell>
          <cell r="Q60">
            <v>96</v>
          </cell>
          <cell r="T60">
            <v>20.405405405405403</v>
          </cell>
          <cell r="U60">
            <v>7.4324324324324325</v>
          </cell>
          <cell r="V60">
            <v>0</v>
          </cell>
          <cell r="W60">
            <v>5.8</v>
          </cell>
          <cell r="X60">
            <v>6.8</v>
          </cell>
          <cell r="Y60">
            <v>10.8</v>
          </cell>
          <cell r="Z60">
            <v>5.4</v>
          </cell>
          <cell r="AB60">
            <v>43.740000000000009</v>
          </cell>
          <cell r="AC60">
            <v>8</v>
          </cell>
          <cell r="AD60">
            <v>12</v>
          </cell>
          <cell r="AE60">
            <v>86.4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111</v>
          </cell>
          <cell r="E61">
            <v>77</v>
          </cell>
          <cell r="F61">
            <v>-3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97</v>
          </cell>
          <cell r="K61">
            <v>-20</v>
          </cell>
          <cell r="N61">
            <v>0</v>
          </cell>
          <cell r="O61">
            <v>15.4</v>
          </cell>
          <cell r="P61">
            <v>218.6</v>
          </cell>
          <cell r="Q61">
            <v>192</v>
          </cell>
          <cell r="T61">
            <v>12.272727272727272</v>
          </cell>
          <cell r="U61">
            <v>-0.19480519480519481</v>
          </cell>
          <cell r="V61">
            <v>6.8</v>
          </cell>
          <cell r="W61">
            <v>5.4</v>
          </cell>
          <cell r="X61">
            <v>10.199999999999999</v>
          </cell>
          <cell r="Y61">
            <v>11.4</v>
          </cell>
          <cell r="Z61">
            <v>18.2</v>
          </cell>
          <cell r="AB61">
            <v>196.74</v>
          </cell>
          <cell r="AC61">
            <v>8</v>
          </cell>
          <cell r="AD61">
            <v>24</v>
          </cell>
          <cell r="AE61">
            <v>172.8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C62">
            <v>925</v>
          </cell>
          <cell r="D62">
            <v>720</v>
          </cell>
          <cell r="E62">
            <v>849.06</v>
          </cell>
          <cell r="F62">
            <v>448</v>
          </cell>
          <cell r="G62">
            <v>1</v>
          </cell>
          <cell r="H62">
            <v>180</v>
          </cell>
          <cell r="I62" t="str">
            <v>матрица</v>
          </cell>
          <cell r="J62">
            <v>855</v>
          </cell>
          <cell r="K62">
            <v>-5.9400000000000546</v>
          </cell>
          <cell r="N62">
            <v>2760</v>
          </cell>
          <cell r="O62">
            <v>169.81199999999998</v>
          </cell>
          <cell r="Q62">
            <v>0</v>
          </cell>
          <cell r="T62">
            <v>18.891479989635599</v>
          </cell>
          <cell r="U62">
            <v>18.891479989635599</v>
          </cell>
          <cell r="V62">
            <v>207</v>
          </cell>
          <cell r="W62">
            <v>173</v>
          </cell>
          <cell r="X62">
            <v>177</v>
          </cell>
          <cell r="Y62">
            <v>197</v>
          </cell>
          <cell r="Z62">
            <v>182</v>
          </cell>
          <cell r="AB62">
            <v>0</v>
          </cell>
          <cell r="AC62">
            <v>5</v>
          </cell>
          <cell r="AD62">
            <v>0</v>
          </cell>
          <cell r="AE62">
            <v>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C63">
            <v>369</v>
          </cell>
          <cell r="E63">
            <v>199</v>
          </cell>
          <cell r="F63">
            <v>154</v>
          </cell>
          <cell r="G63">
            <v>1</v>
          </cell>
          <cell r="H63">
            <v>180</v>
          </cell>
          <cell r="I63" t="str">
            <v>матрица</v>
          </cell>
          <cell r="J63">
            <v>208</v>
          </cell>
          <cell r="K63">
            <v>-9</v>
          </cell>
          <cell r="N63">
            <v>240</v>
          </cell>
          <cell r="O63">
            <v>39.799999999999997</v>
          </cell>
          <cell r="P63">
            <v>163.19999999999993</v>
          </cell>
          <cell r="Q63">
            <v>180</v>
          </cell>
          <cell r="T63">
            <v>14.42211055276382</v>
          </cell>
          <cell r="U63">
            <v>9.8994974874371859</v>
          </cell>
          <cell r="V63">
            <v>41</v>
          </cell>
          <cell r="W63">
            <v>35.4</v>
          </cell>
          <cell r="X63">
            <v>41.6</v>
          </cell>
          <cell r="Y63">
            <v>37.6</v>
          </cell>
          <cell r="Z63">
            <v>36</v>
          </cell>
          <cell r="AB63">
            <v>163.19999999999993</v>
          </cell>
          <cell r="AC63">
            <v>5</v>
          </cell>
          <cell r="AD63">
            <v>36</v>
          </cell>
          <cell r="AE63">
            <v>180</v>
          </cell>
          <cell r="AF63">
            <v>12</v>
          </cell>
          <cell r="AG63">
            <v>84</v>
          </cell>
        </row>
        <row r="64">
          <cell r="A64" t="str">
            <v>Пельмени Сочные стародв. сфера 0,43кг  Поком</v>
          </cell>
          <cell r="B64" t="str">
            <v>шт</v>
          </cell>
          <cell r="C64">
            <v>83</v>
          </cell>
          <cell r="F64">
            <v>80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0.4</v>
          </cell>
          <cell r="W64">
            <v>0.6</v>
          </cell>
          <cell r="X64">
            <v>0</v>
          </cell>
          <cell r="Y64">
            <v>0.4</v>
          </cell>
          <cell r="Z64">
            <v>0.4</v>
          </cell>
          <cell r="AA64" t="str">
            <v>нужно продавать!!! / перемещение</v>
          </cell>
          <cell r="AB64">
            <v>0</v>
          </cell>
          <cell r="AC64">
            <v>0</v>
          </cell>
        </row>
        <row r="65">
          <cell r="A65" t="str">
            <v>Пельмени Сочные сфера 0,9 кг ТМ Стародворье ПОКОМ</v>
          </cell>
          <cell r="B65" t="str">
            <v>шт</v>
          </cell>
          <cell r="E65">
            <v>6</v>
          </cell>
          <cell r="F65">
            <v>-6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6</v>
          </cell>
          <cell r="K65">
            <v>0</v>
          </cell>
          <cell r="O65">
            <v>1.2</v>
          </cell>
          <cell r="T65">
            <v>-5</v>
          </cell>
          <cell r="U65">
            <v>-5</v>
          </cell>
          <cell r="V65">
            <v>0.4</v>
          </cell>
          <cell r="W65">
            <v>0.4</v>
          </cell>
          <cell r="X65">
            <v>0.4</v>
          </cell>
          <cell r="Y65">
            <v>0.4</v>
          </cell>
          <cell r="Z65">
            <v>0.4</v>
          </cell>
          <cell r="AB65">
            <v>0</v>
          </cell>
        </row>
        <row r="66">
          <cell r="A66" t="str">
            <v>Пельмени Супермени с мясом, Горячая штучка 0,2кг    ПОКОМ</v>
          </cell>
          <cell r="B66" t="str">
            <v>шт</v>
          </cell>
          <cell r="G66">
            <v>0</v>
          </cell>
          <cell r="H66" t="e">
            <v>#N/A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8</v>
          </cell>
          <cell r="AG66">
            <v>48</v>
          </cell>
        </row>
        <row r="67">
          <cell r="A67" t="str">
            <v>Пельмени Супермени со сливочным маслом Супермени 0,2 Сфера Горячая штучка  Поком</v>
          </cell>
          <cell r="B67" t="str">
            <v>шт</v>
          </cell>
          <cell r="G67">
            <v>0</v>
          </cell>
          <cell r="H67" t="e">
            <v>#N/A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  <cell r="AF67">
            <v>6</v>
          </cell>
          <cell r="AG67">
            <v>72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G68">
            <v>0</v>
          </cell>
          <cell r="H68" t="e">
            <v>#N/A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B68">
            <v>0</v>
          </cell>
          <cell r="AC68">
            <v>0</v>
          </cell>
          <cell r="AF68">
            <v>6</v>
          </cell>
          <cell r="AG68">
            <v>72</v>
          </cell>
        </row>
        <row r="69">
          <cell r="A69" t="str">
            <v>Смак-мени с картофелем и сочной грудинкой ТМ Зареченские  флоу-пак 1 кг.  Поком</v>
          </cell>
          <cell r="B69" t="str">
            <v>шт</v>
          </cell>
          <cell r="C69">
            <v>1</v>
          </cell>
          <cell r="F69">
            <v>1</v>
          </cell>
          <cell r="G69">
            <v>0</v>
          </cell>
          <cell r="H69" t="e">
            <v>#N/A</v>
          </cell>
          <cell r="I69" t="str">
            <v>не в матрице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B69">
            <v>0</v>
          </cell>
          <cell r="AC69">
            <v>0</v>
          </cell>
        </row>
        <row r="70">
          <cell r="A70" t="str">
            <v>Смак-мени с мясом ТМ Зареченские ТС Зареченские продукты флоу-пак 1 кг.  Поком</v>
          </cell>
          <cell r="B70" t="str">
            <v>шт</v>
          </cell>
          <cell r="C70">
            <v>20</v>
          </cell>
          <cell r="F70">
            <v>18</v>
          </cell>
          <cell r="G70">
            <v>0</v>
          </cell>
          <cell r="H70" t="e">
            <v>#N/A</v>
          </cell>
          <cell r="I70" t="str">
            <v>не в матрице</v>
          </cell>
          <cell r="K70">
            <v>0</v>
          </cell>
          <cell r="O70">
            <v>0</v>
          </cell>
          <cell r="T70" t="e">
            <v>#DIV/0!</v>
          </cell>
          <cell r="U70" t="e">
            <v>#DIV/0!</v>
          </cell>
          <cell r="V70">
            <v>1.6</v>
          </cell>
          <cell r="W70">
            <v>0</v>
          </cell>
          <cell r="X70">
            <v>1</v>
          </cell>
          <cell r="Y70">
            <v>0</v>
          </cell>
          <cell r="Z70">
            <v>1</v>
          </cell>
          <cell r="AA70" t="str">
            <v>нужно увеличить продажи!!!</v>
          </cell>
          <cell r="AB70">
            <v>0</v>
          </cell>
          <cell r="AC70">
            <v>0</v>
          </cell>
        </row>
        <row r="71">
          <cell r="A71" t="str">
            <v>Смаколадьи с яблоком и грушей ТМ Зареченские  флоу-пак 0,9 кг.  Поком</v>
          </cell>
          <cell r="B71" t="str">
            <v>шт</v>
          </cell>
          <cell r="C71">
            <v>9.8000000000000007</v>
          </cell>
          <cell r="F71">
            <v>9.8000000000000007</v>
          </cell>
          <cell r="G71">
            <v>0</v>
          </cell>
          <cell r="H71" t="e">
            <v>#N/A</v>
          </cell>
          <cell r="I71" t="str">
            <v>не в матрице</v>
          </cell>
          <cell r="K71">
            <v>0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0.2</v>
          </cell>
          <cell r="X71">
            <v>0</v>
          </cell>
          <cell r="Y71">
            <v>0</v>
          </cell>
          <cell r="Z71">
            <v>0</v>
          </cell>
          <cell r="AA71" t="str">
            <v>нужно увеличить продажи!!!</v>
          </cell>
          <cell r="AB71">
            <v>0</v>
          </cell>
          <cell r="AC71">
            <v>0</v>
          </cell>
        </row>
        <row r="72">
          <cell r="A72" t="str">
            <v>Снеки «Мини-сосиски в тесте» Фикс.вес 0,3 ф/п ТМ «Зареченские»</v>
          </cell>
          <cell r="B72" t="str">
            <v>шт</v>
          </cell>
          <cell r="G72">
            <v>0.3</v>
          </cell>
          <cell r="H72">
            <v>180</v>
          </cell>
          <cell r="I72" t="str">
            <v>Общий прайс</v>
          </cell>
          <cell r="K72">
            <v>0</v>
          </cell>
          <cell r="N72">
            <v>252</v>
          </cell>
          <cell r="O72">
            <v>0</v>
          </cell>
          <cell r="Q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B72">
            <v>0</v>
          </cell>
          <cell r="AC72">
            <v>9</v>
          </cell>
          <cell r="AD72">
            <v>0</v>
          </cell>
          <cell r="AE72">
            <v>0</v>
          </cell>
          <cell r="AF72">
            <v>14</v>
          </cell>
          <cell r="AG72">
            <v>126</v>
          </cell>
        </row>
        <row r="73">
          <cell r="A73" t="str">
            <v>Сосиски Оригинальные заморож. ТМ Стародворье в вак 0,33 кг  Поком</v>
          </cell>
          <cell r="B73" t="str">
            <v>шт</v>
          </cell>
          <cell r="C73">
            <v>51</v>
          </cell>
          <cell r="F73">
            <v>43</v>
          </cell>
          <cell r="G73">
            <v>0</v>
          </cell>
          <cell r="H73">
            <v>365</v>
          </cell>
          <cell r="I73" t="str">
            <v>не в матрице</v>
          </cell>
          <cell r="K73">
            <v>0</v>
          </cell>
          <cell r="O73">
            <v>0</v>
          </cell>
          <cell r="T73" t="e">
            <v>#DIV/0!</v>
          </cell>
          <cell r="U73" t="e">
            <v>#DIV/0!</v>
          </cell>
          <cell r="V73">
            <v>0</v>
          </cell>
          <cell r="W73">
            <v>0</v>
          </cell>
          <cell r="X73">
            <v>0</v>
          </cell>
          <cell r="Y73">
            <v>2.8</v>
          </cell>
          <cell r="Z73">
            <v>0</v>
          </cell>
          <cell r="AA73" t="str">
            <v>нужно увеличить продажи!!!</v>
          </cell>
          <cell r="AB73">
            <v>0</v>
          </cell>
          <cell r="AC73">
            <v>0</v>
          </cell>
        </row>
        <row r="74">
          <cell r="A74" t="str">
            <v>Фрай-пицца с ветчиной и грибами ТМ Зареченские ТС Зареченские продукты.  Поком</v>
          </cell>
          <cell r="B74" t="str">
            <v>кг</v>
          </cell>
          <cell r="C74">
            <v>14.3</v>
          </cell>
          <cell r="D74">
            <v>3.7</v>
          </cell>
          <cell r="F74">
            <v>15</v>
          </cell>
          <cell r="G74">
            <v>1</v>
          </cell>
          <cell r="H74">
            <v>180</v>
          </cell>
          <cell r="I74" t="str">
            <v>матрица</v>
          </cell>
          <cell r="K74">
            <v>0</v>
          </cell>
          <cell r="N74">
            <v>0</v>
          </cell>
          <cell r="O74">
            <v>0</v>
          </cell>
          <cell r="Q74">
            <v>0</v>
          </cell>
          <cell r="T74" t="e">
            <v>#DIV/0!</v>
          </cell>
          <cell r="U74" t="e">
            <v>#DIV/0!</v>
          </cell>
          <cell r="V74">
            <v>1.2</v>
          </cell>
          <cell r="W74">
            <v>1.94</v>
          </cell>
          <cell r="X74">
            <v>2.4</v>
          </cell>
          <cell r="Y74">
            <v>3</v>
          </cell>
          <cell r="Z74">
            <v>2.4</v>
          </cell>
          <cell r="AA74" t="str">
            <v>может стоить вывести???? / пока не заказываем (соглавсовал с Савельевым, на письмо ТК не ответила)</v>
          </cell>
          <cell r="AB74">
            <v>0</v>
          </cell>
          <cell r="AC74">
            <v>3</v>
          </cell>
          <cell r="AD74">
            <v>0</v>
          </cell>
          <cell r="AE74">
            <v>0</v>
          </cell>
          <cell r="AF74">
            <v>14</v>
          </cell>
          <cell r="AG74">
            <v>126</v>
          </cell>
        </row>
        <row r="75">
          <cell r="A75" t="str">
            <v>Хотстеры ТМ Горячая штучка ТС Хотстеры 0,25 кг зам  ПОКОМ</v>
          </cell>
          <cell r="B75" t="str">
            <v>шт</v>
          </cell>
          <cell r="C75">
            <v>737</v>
          </cell>
          <cell r="D75">
            <v>1</v>
          </cell>
          <cell r="E75">
            <v>568</v>
          </cell>
          <cell r="F75">
            <v>5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675</v>
          </cell>
          <cell r="K75">
            <v>-107</v>
          </cell>
          <cell r="N75">
            <v>1008</v>
          </cell>
          <cell r="O75">
            <v>113.6</v>
          </cell>
          <cell r="P75">
            <v>577.39999999999986</v>
          </cell>
          <cell r="Q75">
            <v>504</v>
          </cell>
          <cell r="T75">
            <v>13.35387323943662</v>
          </cell>
          <cell r="U75">
            <v>8.9172535211267618</v>
          </cell>
          <cell r="V75">
            <v>118.6</v>
          </cell>
          <cell r="W75">
            <v>73.8</v>
          </cell>
          <cell r="X75">
            <v>100</v>
          </cell>
          <cell r="Y75">
            <v>81.400000000000006</v>
          </cell>
          <cell r="Z75">
            <v>61.6</v>
          </cell>
          <cell r="AB75">
            <v>144.34999999999997</v>
          </cell>
          <cell r="AC75">
            <v>12</v>
          </cell>
          <cell r="AD75">
            <v>42</v>
          </cell>
          <cell r="AE75">
            <v>126</v>
          </cell>
          <cell r="AF75">
            <v>14</v>
          </cell>
          <cell r="AG75">
            <v>70</v>
          </cell>
        </row>
        <row r="76">
          <cell r="A76" t="str">
            <v>Хрустящие крылышки ТМ Горячая штучка 0,3 кг зам  ПОКОМ</v>
          </cell>
          <cell r="B76" t="str">
            <v>шт</v>
          </cell>
          <cell r="C76">
            <v>613</v>
          </cell>
          <cell r="D76">
            <v>8</v>
          </cell>
          <cell r="E76">
            <v>393</v>
          </cell>
          <cell r="F76">
            <v>62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393</v>
          </cell>
          <cell r="K76">
            <v>0</v>
          </cell>
          <cell r="N76">
            <v>672</v>
          </cell>
          <cell r="O76">
            <v>78.599999999999994</v>
          </cell>
          <cell r="P76">
            <v>366.39999999999986</v>
          </cell>
          <cell r="Q76">
            <v>336</v>
          </cell>
          <cell r="T76">
            <v>13.613231552162851</v>
          </cell>
          <cell r="U76">
            <v>9.3384223918575078</v>
          </cell>
          <cell r="V76">
            <v>74.8</v>
          </cell>
          <cell r="W76">
            <v>11</v>
          </cell>
          <cell r="X76">
            <v>56</v>
          </cell>
          <cell r="Y76">
            <v>23.2</v>
          </cell>
          <cell r="Z76">
            <v>26.4</v>
          </cell>
          <cell r="AB76">
            <v>109.91999999999996</v>
          </cell>
          <cell r="AC76">
            <v>12</v>
          </cell>
          <cell r="AD76">
            <v>28</v>
          </cell>
          <cell r="AE76">
            <v>100.8</v>
          </cell>
          <cell r="AF76">
            <v>14</v>
          </cell>
          <cell r="AG76">
            <v>70</v>
          </cell>
        </row>
        <row r="77">
          <cell r="A77" t="str">
            <v>Хрустящие крылышки ТМ Зареченские ТС Зареченские продукты.   Поком</v>
          </cell>
          <cell r="B77" t="str">
            <v>кг</v>
          </cell>
          <cell r="C77">
            <v>340.7</v>
          </cell>
          <cell r="E77">
            <v>95.4</v>
          </cell>
          <cell r="F77">
            <v>228.2</v>
          </cell>
          <cell r="G77">
            <v>1</v>
          </cell>
          <cell r="H77">
            <v>180</v>
          </cell>
          <cell r="I77" t="str">
            <v>матрица / Общий прайс</v>
          </cell>
          <cell r="J77">
            <v>101.4</v>
          </cell>
          <cell r="K77">
            <v>-6</v>
          </cell>
          <cell r="N77">
            <v>194.4</v>
          </cell>
          <cell r="O77">
            <v>19.080000000000002</v>
          </cell>
          <cell r="Q77">
            <v>0</v>
          </cell>
          <cell r="T77">
            <v>22.148846960167713</v>
          </cell>
          <cell r="U77">
            <v>22.148846960167713</v>
          </cell>
          <cell r="V77">
            <v>19.34</v>
          </cell>
          <cell r="W77">
            <v>0</v>
          </cell>
          <cell r="X77">
            <v>17.28</v>
          </cell>
          <cell r="Y77">
            <v>4.32</v>
          </cell>
          <cell r="Z77">
            <v>6.8400000000000007</v>
          </cell>
          <cell r="AA77" t="str">
            <v>19,07,24 +180кг Салтаев</v>
          </cell>
          <cell r="AB77">
            <v>0</v>
          </cell>
          <cell r="AC77">
            <v>1.8</v>
          </cell>
          <cell r="AD77">
            <v>0</v>
          </cell>
          <cell r="AE77">
            <v>0</v>
          </cell>
          <cell r="AF77">
            <v>18</v>
          </cell>
          <cell r="AG77">
            <v>234</v>
          </cell>
        </row>
        <row r="78">
          <cell r="A78" t="str">
            <v>Хрустящие крылышки острые к пиву ТМ Горячая штучка 0,3кг зам  ПОКОМ</v>
          </cell>
          <cell r="B78" t="str">
            <v>шт</v>
          </cell>
          <cell r="C78">
            <v>687</v>
          </cell>
          <cell r="E78">
            <v>348</v>
          </cell>
          <cell r="F78">
            <v>173</v>
          </cell>
          <cell r="G78">
            <v>0.3</v>
          </cell>
          <cell r="H78">
            <v>180</v>
          </cell>
          <cell r="I78" t="str">
            <v>матрица</v>
          </cell>
          <cell r="J78">
            <v>344</v>
          </cell>
          <cell r="K78">
            <v>4</v>
          </cell>
          <cell r="N78">
            <v>336</v>
          </cell>
          <cell r="O78">
            <v>69.599999999999994</v>
          </cell>
          <cell r="P78">
            <v>465.39999999999986</v>
          </cell>
          <cell r="Q78">
            <v>504</v>
          </cell>
          <cell r="T78">
            <v>14.554597701149426</v>
          </cell>
          <cell r="U78">
            <v>7.3132183908045985</v>
          </cell>
          <cell r="V78">
            <v>63.2</v>
          </cell>
          <cell r="W78">
            <v>19.8</v>
          </cell>
          <cell r="X78">
            <v>51.2</v>
          </cell>
          <cell r="Y78">
            <v>20.2</v>
          </cell>
          <cell r="Z78">
            <v>32.200000000000003</v>
          </cell>
          <cell r="AB78">
            <v>139.61999999999995</v>
          </cell>
          <cell r="AC78">
            <v>12</v>
          </cell>
          <cell r="AD78">
            <v>42</v>
          </cell>
          <cell r="AE78">
            <v>151.19999999999999</v>
          </cell>
          <cell r="AF78">
            <v>14</v>
          </cell>
          <cell r="AG78">
            <v>70</v>
          </cell>
        </row>
        <row r="79">
          <cell r="A79" t="str">
            <v>Чебупай сочное яблоко ТМ Горячая штучка ТС Чебупай 0,2 кг УВС.  зам  ПОКОМ</v>
          </cell>
          <cell r="B79" t="str">
            <v>шт</v>
          </cell>
          <cell r="C79">
            <v>74</v>
          </cell>
          <cell r="E79">
            <v>20</v>
          </cell>
          <cell r="F79">
            <v>52</v>
          </cell>
          <cell r="G79">
            <v>0.2</v>
          </cell>
          <cell r="H79">
            <v>365</v>
          </cell>
          <cell r="I79" t="str">
            <v>матрица</v>
          </cell>
          <cell r="J79">
            <v>20</v>
          </cell>
          <cell r="K79">
            <v>0</v>
          </cell>
          <cell r="N79">
            <v>0</v>
          </cell>
          <cell r="O79">
            <v>4</v>
          </cell>
          <cell r="Q79">
            <v>0</v>
          </cell>
          <cell r="T79">
            <v>13</v>
          </cell>
          <cell r="U79">
            <v>13</v>
          </cell>
          <cell r="V79">
            <v>3.6</v>
          </cell>
          <cell r="W79">
            <v>1.4</v>
          </cell>
          <cell r="X79">
            <v>3.6</v>
          </cell>
          <cell r="Y79">
            <v>1.6</v>
          </cell>
          <cell r="Z79">
            <v>3.8</v>
          </cell>
          <cell r="AB79">
            <v>0</v>
          </cell>
          <cell r="AC79">
            <v>6</v>
          </cell>
          <cell r="AD79">
            <v>0</v>
          </cell>
          <cell r="AE79">
            <v>0</v>
          </cell>
          <cell r="AF79">
            <v>10</v>
          </cell>
          <cell r="AG79">
            <v>130</v>
          </cell>
        </row>
        <row r="80">
          <cell r="A80" t="str">
            <v>Чебупай спелая вишня ТМ Горячая штучка ТС Чебупай 0,2 кг УВС. зам  ПОКОМ</v>
          </cell>
          <cell r="B80" t="str">
            <v>шт</v>
          </cell>
          <cell r="C80">
            <v>41</v>
          </cell>
          <cell r="E80">
            <v>5</v>
          </cell>
          <cell r="G80">
            <v>0.2</v>
          </cell>
          <cell r="H80">
            <v>365</v>
          </cell>
          <cell r="I80" t="str">
            <v>матрица</v>
          </cell>
          <cell r="J80">
            <v>20</v>
          </cell>
          <cell r="K80">
            <v>-15</v>
          </cell>
          <cell r="N80">
            <v>180</v>
          </cell>
          <cell r="O80">
            <v>1</v>
          </cell>
          <cell r="Q80">
            <v>0</v>
          </cell>
          <cell r="T80">
            <v>180</v>
          </cell>
          <cell r="U80">
            <v>180</v>
          </cell>
          <cell r="V80">
            <v>11.4</v>
          </cell>
          <cell r="W80">
            <v>3.8</v>
          </cell>
          <cell r="X80">
            <v>7.2</v>
          </cell>
          <cell r="Y80">
            <v>1.4</v>
          </cell>
          <cell r="Z80">
            <v>3</v>
          </cell>
          <cell r="AB80">
            <v>0</v>
          </cell>
          <cell r="AC80">
            <v>6</v>
          </cell>
          <cell r="AD80">
            <v>0</v>
          </cell>
          <cell r="AE80">
            <v>0</v>
          </cell>
          <cell r="AF80">
            <v>10</v>
          </cell>
          <cell r="AG80">
            <v>130</v>
          </cell>
        </row>
        <row r="81">
          <cell r="A81" t="str">
            <v>Чебупели Курочка гриль Базовый ассортимент Фикс.вес 0,3 Пакет Горячая штучка  Поком</v>
          </cell>
          <cell r="B81" t="str">
            <v>шт</v>
          </cell>
          <cell r="C81">
            <v>-1</v>
          </cell>
          <cell r="D81">
            <v>197</v>
          </cell>
          <cell r="E81">
            <v>91</v>
          </cell>
          <cell r="F81">
            <v>105</v>
          </cell>
          <cell r="G81">
            <v>0.3</v>
          </cell>
          <cell r="H81">
            <v>180</v>
          </cell>
          <cell r="I81" t="str">
            <v>матрица</v>
          </cell>
          <cell r="J81">
            <v>83</v>
          </cell>
          <cell r="K81">
            <v>8</v>
          </cell>
          <cell r="N81">
            <v>0</v>
          </cell>
          <cell r="O81">
            <v>18.2</v>
          </cell>
          <cell r="P81">
            <v>149.79999999999998</v>
          </cell>
          <cell r="Q81">
            <v>196</v>
          </cell>
          <cell r="T81">
            <v>16.53846153846154</v>
          </cell>
          <cell r="U81">
            <v>5.7692307692307692</v>
          </cell>
          <cell r="V81">
            <v>0</v>
          </cell>
          <cell r="W81">
            <v>0</v>
          </cell>
          <cell r="X81">
            <v>13.6</v>
          </cell>
          <cell r="Y81">
            <v>21.8</v>
          </cell>
          <cell r="Z81">
            <v>7.2</v>
          </cell>
          <cell r="AA81" t="str">
            <v>01,07 завод не отгрузил 224шт.</v>
          </cell>
          <cell r="AB81">
            <v>44.939999999999991</v>
          </cell>
          <cell r="AC81">
            <v>14</v>
          </cell>
          <cell r="AD81">
            <v>14</v>
          </cell>
          <cell r="AE81">
            <v>58.8</v>
          </cell>
          <cell r="AF81">
            <v>14</v>
          </cell>
          <cell r="AG81">
            <v>70</v>
          </cell>
        </row>
        <row r="82">
          <cell r="A82" t="str">
            <v>Чебупели с мясом Базовый ассортимент Фикс.вес 0,48 Лоток Горячая штучка ХХЛ  Поком</v>
          </cell>
          <cell r="B82" t="str">
            <v>шт</v>
          </cell>
          <cell r="C82">
            <v>8</v>
          </cell>
          <cell r="D82">
            <v>224</v>
          </cell>
          <cell r="E82">
            <v>70</v>
          </cell>
          <cell r="F82">
            <v>154</v>
          </cell>
          <cell r="G82">
            <v>0.48</v>
          </cell>
          <cell r="H82">
            <v>180</v>
          </cell>
          <cell r="I82" t="str">
            <v>матрица</v>
          </cell>
          <cell r="J82">
            <v>99</v>
          </cell>
          <cell r="K82">
            <v>-29</v>
          </cell>
          <cell r="N82">
            <v>0</v>
          </cell>
          <cell r="O82">
            <v>14</v>
          </cell>
          <cell r="P82">
            <v>60</v>
          </cell>
          <cell r="Q82">
            <v>112</v>
          </cell>
          <cell r="T82">
            <v>19</v>
          </cell>
          <cell r="U82">
            <v>11</v>
          </cell>
          <cell r="V82">
            <v>3.8</v>
          </cell>
          <cell r="W82">
            <v>17</v>
          </cell>
          <cell r="X82">
            <v>17.399999999999999</v>
          </cell>
          <cell r="Y82">
            <v>13.6</v>
          </cell>
          <cell r="Z82">
            <v>5.6</v>
          </cell>
          <cell r="AB82">
            <v>28.799999999999997</v>
          </cell>
          <cell r="AC82">
            <v>8</v>
          </cell>
          <cell r="AD82">
            <v>14</v>
          </cell>
          <cell r="AE82">
            <v>53.76</v>
          </cell>
          <cell r="AF82">
            <v>14</v>
          </cell>
          <cell r="AG82">
            <v>70</v>
          </cell>
        </row>
        <row r="83">
          <cell r="A83" t="str">
            <v>Чебупицца Пепперони ТМ Горячая штучка ТС Чебупицца 0.25кг зам  ПОКОМ</v>
          </cell>
          <cell r="B83" t="str">
            <v>шт</v>
          </cell>
          <cell r="C83">
            <v>781</v>
          </cell>
          <cell r="D83">
            <v>208</v>
          </cell>
          <cell r="E83">
            <v>649</v>
          </cell>
          <cell r="F83">
            <v>163</v>
          </cell>
          <cell r="G83">
            <v>0.25</v>
          </cell>
          <cell r="H83">
            <v>180</v>
          </cell>
          <cell r="I83" t="str">
            <v>матрица</v>
          </cell>
          <cell r="J83">
            <v>649</v>
          </cell>
          <cell r="K83">
            <v>0</v>
          </cell>
          <cell r="N83">
            <v>840</v>
          </cell>
          <cell r="O83">
            <v>129.80000000000001</v>
          </cell>
          <cell r="P83">
            <v>814.20000000000027</v>
          </cell>
          <cell r="Q83">
            <v>840</v>
          </cell>
          <cell r="T83">
            <v>14.198767334360554</v>
          </cell>
          <cell r="U83">
            <v>7.7272727272727266</v>
          </cell>
          <cell r="V83">
            <v>112.8</v>
          </cell>
          <cell r="W83">
            <v>97.8</v>
          </cell>
          <cell r="X83">
            <v>100.8</v>
          </cell>
          <cell r="Y83">
            <v>93.8</v>
          </cell>
          <cell r="Z83">
            <v>93.4</v>
          </cell>
          <cell r="AB83">
            <v>203.55000000000007</v>
          </cell>
          <cell r="AC83">
            <v>12</v>
          </cell>
          <cell r="AD83">
            <v>70</v>
          </cell>
          <cell r="AE83">
            <v>210</v>
          </cell>
          <cell r="AF83">
            <v>14</v>
          </cell>
          <cell r="AG83">
            <v>70</v>
          </cell>
        </row>
        <row r="84">
          <cell r="A84" t="str">
            <v>Чебупицца курочка по-итальянски Горячая штучка 0,25 кг зам  ПОКОМ</v>
          </cell>
          <cell r="B84" t="str">
            <v>шт</v>
          </cell>
          <cell r="C84">
            <v>840</v>
          </cell>
          <cell r="D84">
            <v>392</v>
          </cell>
          <cell r="E84">
            <v>651</v>
          </cell>
          <cell r="F84">
            <v>376</v>
          </cell>
          <cell r="G84">
            <v>0.25</v>
          </cell>
          <cell r="H84">
            <v>180</v>
          </cell>
          <cell r="I84" t="str">
            <v>матрица</v>
          </cell>
          <cell r="J84">
            <v>658</v>
          </cell>
          <cell r="K84">
            <v>-7</v>
          </cell>
          <cell r="N84">
            <v>672</v>
          </cell>
          <cell r="O84">
            <v>130.19999999999999</v>
          </cell>
          <cell r="P84">
            <v>774.79999999999973</v>
          </cell>
          <cell r="Q84">
            <v>840</v>
          </cell>
          <cell r="T84">
            <v>14.500768049155146</v>
          </cell>
          <cell r="U84">
            <v>8.0491551459293404</v>
          </cell>
          <cell r="V84">
            <v>116</v>
          </cell>
          <cell r="W84">
            <v>108.6</v>
          </cell>
          <cell r="X84">
            <v>126.6</v>
          </cell>
          <cell r="Y84">
            <v>108.2</v>
          </cell>
          <cell r="Z84">
            <v>103.6</v>
          </cell>
          <cell r="AB84">
            <v>193.69999999999993</v>
          </cell>
          <cell r="AC84">
            <v>12</v>
          </cell>
          <cell r="AD84">
            <v>70</v>
          </cell>
          <cell r="AE84">
            <v>210</v>
          </cell>
          <cell r="AF84">
            <v>14</v>
          </cell>
          <cell r="AG84">
            <v>70</v>
          </cell>
        </row>
        <row r="85">
          <cell r="A85" t="str">
            <v>Чебуреки Мясные вес 2,7 кг Кулинарные изделия мясосодержащие рубленые в тесте жарен  ПОКОМ</v>
          </cell>
          <cell r="B85" t="str">
            <v>кг</v>
          </cell>
          <cell r="C85">
            <v>-2.7</v>
          </cell>
          <cell r="D85">
            <v>2.7</v>
          </cell>
          <cell r="G85">
            <v>0</v>
          </cell>
          <cell r="H85" t="e">
            <v>#N/A</v>
          </cell>
          <cell r="I85" t="str">
            <v>не в матрице</v>
          </cell>
          <cell r="K85">
            <v>0</v>
          </cell>
          <cell r="O85">
            <v>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 t="str">
            <v>дубль</v>
          </cell>
          <cell r="AB85">
            <v>0</v>
          </cell>
          <cell r="AC85">
            <v>0</v>
          </cell>
        </row>
        <row r="86">
          <cell r="A86" t="str">
            <v>Чебуреки Мясные вес 2,7 кг ТМ Зареченские ТС Зареченские продукты   Поком</v>
          </cell>
          <cell r="B86" t="str">
            <v>кг</v>
          </cell>
          <cell r="C86">
            <v>70.2</v>
          </cell>
          <cell r="D86">
            <v>35.1</v>
          </cell>
          <cell r="E86">
            <v>2.7</v>
          </cell>
          <cell r="F86">
            <v>102.6</v>
          </cell>
          <cell r="G86">
            <v>1</v>
          </cell>
          <cell r="H86">
            <v>180</v>
          </cell>
          <cell r="I86" t="str">
            <v>матрица</v>
          </cell>
          <cell r="J86">
            <v>2.7</v>
          </cell>
          <cell r="K86">
            <v>0</v>
          </cell>
          <cell r="N86">
            <v>0</v>
          </cell>
          <cell r="O86">
            <v>0.54</v>
          </cell>
          <cell r="Q86">
            <v>0</v>
          </cell>
          <cell r="T86">
            <v>189.99999999999997</v>
          </cell>
          <cell r="U86">
            <v>189.99999999999997</v>
          </cell>
          <cell r="V86">
            <v>3.78</v>
          </cell>
          <cell r="W86">
            <v>3.78</v>
          </cell>
          <cell r="X86">
            <v>2.16</v>
          </cell>
          <cell r="Y86">
            <v>2.7</v>
          </cell>
          <cell r="Z86">
            <v>2.16</v>
          </cell>
          <cell r="AA86" t="str">
            <v>нужно увеличить продажи!!! / есть дубль</v>
          </cell>
          <cell r="AB86">
            <v>0</v>
          </cell>
          <cell r="AC86">
            <v>2.7</v>
          </cell>
          <cell r="AD86">
            <v>0</v>
          </cell>
          <cell r="AE86">
            <v>0</v>
          </cell>
          <cell r="AF86">
            <v>14</v>
          </cell>
          <cell r="AG86">
            <v>126</v>
          </cell>
        </row>
        <row r="87">
          <cell r="A87" t="str">
            <v>Чебуреки сочные ТМ Зареченские ТС Зареченские продукты.  Поком</v>
          </cell>
          <cell r="B87" t="str">
            <v>кг</v>
          </cell>
          <cell r="C87">
            <v>665</v>
          </cell>
          <cell r="D87">
            <v>300</v>
          </cell>
          <cell r="E87">
            <v>555</v>
          </cell>
          <cell r="F87">
            <v>300</v>
          </cell>
          <cell r="G87">
            <v>1</v>
          </cell>
          <cell r="H87">
            <v>180</v>
          </cell>
          <cell r="I87" t="str">
            <v>матрица</v>
          </cell>
          <cell r="J87">
            <v>560</v>
          </cell>
          <cell r="K87">
            <v>-5</v>
          </cell>
          <cell r="N87">
            <v>480</v>
          </cell>
          <cell r="O87">
            <v>111</v>
          </cell>
          <cell r="P87">
            <v>774</v>
          </cell>
          <cell r="Q87">
            <v>780</v>
          </cell>
          <cell r="T87">
            <v>14.054054054054054</v>
          </cell>
          <cell r="U87">
            <v>7.0270270270270272</v>
          </cell>
          <cell r="V87">
            <v>96</v>
          </cell>
          <cell r="W87">
            <v>96</v>
          </cell>
          <cell r="X87">
            <v>117.36</v>
          </cell>
          <cell r="Y87">
            <v>85.2</v>
          </cell>
          <cell r="Z87">
            <v>97</v>
          </cell>
          <cell r="AA87" t="str">
            <v>есть дубль</v>
          </cell>
          <cell r="AB87">
            <v>774</v>
          </cell>
          <cell r="AC87">
            <v>5</v>
          </cell>
          <cell r="AD87">
            <v>156</v>
          </cell>
          <cell r="AE87">
            <v>780</v>
          </cell>
          <cell r="AF87">
            <v>12</v>
          </cell>
          <cell r="AG87">
            <v>84</v>
          </cell>
        </row>
        <row r="88">
          <cell r="A88" t="str">
            <v>Чебуреки сочные, ВЕС, куриные жарен. зам  ПОКОМ</v>
          </cell>
          <cell r="B88" t="str">
            <v>кг</v>
          </cell>
          <cell r="C88">
            <v>-5</v>
          </cell>
          <cell r="D88">
            <v>5</v>
          </cell>
          <cell r="G88">
            <v>0</v>
          </cell>
          <cell r="H88" t="e">
            <v>#N/A</v>
          </cell>
          <cell r="I88" t="str">
            <v>не в матрице</v>
          </cell>
          <cell r="K88">
            <v>0</v>
          </cell>
          <cell r="O88">
            <v>0</v>
          </cell>
          <cell r="T88" t="e">
            <v>#DIV/0!</v>
          </cell>
          <cell r="U88" t="e">
            <v>#DIV/0!</v>
          </cell>
          <cell r="V88">
            <v>0</v>
          </cell>
          <cell r="W88">
            <v>0</v>
          </cell>
          <cell r="X88">
            <v>1</v>
          </cell>
          <cell r="Y88">
            <v>1</v>
          </cell>
          <cell r="Z88">
            <v>0</v>
          </cell>
          <cell r="AA88" t="str">
            <v>дубль</v>
          </cell>
          <cell r="AB88">
            <v>0</v>
          </cell>
          <cell r="AC88">
            <v>0</v>
          </cell>
        </row>
        <row r="89">
          <cell r="A89" t="str">
            <v>Чебуречище горячая штучка 0,14кг Поком</v>
          </cell>
          <cell r="B89" t="str">
            <v>шт</v>
          </cell>
          <cell r="C89">
            <v>15</v>
          </cell>
          <cell r="D89">
            <v>264</v>
          </cell>
          <cell r="E89">
            <v>10</v>
          </cell>
          <cell r="F89">
            <v>254</v>
          </cell>
          <cell r="G89">
            <v>0.14000000000000001</v>
          </cell>
          <cell r="H89">
            <v>180</v>
          </cell>
          <cell r="I89" t="str">
            <v>матрица</v>
          </cell>
          <cell r="J89">
            <v>25</v>
          </cell>
          <cell r="K89">
            <v>-15</v>
          </cell>
          <cell r="N89">
            <v>0</v>
          </cell>
          <cell r="O89">
            <v>2</v>
          </cell>
          <cell r="Q89">
            <v>0</v>
          </cell>
          <cell r="T89">
            <v>127</v>
          </cell>
          <cell r="U89">
            <v>127</v>
          </cell>
          <cell r="V89">
            <v>3.8</v>
          </cell>
          <cell r="W89">
            <v>16.8</v>
          </cell>
          <cell r="X89">
            <v>24.8</v>
          </cell>
          <cell r="Y89">
            <v>19</v>
          </cell>
          <cell r="Z89">
            <v>20.8</v>
          </cell>
          <cell r="AB89">
            <v>0</v>
          </cell>
          <cell r="AC89">
            <v>22</v>
          </cell>
          <cell r="AD89">
            <v>0</v>
          </cell>
          <cell r="AE89">
            <v>0</v>
          </cell>
          <cell r="AF89">
            <v>12</v>
          </cell>
          <cell r="AG89">
            <v>84</v>
          </cell>
        </row>
        <row r="90">
          <cell r="A90" t="str">
            <v>Снеки «Хотстеры с сыром» ф/в 0,25 ТМ «Горячая штучка»</v>
          </cell>
          <cell r="B90" t="str">
            <v>шт</v>
          </cell>
          <cell r="G90">
            <v>0.25</v>
          </cell>
          <cell r="H90">
            <v>180</v>
          </cell>
          <cell r="I90" t="str">
            <v>разовый заказ</v>
          </cell>
          <cell r="P90">
            <v>168</v>
          </cell>
          <cell r="Q90">
            <v>168</v>
          </cell>
          <cell r="T90" t="e">
            <v>#DIV/0!</v>
          </cell>
          <cell r="U90" t="e">
            <v>#DIV/0!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 t="str">
            <v>заказ Майба</v>
          </cell>
          <cell r="AB90">
            <v>42</v>
          </cell>
          <cell r="AC90">
            <v>12</v>
          </cell>
          <cell r="AD90">
            <v>14</v>
          </cell>
          <cell r="AE90">
            <v>42</v>
          </cell>
          <cell r="AF90">
            <v>14</v>
          </cell>
          <cell r="AG90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54" activePane="bottomRight" state="frozen"/>
      <selection pane="topRight" activeCell="C1" sqref="C1"/>
      <selection pane="bottomLeft" activeCell="A6" sqref="A6"/>
      <selection pane="bottomRight" activeCell="Q76" sqref="Q76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7109375" style="8" customWidth="1"/>
    <col min="8" max="8" width="5.7109375" customWidth="1"/>
    <col min="9" max="9" width="16.7109375" customWidth="1"/>
    <col min="10" max="11" width="6.85546875" customWidth="1"/>
    <col min="12" max="13" width="0.5703125" customWidth="1"/>
    <col min="14" max="14" width="6.85546875" customWidth="1"/>
    <col min="15" max="16" width="5.5703125" customWidth="1"/>
    <col min="17" max="18" width="12.140625" customWidth="1"/>
    <col min="19" max="19" width="6.85546875" customWidth="1"/>
    <col min="20" max="20" width="20.140625" customWidth="1"/>
    <col min="21" max="22" width="5.28515625" customWidth="1"/>
    <col min="23" max="27" width="6.7109375" customWidth="1"/>
    <col min="28" max="28" width="25.7109375" customWidth="1"/>
    <col min="29" max="29" width="6.85546875" customWidth="1"/>
    <col min="30" max="30" width="6.85546875" style="8" customWidth="1"/>
    <col min="31" max="31" width="6.85546875" style="13" customWidth="1"/>
    <col min="32" max="32" width="6.85546875" customWidth="1"/>
    <col min="33" max="34" width="6.2851562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6" t="s">
        <v>124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 t="s">
        <v>125</v>
      </c>
      <c r="R2" s="16" t="s">
        <v>126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125</v>
      </c>
      <c r="AD2" s="6"/>
      <c r="AE2" s="10"/>
      <c r="AF2" s="16" t="s">
        <v>126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7" t="s">
        <v>127</v>
      </c>
      <c r="AH3" s="17" t="s">
        <v>128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/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10" t="s">
        <v>132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21916.5</v>
      </c>
      <c r="F5" s="4">
        <f>SUM(F6:F500)</f>
        <v>6877.2</v>
      </c>
      <c r="G5" s="6"/>
      <c r="H5" s="1"/>
      <c r="I5" s="1"/>
      <c r="J5" s="4">
        <f t="shared" ref="J5:S5" si="0">SUM(J6:J500)</f>
        <v>21658.7</v>
      </c>
      <c r="K5" s="4">
        <f t="shared" si="0"/>
        <v>257.80000000000007</v>
      </c>
      <c r="L5" s="4">
        <f t="shared" si="0"/>
        <v>0</v>
      </c>
      <c r="M5" s="4">
        <f t="shared" si="0"/>
        <v>0</v>
      </c>
      <c r="N5" s="4">
        <f t="shared" si="0"/>
        <v>23355.200000000001</v>
      </c>
      <c r="O5" s="4">
        <f t="shared" si="0"/>
        <v>7087</v>
      </c>
      <c r="P5" s="4">
        <f t="shared" si="0"/>
        <v>4383.3</v>
      </c>
      <c r="Q5" s="4">
        <f t="shared" si="0"/>
        <v>26331.7</v>
      </c>
      <c r="R5" s="4">
        <f t="shared" ref="R5" si="1">SUM(R6:R500)</f>
        <v>26416.799999999999</v>
      </c>
      <c r="S5" s="4">
        <f t="shared" si="0"/>
        <v>0</v>
      </c>
      <c r="T5" s="1"/>
      <c r="U5" s="1"/>
      <c r="V5" s="1"/>
      <c r="W5" s="4">
        <f t="shared" ref="W5:AA5" si="2">SUM(W6:W500)</f>
        <v>4134.119999999999</v>
      </c>
      <c r="X5" s="4">
        <f t="shared" si="2"/>
        <v>2928.2599999999998</v>
      </c>
      <c r="Y5" s="4">
        <f t="shared" si="2"/>
        <v>3840.5799999999995</v>
      </c>
      <c r="Z5" s="4">
        <f t="shared" si="2"/>
        <v>4207.0599999999995</v>
      </c>
      <c r="AA5" s="4">
        <f t="shared" si="2"/>
        <v>3494.6800000000003</v>
      </c>
      <c r="AB5" s="1"/>
      <c r="AC5" s="4">
        <f>SUM(AC6:AC500)</f>
        <v>12730.551999999998</v>
      </c>
      <c r="AD5" s="6"/>
      <c r="AE5" s="12">
        <f>SUM(AE6:AE500)</f>
        <v>3172</v>
      </c>
      <c r="AF5" s="4">
        <f>SUM(AF6:AF500)</f>
        <v>12733.8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34</v>
      </c>
      <c r="B6" s="1" t="s">
        <v>35</v>
      </c>
      <c r="C6" s="1"/>
      <c r="D6" s="1"/>
      <c r="E6" s="1"/>
      <c r="F6" s="1"/>
      <c r="G6" s="6">
        <v>0.3</v>
      </c>
      <c r="H6" s="1">
        <v>180</v>
      </c>
      <c r="I6" s="1" t="s">
        <v>36</v>
      </c>
      <c r="J6" s="1"/>
      <c r="K6" s="1">
        <f t="shared" ref="K6:K37" si="3">E6-J6</f>
        <v>0</v>
      </c>
      <c r="L6" s="1"/>
      <c r="M6" s="1"/>
      <c r="N6" s="1">
        <v>162</v>
      </c>
      <c r="O6" s="1"/>
      <c r="P6" s="1">
        <f>E6/5</f>
        <v>0</v>
      </c>
      <c r="Q6" s="5"/>
      <c r="R6" s="5">
        <f t="shared" ref="R6:R8" si="4">AE6*AD6</f>
        <v>0</v>
      </c>
      <c r="S6" s="5"/>
      <c r="T6" s="1"/>
      <c r="U6" s="1" t="e">
        <f>(F6+N6+O6+R6)/P6</f>
        <v>#DIV/0!</v>
      </c>
      <c r="V6" s="1" t="e">
        <f>(F6+N6+O6)/P6</f>
        <v>#DIV/0!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/>
      <c r="AC6" s="1">
        <f t="shared" ref="AC6:AC69" si="5">Q6*G6</f>
        <v>0</v>
      </c>
      <c r="AD6" s="6">
        <v>9</v>
      </c>
      <c r="AE6" s="10">
        <f t="shared" ref="AE6:AE69" si="6">MROUND(Q6,AD6*AG6)/AD6</f>
        <v>0</v>
      </c>
      <c r="AF6" s="1">
        <f t="shared" ref="AF6:AF69" si="7">AE6*AD6*G6</f>
        <v>0</v>
      </c>
      <c r="AG6" s="1">
        <f>VLOOKUP(A6,[1]Sheet!$A:$AF,32,0)</f>
        <v>18</v>
      </c>
      <c r="AH6" s="1">
        <f>VLOOKUP(A6,[1]Sheet!$A:$AG,33,0)</f>
        <v>234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5" t="s">
        <v>37</v>
      </c>
      <c r="B7" s="1" t="s">
        <v>35</v>
      </c>
      <c r="C7" s="1"/>
      <c r="D7" s="1"/>
      <c r="E7" s="1"/>
      <c r="F7" s="1"/>
      <c r="G7" s="6">
        <v>0.3</v>
      </c>
      <c r="H7" s="1">
        <v>180</v>
      </c>
      <c r="I7" s="1" t="s">
        <v>36</v>
      </c>
      <c r="J7" s="1"/>
      <c r="K7" s="1">
        <f t="shared" si="3"/>
        <v>0</v>
      </c>
      <c r="L7" s="1"/>
      <c r="M7" s="1"/>
      <c r="N7" s="1">
        <v>162</v>
      </c>
      <c r="O7" s="1"/>
      <c r="P7" s="1">
        <f t="shared" ref="P7:P70" si="8">E7/5</f>
        <v>0</v>
      </c>
      <c r="Q7" s="5"/>
      <c r="R7" s="5">
        <f t="shared" si="4"/>
        <v>0</v>
      </c>
      <c r="S7" s="5"/>
      <c r="T7" s="1"/>
      <c r="U7" s="1" t="e">
        <f t="shared" ref="U7:U8" si="9">(F7+N7+O7+R7)/P7</f>
        <v>#DIV/0!</v>
      </c>
      <c r="V7" s="1" t="e">
        <f t="shared" ref="V7:V70" si="10">(F7+N7+O7)/P7</f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/>
      <c r="AC7" s="1">
        <f t="shared" si="5"/>
        <v>0</v>
      </c>
      <c r="AD7" s="6">
        <v>9</v>
      </c>
      <c r="AE7" s="10">
        <f t="shared" si="6"/>
        <v>0</v>
      </c>
      <c r="AF7" s="1">
        <f t="shared" si="7"/>
        <v>0</v>
      </c>
      <c r="AG7" s="1">
        <f>VLOOKUP(A7,[1]Sheet!$A:$AF,32,0)</f>
        <v>18</v>
      </c>
      <c r="AH7" s="1">
        <f>VLOOKUP(A7,[1]Sheet!$A:$AG,33,0)</f>
        <v>234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5" t="s">
        <v>38</v>
      </c>
      <c r="B8" s="1" t="s">
        <v>35</v>
      </c>
      <c r="C8" s="1"/>
      <c r="D8" s="1"/>
      <c r="E8" s="1"/>
      <c r="F8" s="1"/>
      <c r="G8" s="6">
        <v>0.3</v>
      </c>
      <c r="H8" s="1" t="e">
        <v>#N/A</v>
      </c>
      <c r="I8" s="1" t="s">
        <v>39</v>
      </c>
      <c r="J8" s="1"/>
      <c r="K8" s="1">
        <f t="shared" si="3"/>
        <v>0</v>
      </c>
      <c r="L8" s="1"/>
      <c r="M8" s="1"/>
      <c r="N8" s="1">
        <v>168</v>
      </c>
      <c r="O8" s="1"/>
      <c r="P8" s="1">
        <f t="shared" si="8"/>
        <v>0</v>
      </c>
      <c r="Q8" s="5"/>
      <c r="R8" s="5">
        <f t="shared" si="4"/>
        <v>0</v>
      </c>
      <c r="S8" s="5"/>
      <c r="T8" s="1"/>
      <c r="U8" s="1" t="e">
        <f t="shared" si="9"/>
        <v>#DIV/0!</v>
      </c>
      <c r="V8" s="1" t="e">
        <f t="shared" si="10"/>
        <v>#DIV/0!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 t="s">
        <v>40</v>
      </c>
      <c r="AC8" s="1">
        <f t="shared" si="5"/>
        <v>0</v>
      </c>
      <c r="AD8" s="6">
        <v>12</v>
      </c>
      <c r="AE8" s="10">
        <f t="shared" si="6"/>
        <v>0</v>
      </c>
      <c r="AF8" s="1">
        <f t="shared" si="7"/>
        <v>0</v>
      </c>
      <c r="AG8" s="1">
        <f>VLOOKUP(A8,[1]Sheet!$A:$AF,32,0)</f>
        <v>14</v>
      </c>
      <c r="AH8" s="1">
        <f>VLOOKUP(A8,[1]Sheet!$A:$AG,33,0)</f>
        <v>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3" t="s">
        <v>41</v>
      </c>
      <c r="B9" s="23" t="s">
        <v>35</v>
      </c>
      <c r="C9" s="23"/>
      <c r="D9" s="23"/>
      <c r="E9" s="23"/>
      <c r="F9" s="23"/>
      <c r="G9" s="24">
        <v>0</v>
      </c>
      <c r="H9" s="23" t="e">
        <v>#N/A</v>
      </c>
      <c r="I9" s="23" t="s">
        <v>39</v>
      </c>
      <c r="J9" s="23"/>
      <c r="K9" s="23">
        <f t="shared" si="3"/>
        <v>0</v>
      </c>
      <c r="L9" s="23"/>
      <c r="M9" s="23"/>
      <c r="N9" s="23"/>
      <c r="O9" s="23"/>
      <c r="P9" s="23">
        <f t="shared" si="8"/>
        <v>0</v>
      </c>
      <c r="Q9" s="25"/>
      <c r="R9" s="25"/>
      <c r="S9" s="25"/>
      <c r="T9" s="23"/>
      <c r="U9" s="23" t="e">
        <f t="shared" ref="U9:U70" si="11">(F9+N9+O9+Q9)/P9</f>
        <v>#DIV/0!</v>
      </c>
      <c r="V9" s="23" t="e">
        <f t="shared" si="10"/>
        <v>#DIV/0!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 t="s">
        <v>42</v>
      </c>
      <c r="AC9" s="23">
        <f t="shared" si="5"/>
        <v>0</v>
      </c>
      <c r="AD9" s="24">
        <v>0</v>
      </c>
      <c r="AE9" s="26"/>
      <c r="AF9" s="23"/>
      <c r="AG9" s="23">
        <f>VLOOKUP(A9,[1]Sheet!$A:$AF,32,0)</f>
        <v>14</v>
      </c>
      <c r="AH9" s="23">
        <f>VLOOKUP(A9,[1]Sheet!$A:$AG,33,0)</f>
        <v>70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35</v>
      </c>
      <c r="C10" s="1">
        <v>711</v>
      </c>
      <c r="D10" s="1">
        <v>840</v>
      </c>
      <c r="E10" s="1">
        <v>1240</v>
      </c>
      <c r="F10" s="1">
        <v>-2</v>
      </c>
      <c r="G10" s="6">
        <v>0.3</v>
      </c>
      <c r="H10" s="1">
        <v>180</v>
      </c>
      <c r="I10" s="1" t="s">
        <v>39</v>
      </c>
      <c r="J10" s="1">
        <v>1334</v>
      </c>
      <c r="K10" s="1">
        <f t="shared" si="3"/>
        <v>-94</v>
      </c>
      <c r="L10" s="1"/>
      <c r="M10" s="1"/>
      <c r="N10" s="1">
        <v>840</v>
      </c>
      <c r="O10" s="1">
        <v>840</v>
      </c>
      <c r="P10" s="1">
        <f t="shared" si="8"/>
        <v>248</v>
      </c>
      <c r="Q10" s="5">
        <f>14*P10-O10-N10-F10</f>
        <v>1794</v>
      </c>
      <c r="R10" s="5">
        <f t="shared" ref="R10" si="12">AE10*AD10</f>
        <v>1848</v>
      </c>
      <c r="S10" s="5"/>
      <c r="T10" s="1"/>
      <c r="U10" s="1">
        <f>(F10+N10+O10+R10)/P10</f>
        <v>14.21774193548387</v>
      </c>
      <c r="V10" s="1">
        <f t="shared" si="10"/>
        <v>6.7661290322580649</v>
      </c>
      <c r="W10" s="1">
        <v>213.4</v>
      </c>
      <c r="X10" s="1">
        <v>166.8</v>
      </c>
      <c r="Y10" s="1">
        <v>179.4</v>
      </c>
      <c r="Z10" s="1">
        <v>228.6</v>
      </c>
      <c r="AA10" s="1">
        <v>164.8</v>
      </c>
      <c r="AB10" s="1"/>
      <c r="AC10" s="1">
        <f t="shared" si="5"/>
        <v>538.19999999999993</v>
      </c>
      <c r="AD10" s="6">
        <v>12</v>
      </c>
      <c r="AE10" s="10">
        <f t="shared" si="6"/>
        <v>154</v>
      </c>
      <c r="AF10" s="1">
        <f t="shared" si="7"/>
        <v>554.4</v>
      </c>
      <c r="AG10" s="1">
        <f>VLOOKUP(A10,[1]Sheet!$A:$AF,32,0)</f>
        <v>14</v>
      </c>
      <c r="AH10" s="1">
        <f>VLOOKUP(A10,[1]Sheet!$A:$AG,33,0)</f>
        <v>70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3" t="s">
        <v>44</v>
      </c>
      <c r="B11" s="23" t="s">
        <v>35</v>
      </c>
      <c r="C11" s="23"/>
      <c r="D11" s="23"/>
      <c r="E11" s="23"/>
      <c r="F11" s="23"/>
      <c r="G11" s="24">
        <v>0</v>
      </c>
      <c r="H11" s="23" t="e">
        <v>#N/A</v>
      </c>
      <c r="I11" s="23" t="s">
        <v>39</v>
      </c>
      <c r="J11" s="23"/>
      <c r="K11" s="23">
        <f t="shared" si="3"/>
        <v>0</v>
      </c>
      <c r="L11" s="23"/>
      <c r="M11" s="23"/>
      <c r="N11" s="23"/>
      <c r="O11" s="23"/>
      <c r="P11" s="23">
        <f t="shared" si="8"/>
        <v>0</v>
      </c>
      <c r="Q11" s="25"/>
      <c r="R11" s="25"/>
      <c r="S11" s="25"/>
      <c r="T11" s="23"/>
      <c r="U11" s="23" t="e">
        <f t="shared" si="11"/>
        <v>#DIV/0!</v>
      </c>
      <c r="V11" s="23" t="e">
        <f t="shared" si="10"/>
        <v>#DIV/0!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 t="s">
        <v>42</v>
      </c>
      <c r="AC11" s="23">
        <f t="shared" si="5"/>
        <v>0</v>
      </c>
      <c r="AD11" s="24">
        <v>0</v>
      </c>
      <c r="AE11" s="26"/>
      <c r="AF11" s="23"/>
      <c r="AG11" s="23">
        <f>VLOOKUP(A11,[1]Sheet!$A:$AF,32,0)</f>
        <v>14</v>
      </c>
      <c r="AH11" s="23">
        <f>VLOOKUP(A11,[1]Sheet!$A:$AG,33,0)</f>
        <v>70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35</v>
      </c>
      <c r="C12" s="1">
        <v>2347</v>
      </c>
      <c r="D12" s="1"/>
      <c r="E12" s="1">
        <v>1673</v>
      </c>
      <c r="F12" s="1">
        <v>273</v>
      </c>
      <c r="G12" s="6">
        <v>0.3</v>
      </c>
      <c r="H12" s="1">
        <v>180</v>
      </c>
      <c r="I12" s="1" t="s">
        <v>39</v>
      </c>
      <c r="J12" s="1">
        <v>1653</v>
      </c>
      <c r="K12" s="1">
        <f t="shared" si="3"/>
        <v>20</v>
      </c>
      <c r="L12" s="1"/>
      <c r="M12" s="1"/>
      <c r="N12" s="1">
        <v>840</v>
      </c>
      <c r="O12" s="1">
        <v>840</v>
      </c>
      <c r="P12" s="1">
        <f t="shared" si="8"/>
        <v>334.6</v>
      </c>
      <c r="Q12" s="5">
        <f>14*P12-O12-N12-F12</f>
        <v>2731.4000000000005</v>
      </c>
      <c r="R12" s="5">
        <f t="shared" ref="R12" si="13">AE12*AD12</f>
        <v>2688</v>
      </c>
      <c r="S12" s="5"/>
      <c r="T12" s="1"/>
      <c r="U12" s="1">
        <f>(F12+N12+O12+R12)/P12</f>
        <v>13.870292887029288</v>
      </c>
      <c r="V12" s="1">
        <f t="shared" si="10"/>
        <v>5.8368200836820083</v>
      </c>
      <c r="W12" s="1">
        <v>257.39999999999998</v>
      </c>
      <c r="X12" s="1">
        <v>196</v>
      </c>
      <c r="Y12" s="1">
        <v>274.2</v>
      </c>
      <c r="Z12" s="1">
        <v>279</v>
      </c>
      <c r="AA12" s="1">
        <v>202.6</v>
      </c>
      <c r="AB12" s="1"/>
      <c r="AC12" s="1">
        <f t="shared" si="5"/>
        <v>819.42000000000019</v>
      </c>
      <c r="AD12" s="6">
        <v>12</v>
      </c>
      <c r="AE12" s="10">
        <f t="shared" si="6"/>
        <v>224</v>
      </c>
      <c r="AF12" s="1">
        <f t="shared" si="7"/>
        <v>806.4</v>
      </c>
      <c r="AG12" s="1">
        <f>VLOOKUP(A12,[1]Sheet!$A:$AF,32,0)</f>
        <v>14</v>
      </c>
      <c r="AH12" s="1">
        <f>VLOOKUP(A12,[1]Sheet!$A:$AG,33,0)</f>
        <v>70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3" t="s">
        <v>46</v>
      </c>
      <c r="B13" s="23" t="s">
        <v>35</v>
      </c>
      <c r="C13" s="23"/>
      <c r="D13" s="23"/>
      <c r="E13" s="23"/>
      <c r="F13" s="23"/>
      <c r="G13" s="24">
        <v>0</v>
      </c>
      <c r="H13" s="23" t="e">
        <v>#N/A</v>
      </c>
      <c r="I13" s="23" t="s">
        <v>39</v>
      </c>
      <c r="J13" s="23"/>
      <c r="K13" s="23">
        <f t="shared" si="3"/>
        <v>0</v>
      </c>
      <c r="L13" s="23"/>
      <c r="M13" s="23"/>
      <c r="N13" s="23"/>
      <c r="O13" s="23"/>
      <c r="P13" s="23">
        <f t="shared" si="8"/>
        <v>0</v>
      </c>
      <c r="Q13" s="25"/>
      <c r="R13" s="25"/>
      <c r="S13" s="25"/>
      <c r="T13" s="23"/>
      <c r="U13" s="23" t="e">
        <f t="shared" si="11"/>
        <v>#DIV/0!</v>
      </c>
      <c r="V13" s="23" t="e">
        <f t="shared" si="10"/>
        <v>#DIV/0!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 t="s">
        <v>42</v>
      </c>
      <c r="AC13" s="23">
        <f t="shared" si="5"/>
        <v>0</v>
      </c>
      <c r="AD13" s="24">
        <v>0</v>
      </c>
      <c r="AE13" s="26"/>
      <c r="AF13" s="23"/>
      <c r="AG13" s="23">
        <f>VLOOKUP(A13,[1]Sheet!$A:$AF,32,0)</f>
        <v>14</v>
      </c>
      <c r="AH13" s="23">
        <f>VLOOKUP(A13,[1]Sheet!$A:$AG,33,0)</f>
        <v>126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3" t="s">
        <v>47</v>
      </c>
      <c r="B14" s="23" t="s">
        <v>35</v>
      </c>
      <c r="C14" s="23"/>
      <c r="D14" s="23"/>
      <c r="E14" s="23"/>
      <c r="F14" s="23"/>
      <c r="G14" s="24">
        <v>0</v>
      </c>
      <c r="H14" s="23" t="e">
        <v>#N/A</v>
      </c>
      <c r="I14" s="23" t="s">
        <v>39</v>
      </c>
      <c r="J14" s="23"/>
      <c r="K14" s="23">
        <f t="shared" si="3"/>
        <v>0</v>
      </c>
      <c r="L14" s="23"/>
      <c r="M14" s="23"/>
      <c r="N14" s="23"/>
      <c r="O14" s="23"/>
      <c r="P14" s="23">
        <f t="shared" si="8"/>
        <v>0</v>
      </c>
      <c r="Q14" s="25"/>
      <c r="R14" s="25"/>
      <c r="S14" s="25"/>
      <c r="T14" s="23"/>
      <c r="U14" s="23" t="e">
        <f t="shared" si="11"/>
        <v>#DIV/0!</v>
      </c>
      <c r="V14" s="23" t="e">
        <f t="shared" si="10"/>
        <v>#DIV/0!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 t="s">
        <v>42</v>
      </c>
      <c r="AC14" s="23">
        <f t="shared" si="5"/>
        <v>0</v>
      </c>
      <c r="AD14" s="24">
        <v>0</v>
      </c>
      <c r="AE14" s="26"/>
      <c r="AF14" s="23"/>
      <c r="AG14" s="23">
        <f>VLOOKUP(A14,[1]Sheet!$A:$AF,32,0)</f>
        <v>14</v>
      </c>
      <c r="AH14" s="23">
        <f>VLOOKUP(A14,[1]Sheet!$A:$AG,33,0)</f>
        <v>70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49</v>
      </c>
      <c r="C15" s="1">
        <v>446</v>
      </c>
      <c r="D15" s="1"/>
      <c r="E15" s="1">
        <v>214.5</v>
      </c>
      <c r="F15" s="1">
        <v>209</v>
      </c>
      <c r="G15" s="6">
        <v>1</v>
      </c>
      <c r="H15" s="1">
        <v>180</v>
      </c>
      <c r="I15" s="1" t="s">
        <v>39</v>
      </c>
      <c r="J15" s="1">
        <v>213</v>
      </c>
      <c r="K15" s="1">
        <f t="shared" si="3"/>
        <v>1.5</v>
      </c>
      <c r="L15" s="1"/>
      <c r="M15" s="1"/>
      <c r="N15" s="1">
        <v>132</v>
      </c>
      <c r="O15" s="1"/>
      <c r="P15" s="1">
        <f t="shared" si="8"/>
        <v>42.9</v>
      </c>
      <c r="Q15" s="5">
        <f t="shared" ref="Q15" si="14">14*P15-O15-N15-F15</f>
        <v>259.60000000000002</v>
      </c>
      <c r="R15" s="5">
        <f t="shared" ref="R15:R17" si="15">AE15*AD15</f>
        <v>264</v>
      </c>
      <c r="S15" s="5"/>
      <c r="T15" s="1"/>
      <c r="U15" s="1">
        <f t="shared" ref="U15:U17" si="16">(F15+N15+O15+R15)/P15</f>
        <v>14.102564102564102</v>
      </c>
      <c r="V15" s="1">
        <f t="shared" si="10"/>
        <v>7.9487179487179489</v>
      </c>
      <c r="W15" s="1">
        <v>39.6</v>
      </c>
      <c r="X15" s="1">
        <v>37.299999999999997</v>
      </c>
      <c r="Y15" s="1">
        <v>39.6</v>
      </c>
      <c r="Z15" s="1">
        <v>36.299999999999997</v>
      </c>
      <c r="AA15" s="1">
        <v>46.2</v>
      </c>
      <c r="AB15" s="1"/>
      <c r="AC15" s="1">
        <f t="shared" si="5"/>
        <v>259.60000000000002</v>
      </c>
      <c r="AD15" s="6">
        <v>5.5</v>
      </c>
      <c r="AE15" s="10">
        <f t="shared" si="6"/>
        <v>48</v>
      </c>
      <c r="AF15" s="1">
        <f t="shared" si="7"/>
        <v>264</v>
      </c>
      <c r="AG15" s="1">
        <f>VLOOKUP(A15,[1]Sheet!$A:$AF,32,0)</f>
        <v>12</v>
      </c>
      <c r="AH15" s="1">
        <f>VLOOKUP(A15,[1]Sheet!$A:$AG,33,0)</f>
        <v>84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50</v>
      </c>
      <c r="B16" s="1" t="s">
        <v>49</v>
      </c>
      <c r="C16" s="1"/>
      <c r="D16" s="1"/>
      <c r="E16" s="1"/>
      <c r="F16" s="1"/>
      <c r="G16" s="6">
        <v>1</v>
      </c>
      <c r="H16" s="1" t="e">
        <v>#N/A</v>
      </c>
      <c r="I16" s="1" t="s">
        <v>39</v>
      </c>
      <c r="J16" s="1"/>
      <c r="K16" s="1">
        <f t="shared" si="3"/>
        <v>0</v>
      </c>
      <c r="L16" s="1"/>
      <c r="M16" s="1"/>
      <c r="N16" s="1">
        <v>84</v>
      </c>
      <c r="O16" s="1"/>
      <c r="P16" s="1">
        <f t="shared" si="8"/>
        <v>0</v>
      </c>
      <c r="Q16" s="5"/>
      <c r="R16" s="5">
        <f t="shared" si="15"/>
        <v>0</v>
      </c>
      <c r="S16" s="5"/>
      <c r="T16" s="1"/>
      <c r="U16" s="1" t="e">
        <f t="shared" si="16"/>
        <v>#DIV/0!</v>
      </c>
      <c r="V16" s="1" t="e">
        <f t="shared" si="10"/>
        <v>#DIV/0!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 t="s">
        <v>40</v>
      </c>
      <c r="AC16" s="1">
        <f t="shared" si="5"/>
        <v>0</v>
      </c>
      <c r="AD16" s="6">
        <v>3</v>
      </c>
      <c r="AE16" s="10">
        <f t="shared" si="6"/>
        <v>0</v>
      </c>
      <c r="AF16" s="1">
        <f t="shared" si="7"/>
        <v>0</v>
      </c>
      <c r="AG16" s="1">
        <f>VLOOKUP(A16,[1]Sheet!$A:$AF,32,0)</f>
        <v>14</v>
      </c>
      <c r="AH16" s="1">
        <f>VLOOKUP(A16,[1]Sheet!$A:$AG,33,0)</f>
        <v>126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49</v>
      </c>
      <c r="C17" s="1">
        <v>45.1</v>
      </c>
      <c r="D17" s="1">
        <v>51.8</v>
      </c>
      <c r="E17" s="1"/>
      <c r="F17" s="1">
        <v>96.2</v>
      </c>
      <c r="G17" s="6">
        <v>1</v>
      </c>
      <c r="H17" s="1">
        <v>180</v>
      </c>
      <c r="I17" s="1" t="s">
        <v>39</v>
      </c>
      <c r="J17" s="1"/>
      <c r="K17" s="1">
        <f t="shared" si="3"/>
        <v>0</v>
      </c>
      <c r="L17" s="1"/>
      <c r="M17" s="1"/>
      <c r="N17" s="1"/>
      <c r="O17" s="1"/>
      <c r="P17" s="1">
        <f t="shared" si="8"/>
        <v>0</v>
      </c>
      <c r="Q17" s="5"/>
      <c r="R17" s="5">
        <f t="shared" si="15"/>
        <v>0</v>
      </c>
      <c r="S17" s="5"/>
      <c r="T17" s="1"/>
      <c r="U17" s="1" t="e">
        <f t="shared" si="16"/>
        <v>#DIV/0!</v>
      </c>
      <c r="V17" s="1" t="e">
        <f t="shared" si="10"/>
        <v>#DIV/0!</v>
      </c>
      <c r="W17" s="1">
        <v>0.6</v>
      </c>
      <c r="X17" s="1">
        <v>0</v>
      </c>
      <c r="Y17" s="1">
        <v>3.7</v>
      </c>
      <c r="Z17" s="1">
        <v>4.4400000000000004</v>
      </c>
      <c r="AA17" s="1">
        <v>2.96</v>
      </c>
      <c r="AB17" s="28" t="s">
        <v>52</v>
      </c>
      <c r="AC17" s="1">
        <f t="shared" si="5"/>
        <v>0</v>
      </c>
      <c r="AD17" s="6">
        <v>3.7</v>
      </c>
      <c r="AE17" s="10">
        <f t="shared" si="6"/>
        <v>0</v>
      </c>
      <c r="AF17" s="1">
        <f t="shared" si="7"/>
        <v>0</v>
      </c>
      <c r="AG17" s="1">
        <f>VLOOKUP(A17,[1]Sheet!$A:$AF,32,0)</f>
        <v>14</v>
      </c>
      <c r="AH17" s="1">
        <f>VLOOKUP(A17,[1]Sheet!$A:$AG,33,0)</f>
        <v>126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3" t="s">
        <v>53</v>
      </c>
      <c r="B18" s="23" t="s">
        <v>49</v>
      </c>
      <c r="C18" s="23"/>
      <c r="D18" s="23"/>
      <c r="E18" s="23"/>
      <c r="F18" s="23"/>
      <c r="G18" s="24">
        <v>0</v>
      </c>
      <c r="H18" s="23" t="e">
        <v>#N/A</v>
      </c>
      <c r="I18" s="23" t="s">
        <v>39</v>
      </c>
      <c r="J18" s="23"/>
      <c r="K18" s="23">
        <f t="shared" si="3"/>
        <v>0</v>
      </c>
      <c r="L18" s="23"/>
      <c r="M18" s="23"/>
      <c r="N18" s="23"/>
      <c r="O18" s="23"/>
      <c r="P18" s="23">
        <f t="shared" si="8"/>
        <v>0</v>
      </c>
      <c r="Q18" s="25"/>
      <c r="R18" s="25"/>
      <c r="S18" s="25"/>
      <c r="T18" s="23"/>
      <c r="U18" s="23" t="e">
        <f t="shared" si="11"/>
        <v>#DIV/0!</v>
      </c>
      <c r="V18" s="23" t="e">
        <f t="shared" si="10"/>
        <v>#DIV/0!</v>
      </c>
      <c r="W18" s="23">
        <v>0</v>
      </c>
      <c r="X18" s="23">
        <v>0</v>
      </c>
      <c r="Y18" s="23">
        <v>8.879999999999999</v>
      </c>
      <c r="Z18" s="23">
        <v>7.4</v>
      </c>
      <c r="AA18" s="23">
        <v>2.96</v>
      </c>
      <c r="AB18" s="23" t="s">
        <v>42</v>
      </c>
      <c r="AC18" s="23">
        <f t="shared" si="5"/>
        <v>0</v>
      </c>
      <c r="AD18" s="24">
        <v>0</v>
      </c>
      <c r="AE18" s="26"/>
      <c r="AF18" s="23"/>
      <c r="AG18" s="23">
        <f>VLOOKUP(A18,[1]Sheet!$A:$AF,32,0)</f>
        <v>14</v>
      </c>
      <c r="AH18" s="23">
        <f>VLOOKUP(A18,[1]Sheet!$A:$AG,33,0)</f>
        <v>126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/>
      <c r="D19" s="1">
        <v>168</v>
      </c>
      <c r="E19" s="1">
        <v>164</v>
      </c>
      <c r="F19" s="1"/>
      <c r="G19" s="6">
        <v>0.25</v>
      </c>
      <c r="H19" s="1" t="e">
        <v>#N/A</v>
      </c>
      <c r="I19" s="1" t="s">
        <v>39</v>
      </c>
      <c r="J19" s="1">
        <v>196</v>
      </c>
      <c r="K19" s="1">
        <f t="shared" si="3"/>
        <v>-32</v>
      </c>
      <c r="L19" s="1"/>
      <c r="M19" s="1"/>
      <c r="N19" s="1"/>
      <c r="O19" s="1"/>
      <c r="P19" s="1">
        <f t="shared" si="8"/>
        <v>32.799999999999997</v>
      </c>
      <c r="Q19" s="5">
        <f>14*P19-O19-N19-F19</f>
        <v>459.19999999999993</v>
      </c>
      <c r="R19" s="5">
        <f t="shared" ref="R19" si="17">AE19*AD19</f>
        <v>504</v>
      </c>
      <c r="S19" s="5"/>
      <c r="T19" s="1"/>
      <c r="U19" s="1">
        <f>(F19+N19+O19+R19)/P19</f>
        <v>15.365853658536587</v>
      </c>
      <c r="V19" s="1">
        <f t="shared" si="10"/>
        <v>0</v>
      </c>
      <c r="W19" s="1">
        <v>0</v>
      </c>
      <c r="X19" s="1">
        <v>0</v>
      </c>
      <c r="Y19" s="1">
        <v>4.8</v>
      </c>
      <c r="Z19" s="1">
        <v>0</v>
      </c>
      <c r="AA19" s="1">
        <v>0</v>
      </c>
      <c r="AB19" s="14" t="s">
        <v>40</v>
      </c>
      <c r="AC19" s="1">
        <f t="shared" si="5"/>
        <v>114.79999999999998</v>
      </c>
      <c r="AD19" s="6">
        <v>12</v>
      </c>
      <c r="AE19" s="10">
        <f t="shared" si="6"/>
        <v>42</v>
      </c>
      <c r="AF19" s="1">
        <f t="shared" si="7"/>
        <v>126</v>
      </c>
      <c r="AG19" s="1">
        <f>VLOOKUP(A19,[1]Sheet!$A:$AF,32,0)</f>
        <v>14</v>
      </c>
      <c r="AH19" s="1">
        <f>VLOOKUP(A19,[1]Sheet!$A:$AG,33,0)</f>
        <v>70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3" t="s">
        <v>55</v>
      </c>
      <c r="B20" s="23" t="s">
        <v>35</v>
      </c>
      <c r="C20" s="23"/>
      <c r="D20" s="23"/>
      <c r="E20" s="23"/>
      <c r="F20" s="23"/>
      <c r="G20" s="24">
        <v>0</v>
      </c>
      <c r="H20" s="23" t="e">
        <v>#N/A</v>
      </c>
      <c r="I20" s="23" t="s">
        <v>39</v>
      </c>
      <c r="J20" s="23"/>
      <c r="K20" s="23">
        <f t="shared" si="3"/>
        <v>0</v>
      </c>
      <c r="L20" s="23"/>
      <c r="M20" s="23"/>
      <c r="N20" s="23"/>
      <c r="O20" s="23"/>
      <c r="P20" s="23">
        <f t="shared" si="8"/>
        <v>0</v>
      </c>
      <c r="Q20" s="25"/>
      <c r="R20" s="25"/>
      <c r="S20" s="25"/>
      <c r="T20" s="23"/>
      <c r="U20" s="23" t="e">
        <f t="shared" si="11"/>
        <v>#DIV/0!</v>
      </c>
      <c r="V20" s="23" t="e">
        <f t="shared" si="10"/>
        <v>#DIV/0!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 t="s">
        <v>42</v>
      </c>
      <c r="AC20" s="23">
        <f t="shared" si="5"/>
        <v>0</v>
      </c>
      <c r="AD20" s="24">
        <v>0</v>
      </c>
      <c r="AE20" s="26"/>
      <c r="AF20" s="23"/>
      <c r="AG20" s="23">
        <f>VLOOKUP(A20,[1]Sheet!$A:$AF,32,0)</f>
        <v>14</v>
      </c>
      <c r="AH20" s="23">
        <f>VLOOKUP(A20,[1]Sheet!$A:$AG,33,0)</f>
        <v>70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49</v>
      </c>
      <c r="C21" s="1">
        <v>276.5</v>
      </c>
      <c r="D21" s="1">
        <v>155.4</v>
      </c>
      <c r="E21" s="1">
        <v>307.10000000000002</v>
      </c>
      <c r="F21" s="1">
        <v>70.3</v>
      </c>
      <c r="G21" s="6">
        <v>1</v>
      </c>
      <c r="H21" s="1">
        <v>180</v>
      </c>
      <c r="I21" s="1" t="s">
        <v>39</v>
      </c>
      <c r="J21" s="1">
        <v>307.7</v>
      </c>
      <c r="K21" s="1">
        <f t="shared" si="3"/>
        <v>-0.59999999999996589</v>
      </c>
      <c r="L21" s="1"/>
      <c r="M21" s="1"/>
      <c r="N21" s="1">
        <v>207.2</v>
      </c>
      <c r="O21" s="1">
        <v>259</v>
      </c>
      <c r="P21" s="1">
        <f t="shared" si="8"/>
        <v>61.42</v>
      </c>
      <c r="Q21" s="5">
        <f>14*P21-O21-N21-F21</f>
        <v>323.38</v>
      </c>
      <c r="R21" s="5">
        <f t="shared" ref="R21" si="18">AE21*AD21</f>
        <v>310.8</v>
      </c>
      <c r="S21" s="5"/>
      <c r="T21" s="1"/>
      <c r="U21" s="1">
        <f>(F21+N21+O21+R21)/P21</f>
        <v>13.795180722891565</v>
      </c>
      <c r="V21" s="1">
        <f t="shared" si="10"/>
        <v>8.7349397590361448</v>
      </c>
      <c r="W21" s="1">
        <v>60.64</v>
      </c>
      <c r="X21" s="1">
        <v>48.84</v>
      </c>
      <c r="Y21" s="1">
        <v>56.48</v>
      </c>
      <c r="Z21" s="1">
        <v>69.56</v>
      </c>
      <c r="AA21" s="1">
        <v>70.3</v>
      </c>
      <c r="AB21" s="1"/>
      <c r="AC21" s="1">
        <f t="shared" si="5"/>
        <v>323.38</v>
      </c>
      <c r="AD21" s="6">
        <v>3.7</v>
      </c>
      <c r="AE21" s="10">
        <f t="shared" si="6"/>
        <v>84</v>
      </c>
      <c r="AF21" s="1">
        <f t="shared" si="7"/>
        <v>310.8</v>
      </c>
      <c r="AG21" s="1">
        <f>VLOOKUP(A21,[1]Sheet!$A:$AF,32,0)</f>
        <v>14</v>
      </c>
      <c r="AH21" s="1">
        <f>VLOOKUP(A21,[1]Sheet!$A:$AG,33,0)</f>
        <v>126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57</v>
      </c>
      <c r="B22" s="18" t="s">
        <v>49</v>
      </c>
      <c r="C22" s="18">
        <v>7.1</v>
      </c>
      <c r="D22" s="18">
        <v>3.7</v>
      </c>
      <c r="E22" s="18">
        <v>9</v>
      </c>
      <c r="F22" s="18"/>
      <c r="G22" s="19">
        <v>0</v>
      </c>
      <c r="H22" s="18">
        <v>180</v>
      </c>
      <c r="I22" s="18" t="s">
        <v>58</v>
      </c>
      <c r="J22" s="18">
        <v>10.8</v>
      </c>
      <c r="K22" s="18">
        <f t="shared" si="3"/>
        <v>-1.8000000000000007</v>
      </c>
      <c r="L22" s="18"/>
      <c r="M22" s="18"/>
      <c r="N22" s="18"/>
      <c r="O22" s="18"/>
      <c r="P22" s="18">
        <f t="shared" si="8"/>
        <v>1.8</v>
      </c>
      <c r="Q22" s="20"/>
      <c r="R22" s="20"/>
      <c r="S22" s="20"/>
      <c r="T22" s="18"/>
      <c r="U22" s="18">
        <f t="shared" si="11"/>
        <v>0</v>
      </c>
      <c r="V22" s="18">
        <f t="shared" si="10"/>
        <v>0</v>
      </c>
      <c r="W22" s="18">
        <v>4.68</v>
      </c>
      <c r="X22" s="18">
        <v>2.16</v>
      </c>
      <c r="Y22" s="18">
        <v>3.96</v>
      </c>
      <c r="Z22" s="18">
        <v>3.62</v>
      </c>
      <c r="AA22" s="18">
        <v>4.32</v>
      </c>
      <c r="AB22" s="18" t="s">
        <v>59</v>
      </c>
      <c r="AC22" s="18">
        <f t="shared" si="5"/>
        <v>0</v>
      </c>
      <c r="AD22" s="19">
        <v>0</v>
      </c>
      <c r="AE22" s="21"/>
      <c r="AF22" s="18"/>
      <c r="AG22" s="18"/>
      <c r="AH22" s="18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35</v>
      </c>
      <c r="C23" s="1">
        <v>805</v>
      </c>
      <c r="D23" s="1">
        <v>591</v>
      </c>
      <c r="E23" s="1">
        <v>1047</v>
      </c>
      <c r="F23" s="1">
        <v>204</v>
      </c>
      <c r="G23" s="6">
        <v>0.25</v>
      </c>
      <c r="H23" s="1">
        <v>180</v>
      </c>
      <c r="I23" s="1" t="s">
        <v>39</v>
      </c>
      <c r="J23" s="1">
        <v>1024</v>
      </c>
      <c r="K23" s="1">
        <f t="shared" si="3"/>
        <v>23</v>
      </c>
      <c r="L23" s="1"/>
      <c r="M23" s="1"/>
      <c r="N23" s="1">
        <v>1092</v>
      </c>
      <c r="O23" s="1"/>
      <c r="P23" s="1">
        <f t="shared" si="8"/>
        <v>209.4</v>
      </c>
      <c r="Q23" s="5">
        <f>14*P23-O23-N23-F23</f>
        <v>1635.6</v>
      </c>
      <c r="R23" s="5">
        <f t="shared" ref="R23" si="19">AE23*AD23</f>
        <v>1596</v>
      </c>
      <c r="S23" s="5"/>
      <c r="T23" s="1"/>
      <c r="U23" s="1">
        <f>(F23+N23+O23+R23)/P23</f>
        <v>13.810888252148997</v>
      </c>
      <c r="V23" s="1">
        <f t="shared" si="10"/>
        <v>6.1891117478510029</v>
      </c>
      <c r="W23" s="1">
        <v>168.6</v>
      </c>
      <c r="X23" s="1">
        <v>151.80000000000001</v>
      </c>
      <c r="Y23" s="1">
        <v>154.19999999999999</v>
      </c>
      <c r="Z23" s="1">
        <v>202.2</v>
      </c>
      <c r="AA23" s="1">
        <v>152.4</v>
      </c>
      <c r="AB23" s="1"/>
      <c r="AC23" s="1">
        <f t="shared" si="5"/>
        <v>408.9</v>
      </c>
      <c r="AD23" s="6">
        <v>6</v>
      </c>
      <c r="AE23" s="10">
        <f t="shared" si="6"/>
        <v>266</v>
      </c>
      <c r="AF23" s="1">
        <f t="shared" si="7"/>
        <v>399</v>
      </c>
      <c r="AG23" s="1">
        <f>VLOOKUP(A23,[1]Sheet!$A:$AF,32,0)</f>
        <v>14</v>
      </c>
      <c r="AH23" s="1">
        <f>VLOOKUP(A23,[1]Sheet!$A:$AG,33,0)</f>
        <v>126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3" t="s">
        <v>61</v>
      </c>
      <c r="B24" s="23" t="s">
        <v>35</v>
      </c>
      <c r="C24" s="23"/>
      <c r="D24" s="23"/>
      <c r="E24" s="23"/>
      <c r="F24" s="23"/>
      <c r="G24" s="24">
        <v>0</v>
      </c>
      <c r="H24" s="23" t="e">
        <v>#N/A</v>
      </c>
      <c r="I24" s="23" t="s">
        <v>39</v>
      </c>
      <c r="J24" s="23"/>
      <c r="K24" s="23">
        <f t="shared" si="3"/>
        <v>0</v>
      </c>
      <c r="L24" s="23"/>
      <c r="M24" s="23"/>
      <c r="N24" s="23"/>
      <c r="O24" s="23"/>
      <c r="P24" s="23">
        <f t="shared" si="8"/>
        <v>0</v>
      </c>
      <c r="Q24" s="25"/>
      <c r="R24" s="25"/>
      <c r="S24" s="25"/>
      <c r="T24" s="23"/>
      <c r="U24" s="23" t="e">
        <f t="shared" si="11"/>
        <v>#DIV/0!</v>
      </c>
      <c r="V24" s="23" t="e">
        <f t="shared" si="10"/>
        <v>#DIV/0!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 t="s">
        <v>42</v>
      </c>
      <c r="AC24" s="23">
        <f t="shared" si="5"/>
        <v>0</v>
      </c>
      <c r="AD24" s="24">
        <v>0</v>
      </c>
      <c r="AE24" s="26"/>
      <c r="AF24" s="23"/>
      <c r="AG24" s="23">
        <f>VLOOKUP(A24,[1]Sheet!$A:$AF,32,0)</f>
        <v>14</v>
      </c>
      <c r="AH24" s="23">
        <f>VLOOKUP(A24,[1]Sheet!$A:$AG,33,0)</f>
        <v>126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3" t="s">
        <v>62</v>
      </c>
      <c r="B25" s="23" t="s">
        <v>35</v>
      </c>
      <c r="C25" s="23"/>
      <c r="D25" s="23"/>
      <c r="E25" s="23"/>
      <c r="F25" s="23"/>
      <c r="G25" s="24">
        <v>0</v>
      </c>
      <c r="H25" s="23" t="e">
        <v>#N/A</v>
      </c>
      <c r="I25" s="23" t="s">
        <v>39</v>
      </c>
      <c r="J25" s="23"/>
      <c r="K25" s="23">
        <f t="shared" si="3"/>
        <v>0</v>
      </c>
      <c r="L25" s="23"/>
      <c r="M25" s="23"/>
      <c r="N25" s="23"/>
      <c r="O25" s="23"/>
      <c r="P25" s="23">
        <f t="shared" si="8"/>
        <v>0</v>
      </c>
      <c r="Q25" s="25"/>
      <c r="R25" s="25"/>
      <c r="S25" s="25"/>
      <c r="T25" s="23"/>
      <c r="U25" s="23" t="e">
        <f t="shared" si="11"/>
        <v>#DIV/0!</v>
      </c>
      <c r="V25" s="23" t="e">
        <f t="shared" si="10"/>
        <v>#DIV/0!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 t="s">
        <v>42</v>
      </c>
      <c r="AC25" s="23">
        <f t="shared" si="5"/>
        <v>0</v>
      </c>
      <c r="AD25" s="24">
        <v>0</v>
      </c>
      <c r="AE25" s="26"/>
      <c r="AF25" s="23"/>
      <c r="AG25" s="23">
        <f>VLOOKUP(A25,[1]Sheet!$A:$AF,32,0)</f>
        <v>14</v>
      </c>
      <c r="AH25" s="23">
        <f>VLOOKUP(A25,[1]Sheet!$A:$AG,33,0)</f>
        <v>126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49</v>
      </c>
      <c r="C26" s="1">
        <v>354</v>
      </c>
      <c r="D26" s="1"/>
      <c r="E26" s="1">
        <v>264</v>
      </c>
      <c r="F26" s="1">
        <v>20</v>
      </c>
      <c r="G26" s="6">
        <v>1</v>
      </c>
      <c r="H26" s="1">
        <v>180</v>
      </c>
      <c r="I26" s="1" t="s">
        <v>39</v>
      </c>
      <c r="J26" s="1">
        <v>522</v>
      </c>
      <c r="K26" s="1">
        <f t="shared" si="3"/>
        <v>-258</v>
      </c>
      <c r="L26" s="1"/>
      <c r="M26" s="1"/>
      <c r="N26" s="1">
        <v>720</v>
      </c>
      <c r="O26" s="1">
        <v>1080</v>
      </c>
      <c r="P26" s="1">
        <f t="shared" si="8"/>
        <v>52.8</v>
      </c>
      <c r="Q26" s="5"/>
      <c r="R26" s="5">
        <f t="shared" ref="R26" si="20">AE26*AD26</f>
        <v>0</v>
      </c>
      <c r="S26" s="5"/>
      <c r="T26" s="1"/>
      <c r="U26" s="1">
        <f>(F26+N26+O26+R26)/P26</f>
        <v>34.469696969696969</v>
      </c>
      <c r="V26" s="1">
        <f t="shared" si="10"/>
        <v>34.469696969696969</v>
      </c>
      <c r="W26" s="1">
        <v>151.19999999999999</v>
      </c>
      <c r="X26" s="1">
        <v>76.8</v>
      </c>
      <c r="Y26" s="1">
        <v>93.6</v>
      </c>
      <c r="Z26" s="1">
        <v>127.2</v>
      </c>
      <c r="AA26" s="1">
        <v>118.8</v>
      </c>
      <c r="AB26" s="1"/>
      <c r="AC26" s="1">
        <f t="shared" si="5"/>
        <v>0</v>
      </c>
      <c r="AD26" s="6">
        <v>6</v>
      </c>
      <c r="AE26" s="10">
        <f t="shared" si="6"/>
        <v>0</v>
      </c>
      <c r="AF26" s="1">
        <f t="shared" si="7"/>
        <v>0</v>
      </c>
      <c r="AG26" s="1">
        <f>VLOOKUP(A26,[1]Sheet!$A:$AF,32,0)</f>
        <v>12</v>
      </c>
      <c r="AH26" s="1">
        <f>VLOOKUP(A26,[1]Sheet!$A:$AG,33,0)</f>
        <v>84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3" t="s">
        <v>64</v>
      </c>
      <c r="B27" s="23" t="s">
        <v>35</v>
      </c>
      <c r="C27" s="23"/>
      <c r="D27" s="23"/>
      <c r="E27" s="23"/>
      <c r="F27" s="23"/>
      <c r="G27" s="24">
        <v>0</v>
      </c>
      <c r="H27" s="23" t="e">
        <v>#N/A</v>
      </c>
      <c r="I27" s="23" t="s">
        <v>39</v>
      </c>
      <c r="J27" s="23"/>
      <c r="K27" s="23">
        <f t="shared" si="3"/>
        <v>0</v>
      </c>
      <c r="L27" s="23"/>
      <c r="M27" s="23"/>
      <c r="N27" s="23"/>
      <c r="O27" s="23"/>
      <c r="P27" s="23">
        <f t="shared" si="8"/>
        <v>0</v>
      </c>
      <c r="Q27" s="25"/>
      <c r="R27" s="25"/>
      <c r="S27" s="25"/>
      <c r="T27" s="23"/>
      <c r="U27" s="23" t="e">
        <f t="shared" si="11"/>
        <v>#DIV/0!</v>
      </c>
      <c r="V27" s="23" t="e">
        <f t="shared" si="10"/>
        <v>#DIV/0!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 t="s">
        <v>42</v>
      </c>
      <c r="AC27" s="23">
        <f t="shared" si="5"/>
        <v>0</v>
      </c>
      <c r="AD27" s="24">
        <v>0</v>
      </c>
      <c r="AE27" s="26"/>
      <c r="AF27" s="23"/>
      <c r="AG27" s="23">
        <f>VLOOKUP(A27,[1]Sheet!$A:$AF,32,0)</f>
        <v>14</v>
      </c>
      <c r="AH27" s="23">
        <f>VLOOKUP(A27,[1]Sheet!$A:$AG,33,0)</f>
        <v>70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8" t="s">
        <v>65</v>
      </c>
      <c r="B28" s="18" t="s">
        <v>35</v>
      </c>
      <c r="C28" s="18">
        <v>539</v>
      </c>
      <c r="D28" s="18">
        <v>840</v>
      </c>
      <c r="E28" s="27">
        <v>1054</v>
      </c>
      <c r="F28" s="27">
        <v>138</v>
      </c>
      <c r="G28" s="19">
        <v>0</v>
      </c>
      <c r="H28" s="18" t="e">
        <v>#N/A</v>
      </c>
      <c r="I28" s="18" t="s">
        <v>58</v>
      </c>
      <c r="J28" s="18">
        <v>1036</v>
      </c>
      <c r="K28" s="18">
        <f t="shared" si="3"/>
        <v>18</v>
      </c>
      <c r="L28" s="18"/>
      <c r="M28" s="18"/>
      <c r="N28" s="18"/>
      <c r="O28" s="18"/>
      <c r="P28" s="18">
        <f t="shared" si="8"/>
        <v>210.8</v>
      </c>
      <c r="Q28" s="20"/>
      <c r="R28" s="20"/>
      <c r="S28" s="20"/>
      <c r="T28" s="18"/>
      <c r="U28" s="18">
        <f t="shared" si="11"/>
        <v>0.65464895635673626</v>
      </c>
      <c r="V28" s="18">
        <f t="shared" si="10"/>
        <v>0.65464895635673626</v>
      </c>
      <c r="W28" s="18">
        <v>178.8</v>
      </c>
      <c r="X28" s="18">
        <v>148.6</v>
      </c>
      <c r="Y28" s="18">
        <v>144</v>
      </c>
      <c r="Z28" s="18">
        <v>194</v>
      </c>
      <c r="AA28" s="18">
        <v>113.4</v>
      </c>
      <c r="AB28" s="22" t="s">
        <v>122</v>
      </c>
      <c r="AC28" s="18">
        <f t="shared" si="5"/>
        <v>0</v>
      </c>
      <c r="AD28" s="19">
        <v>0</v>
      </c>
      <c r="AE28" s="21"/>
      <c r="AF28" s="18"/>
      <c r="AG28" s="18"/>
      <c r="AH28" s="18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35</v>
      </c>
      <c r="C29" s="1"/>
      <c r="D29" s="1"/>
      <c r="E29" s="27">
        <f>2+E28</f>
        <v>1056</v>
      </c>
      <c r="F29" s="27">
        <f>-2+F28</f>
        <v>136</v>
      </c>
      <c r="G29" s="6">
        <v>0.25</v>
      </c>
      <c r="H29" s="1">
        <v>180</v>
      </c>
      <c r="I29" s="1" t="s">
        <v>39</v>
      </c>
      <c r="J29" s="1"/>
      <c r="K29" s="1">
        <f t="shared" si="3"/>
        <v>1056</v>
      </c>
      <c r="L29" s="1"/>
      <c r="M29" s="1"/>
      <c r="N29" s="1">
        <v>1344</v>
      </c>
      <c r="O29" s="1"/>
      <c r="P29" s="1">
        <f t="shared" si="8"/>
        <v>211.2</v>
      </c>
      <c r="Q29" s="5">
        <f t="shared" ref="Q29" si="21">14*P29-O29-N29-F29</f>
        <v>1476.7999999999997</v>
      </c>
      <c r="R29" s="5">
        <f t="shared" ref="R29:R30" si="22">AE29*AD29</f>
        <v>1512</v>
      </c>
      <c r="S29" s="5"/>
      <c r="T29" s="1"/>
      <c r="U29" s="1">
        <f t="shared" ref="U29:U30" si="23">(F29+N29+O29+R29)/P29</f>
        <v>14.166666666666668</v>
      </c>
      <c r="V29" s="1">
        <f t="shared" si="10"/>
        <v>7.0075757575757578</v>
      </c>
      <c r="W29" s="1">
        <v>178.8</v>
      </c>
      <c r="X29" s="1">
        <v>148.6</v>
      </c>
      <c r="Y29" s="1">
        <v>144</v>
      </c>
      <c r="Z29" s="1">
        <v>194</v>
      </c>
      <c r="AA29" s="1">
        <v>113.4</v>
      </c>
      <c r="AB29" s="14" t="s">
        <v>123</v>
      </c>
      <c r="AC29" s="1">
        <f t="shared" si="5"/>
        <v>369.19999999999993</v>
      </c>
      <c r="AD29" s="6">
        <v>12</v>
      </c>
      <c r="AE29" s="10">
        <f t="shared" si="6"/>
        <v>126</v>
      </c>
      <c r="AF29" s="1">
        <f t="shared" si="7"/>
        <v>378</v>
      </c>
      <c r="AG29" s="1">
        <f>VLOOKUP(A29,[1]Sheet!$A:$AF,32,0)</f>
        <v>14</v>
      </c>
      <c r="AH29" s="1">
        <f>VLOOKUP(A29,[1]Sheet!$A:$AG,33,0)</f>
        <v>70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35</v>
      </c>
      <c r="C30" s="1">
        <v>818</v>
      </c>
      <c r="D30" s="1">
        <v>11</v>
      </c>
      <c r="E30" s="1">
        <v>697</v>
      </c>
      <c r="F30" s="1">
        <v>-11</v>
      </c>
      <c r="G30" s="6">
        <v>0.25</v>
      </c>
      <c r="H30" s="1">
        <v>180</v>
      </c>
      <c r="I30" s="1" t="s">
        <v>39</v>
      </c>
      <c r="J30" s="1">
        <v>722</v>
      </c>
      <c r="K30" s="1">
        <f t="shared" si="3"/>
        <v>-25</v>
      </c>
      <c r="L30" s="1"/>
      <c r="M30" s="1"/>
      <c r="N30" s="1">
        <v>1344</v>
      </c>
      <c r="O30" s="1"/>
      <c r="P30" s="1">
        <f t="shared" si="8"/>
        <v>139.4</v>
      </c>
      <c r="Q30" s="5">
        <f>20*P30-O30-N30-F30</f>
        <v>1455</v>
      </c>
      <c r="R30" s="5">
        <f t="shared" si="22"/>
        <v>1512</v>
      </c>
      <c r="S30" s="5"/>
      <c r="T30" s="1"/>
      <c r="U30" s="1">
        <f t="shared" si="23"/>
        <v>20.40889526542324</v>
      </c>
      <c r="V30" s="1">
        <f t="shared" si="10"/>
        <v>9.5624103299856529</v>
      </c>
      <c r="W30" s="1">
        <v>148.80000000000001</v>
      </c>
      <c r="X30" s="1">
        <v>87</v>
      </c>
      <c r="Y30" s="1">
        <v>117.2</v>
      </c>
      <c r="Z30" s="1">
        <v>174.2</v>
      </c>
      <c r="AA30" s="1">
        <v>62.4</v>
      </c>
      <c r="AB30" s="1"/>
      <c r="AC30" s="1">
        <f t="shared" si="5"/>
        <v>363.75</v>
      </c>
      <c r="AD30" s="6">
        <v>12</v>
      </c>
      <c r="AE30" s="10">
        <f t="shared" si="6"/>
        <v>126</v>
      </c>
      <c r="AF30" s="1">
        <f t="shared" si="7"/>
        <v>378</v>
      </c>
      <c r="AG30" s="1">
        <f>VLOOKUP(A30,[1]Sheet!$A:$AF,32,0)</f>
        <v>14</v>
      </c>
      <c r="AH30" s="1">
        <f>VLOOKUP(A30,[1]Sheet!$A:$AG,33,0)</f>
        <v>70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3" t="s">
        <v>68</v>
      </c>
      <c r="B31" s="23" t="s">
        <v>35</v>
      </c>
      <c r="C31" s="23"/>
      <c r="D31" s="23"/>
      <c r="E31" s="23"/>
      <c r="F31" s="23"/>
      <c r="G31" s="24">
        <v>0</v>
      </c>
      <c r="H31" s="23" t="e">
        <v>#N/A</v>
      </c>
      <c r="I31" s="23" t="s">
        <v>39</v>
      </c>
      <c r="J31" s="23"/>
      <c r="K31" s="23">
        <f t="shared" si="3"/>
        <v>0</v>
      </c>
      <c r="L31" s="23"/>
      <c r="M31" s="23"/>
      <c r="N31" s="23"/>
      <c r="O31" s="23"/>
      <c r="P31" s="23">
        <f t="shared" si="8"/>
        <v>0</v>
      </c>
      <c r="Q31" s="25"/>
      <c r="R31" s="25"/>
      <c r="S31" s="25"/>
      <c r="T31" s="23"/>
      <c r="U31" s="23" t="e">
        <f t="shared" si="11"/>
        <v>#DIV/0!</v>
      </c>
      <c r="V31" s="23" t="e">
        <f t="shared" si="10"/>
        <v>#DIV/0!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 t="s">
        <v>42</v>
      </c>
      <c r="AC31" s="23">
        <f t="shared" si="5"/>
        <v>0</v>
      </c>
      <c r="AD31" s="24">
        <v>0</v>
      </c>
      <c r="AE31" s="26"/>
      <c r="AF31" s="23"/>
      <c r="AG31" s="23">
        <f>VLOOKUP(A31,[1]Sheet!$A:$AF,32,0)</f>
        <v>14</v>
      </c>
      <c r="AH31" s="23">
        <f>VLOOKUP(A31,[1]Sheet!$A:$AG,33,0)</f>
        <v>126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3" t="s">
        <v>69</v>
      </c>
      <c r="B32" s="23" t="s">
        <v>35</v>
      </c>
      <c r="C32" s="23"/>
      <c r="D32" s="23"/>
      <c r="E32" s="23"/>
      <c r="F32" s="23"/>
      <c r="G32" s="24">
        <v>0</v>
      </c>
      <c r="H32" s="23" t="e">
        <v>#N/A</v>
      </c>
      <c r="I32" s="23" t="s">
        <v>39</v>
      </c>
      <c r="J32" s="23"/>
      <c r="K32" s="23">
        <f t="shared" si="3"/>
        <v>0</v>
      </c>
      <c r="L32" s="23"/>
      <c r="M32" s="23"/>
      <c r="N32" s="23"/>
      <c r="O32" s="23"/>
      <c r="P32" s="23">
        <f t="shared" si="8"/>
        <v>0</v>
      </c>
      <c r="Q32" s="25"/>
      <c r="R32" s="25"/>
      <c r="S32" s="25"/>
      <c r="T32" s="23"/>
      <c r="U32" s="23" t="e">
        <f t="shared" si="11"/>
        <v>#DIV/0!</v>
      </c>
      <c r="V32" s="23" t="e">
        <f t="shared" si="10"/>
        <v>#DIV/0!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 t="s">
        <v>42</v>
      </c>
      <c r="AC32" s="23">
        <f t="shared" si="5"/>
        <v>0</v>
      </c>
      <c r="AD32" s="24">
        <v>0</v>
      </c>
      <c r="AE32" s="26"/>
      <c r="AF32" s="23"/>
      <c r="AG32" s="23">
        <f>VLOOKUP(A32,[1]Sheet!$A:$AF,32,0)</f>
        <v>14</v>
      </c>
      <c r="AH32" s="23">
        <f>VLOOKUP(A32,[1]Sheet!$A:$AG,33,0)</f>
        <v>70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3" t="s">
        <v>70</v>
      </c>
      <c r="B33" s="23" t="s">
        <v>35</v>
      </c>
      <c r="C33" s="23"/>
      <c r="D33" s="23"/>
      <c r="E33" s="23"/>
      <c r="F33" s="23"/>
      <c r="G33" s="24">
        <v>0</v>
      </c>
      <c r="H33" s="23" t="e">
        <v>#N/A</v>
      </c>
      <c r="I33" s="23" t="s">
        <v>39</v>
      </c>
      <c r="J33" s="23"/>
      <c r="K33" s="23">
        <f t="shared" si="3"/>
        <v>0</v>
      </c>
      <c r="L33" s="23"/>
      <c r="M33" s="23"/>
      <c r="N33" s="23"/>
      <c r="O33" s="23"/>
      <c r="P33" s="23">
        <f t="shared" si="8"/>
        <v>0</v>
      </c>
      <c r="Q33" s="25"/>
      <c r="R33" s="25"/>
      <c r="S33" s="25"/>
      <c r="T33" s="23"/>
      <c r="U33" s="23" t="e">
        <f t="shared" si="11"/>
        <v>#DIV/0!</v>
      </c>
      <c r="V33" s="23" t="e">
        <f t="shared" si="10"/>
        <v>#DIV/0!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 t="s">
        <v>42</v>
      </c>
      <c r="AC33" s="23">
        <f t="shared" si="5"/>
        <v>0</v>
      </c>
      <c r="AD33" s="24">
        <v>0</v>
      </c>
      <c r="AE33" s="26"/>
      <c r="AF33" s="23"/>
      <c r="AG33" s="23">
        <f>VLOOKUP(A33,[1]Sheet!$A:$AF,32,0)</f>
        <v>12</v>
      </c>
      <c r="AH33" s="23">
        <f>VLOOKUP(A33,[1]Sheet!$A:$AG,33,0)</f>
        <v>84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3" t="s">
        <v>71</v>
      </c>
      <c r="B34" s="23" t="s">
        <v>35</v>
      </c>
      <c r="C34" s="23"/>
      <c r="D34" s="23"/>
      <c r="E34" s="23"/>
      <c r="F34" s="23"/>
      <c r="G34" s="24">
        <v>0</v>
      </c>
      <c r="H34" s="23" t="e">
        <v>#N/A</v>
      </c>
      <c r="I34" s="23" t="s">
        <v>39</v>
      </c>
      <c r="J34" s="23"/>
      <c r="K34" s="23">
        <f t="shared" si="3"/>
        <v>0</v>
      </c>
      <c r="L34" s="23"/>
      <c r="M34" s="23"/>
      <c r="N34" s="23"/>
      <c r="O34" s="23"/>
      <c r="P34" s="23">
        <f t="shared" si="8"/>
        <v>0</v>
      </c>
      <c r="Q34" s="25"/>
      <c r="R34" s="25"/>
      <c r="S34" s="25"/>
      <c r="T34" s="23"/>
      <c r="U34" s="23" t="e">
        <f t="shared" si="11"/>
        <v>#DIV/0!</v>
      </c>
      <c r="V34" s="23" t="e">
        <f t="shared" si="10"/>
        <v>#DIV/0!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 t="s">
        <v>42</v>
      </c>
      <c r="AC34" s="23">
        <f t="shared" si="5"/>
        <v>0</v>
      </c>
      <c r="AD34" s="24">
        <v>0</v>
      </c>
      <c r="AE34" s="26"/>
      <c r="AF34" s="23"/>
      <c r="AG34" s="23">
        <f>VLOOKUP(A34,[1]Sheet!$A:$AF,32,0)</f>
        <v>12</v>
      </c>
      <c r="AH34" s="23">
        <f>VLOOKUP(A34,[1]Sheet!$A:$AG,33,0)</f>
        <v>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3" t="s">
        <v>72</v>
      </c>
      <c r="B35" s="23" t="s">
        <v>35</v>
      </c>
      <c r="C35" s="23"/>
      <c r="D35" s="23"/>
      <c r="E35" s="23"/>
      <c r="F35" s="23"/>
      <c r="G35" s="24">
        <v>0</v>
      </c>
      <c r="H35" s="23" t="e">
        <v>#N/A</v>
      </c>
      <c r="I35" s="23" t="s">
        <v>39</v>
      </c>
      <c r="J35" s="23"/>
      <c r="K35" s="23">
        <f t="shared" si="3"/>
        <v>0</v>
      </c>
      <c r="L35" s="23"/>
      <c r="M35" s="23"/>
      <c r="N35" s="23"/>
      <c r="O35" s="23"/>
      <c r="P35" s="23">
        <f t="shared" si="8"/>
        <v>0</v>
      </c>
      <c r="Q35" s="25"/>
      <c r="R35" s="25"/>
      <c r="S35" s="25"/>
      <c r="T35" s="23"/>
      <c r="U35" s="23" t="e">
        <f t="shared" si="11"/>
        <v>#DIV/0!</v>
      </c>
      <c r="V35" s="23" t="e">
        <f t="shared" si="10"/>
        <v>#DIV/0!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 t="s">
        <v>42</v>
      </c>
      <c r="AC35" s="23">
        <f t="shared" si="5"/>
        <v>0</v>
      </c>
      <c r="AD35" s="24">
        <v>0</v>
      </c>
      <c r="AE35" s="26"/>
      <c r="AF35" s="23"/>
      <c r="AG35" s="23">
        <f>VLOOKUP(A35,[1]Sheet!$A:$AF,32,0)</f>
        <v>12</v>
      </c>
      <c r="AH35" s="23">
        <f>VLOOKUP(A35,[1]Sheet!$A:$AG,33,0)</f>
        <v>84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35</v>
      </c>
      <c r="C36" s="1">
        <v>1028</v>
      </c>
      <c r="D36" s="1"/>
      <c r="E36" s="1">
        <v>391</v>
      </c>
      <c r="F36" s="1">
        <v>611</v>
      </c>
      <c r="G36" s="6">
        <v>0.75</v>
      </c>
      <c r="H36" s="1">
        <v>180</v>
      </c>
      <c r="I36" s="1" t="s">
        <v>39</v>
      </c>
      <c r="J36" s="1">
        <v>392</v>
      </c>
      <c r="K36" s="1">
        <f t="shared" si="3"/>
        <v>-1</v>
      </c>
      <c r="L36" s="1"/>
      <c r="M36" s="1"/>
      <c r="N36" s="1">
        <v>288</v>
      </c>
      <c r="O36" s="1"/>
      <c r="P36" s="1">
        <f t="shared" si="8"/>
        <v>78.2</v>
      </c>
      <c r="Q36" s="5">
        <f>14*P36-O36-N36-F36</f>
        <v>195.79999999999995</v>
      </c>
      <c r="R36" s="5">
        <f t="shared" ref="R36" si="24">AE36*AD36</f>
        <v>192</v>
      </c>
      <c r="S36" s="5"/>
      <c r="T36" s="1"/>
      <c r="U36" s="1">
        <f>(F36+N36+O36+R36)/P36</f>
        <v>13.951406649616368</v>
      </c>
      <c r="V36" s="1">
        <f t="shared" si="10"/>
        <v>11.49616368286445</v>
      </c>
      <c r="W36" s="1">
        <v>90.6</v>
      </c>
      <c r="X36" s="1">
        <v>47.8</v>
      </c>
      <c r="Y36" s="1">
        <v>90.4</v>
      </c>
      <c r="Z36" s="1">
        <v>98.4</v>
      </c>
      <c r="AA36" s="1">
        <v>67.599999999999994</v>
      </c>
      <c r="AB36" s="1"/>
      <c r="AC36" s="1">
        <f t="shared" si="5"/>
        <v>146.84999999999997</v>
      </c>
      <c r="AD36" s="6">
        <v>8</v>
      </c>
      <c r="AE36" s="10">
        <f t="shared" si="6"/>
        <v>24</v>
      </c>
      <c r="AF36" s="1">
        <f t="shared" si="7"/>
        <v>144</v>
      </c>
      <c r="AG36" s="1">
        <f>VLOOKUP(A36,[1]Sheet!$A:$AF,32,0)</f>
        <v>12</v>
      </c>
      <c r="AH36" s="1">
        <f>VLOOKUP(A36,[1]Sheet!$A:$AG,33,0)</f>
        <v>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3" t="s">
        <v>74</v>
      </c>
      <c r="B37" s="23" t="s">
        <v>35</v>
      </c>
      <c r="C37" s="23"/>
      <c r="D37" s="23"/>
      <c r="E37" s="23"/>
      <c r="F37" s="23"/>
      <c r="G37" s="24">
        <v>0</v>
      </c>
      <c r="H37" s="23" t="e">
        <v>#N/A</v>
      </c>
      <c r="I37" s="23" t="s">
        <v>39</v>
      </c>
      <c r="J37" s="23"/>
      <c r="K37" s="23">
        <f t="shared" si="3"/>
        <v>0</v>
      </c>
      <c r="L37" s="23"/>
      <c r="M37" s="23"/>
      <c r="N37" s="23"/>
      <c r="O37" s="23"/>
      <c r="P37" s="23">
        <f t="shared" si="8"/>
        <v>0</v>
      </c>
      <c r="Q37" s="25"/>
      <c r="R37" s="25"/>
      <c r="S37" s="25"/>
      <c r="T37" s="23"/>
      <c r="U37" s="23" t="e">
        <f t="shared" si="11"/>
        <v>#DIV/0!</v>
      </c>
      <c r="V37" s="23" t="e">
        <f t="shared" si="10"/>
        <v>#DIV/0!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 t="s">
        <v>42</v>
      </c>
      <c r="AC37" s="23">
        <f t="shared" si="5"/>
        <v>0</v>
      </c>
      <c r="AD37" s="24">
        <v>0</v>
      </c>
      <c r="AE37" s="26"/>
      <c r="AF37" s="23"/>
      <c r="AG37" s="23">
        <f>VLOOKUP(A37,[1]Sheet!$A:$AF,32,0)</f>
        <v>12</v>
      </c>
      <c r="AH37" s="23">
        <f>VLOOKUP(A37,[1]Sheet!$A:$AG,33,0)</f>
        <v>84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3" t="s">
        <v>75</v>
      </c>
      <c r="B38" s="23" t="s">
        <v>35</v>
      </c>
      <c r="C38" s="23"/>
      <c r="D38" s="23"/>
      <c r="E38" s="23"/>
      <c r="F38" s="23"/>
      <c r="G38" s="24">
        <v>0</v>
      </c>
      <c r="H38" s="23" t="e">
        <v>#N/A</v>
      </c>
      <c r="I38" s="23" t="s">
        <v>39</v>
      </c>
      <c r="J38" s="23"/>
      <c r="K38" s="23">
        <f t="shared" ref="K38:K69" si="25">E38-J38</f>
        <v>0</v>
      </c>
      <c r="L38" s="23"/>
      <c r="M38" s="23"/>
      <c r="N38" s="23"/>
      <c r="O38" s="23"/>
      <c r="P38" s="23">
        <f t="shared" si="8"/>
        <v>0</v>
      </c>
      <c r="Q38" s="25"/>
      <c r="R38" s="25"/>
      <c r="S38" s="25"/>
      <c r="T38" s="23"/>
      <c r="U38" s="23" t="e">
        <f t="shared" si="11"/>
        <v>#DIV/0!</v>
      </c>
      <c r="V38" s="23" t="e">
        <f t="shared" si="10"/>
        <v>#DIV/0!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 t="s">
        <v>42</v>
      </c>
      <c r="AC38" s="23">
        <f t="shared" si="5"/>
        <v>0</v>
      </c>
      <c r="AD38" s="24">
        <v>0</v>
      </c>
      <c r="AE38" s="26"/>
      <c r="AF38" s="23"/>
      <c r="AG38" s="23">
        <f>VLOOKUP(A38,[1]Sheet!$A:$AF,32,0)</f>
        <v>12</v>
      </c>
      <c r="AH38" s="23">
        <f>VLOOKUP(A38,[1]Sheet!$A:$AG,33,0)</f>
        <v>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3" t="s">
        <v>76</v>
      </c>
      <c r="B39" s="23" t="s">
        <v>35</v>
      </c>
      <c r="C39" s="23"/>
      <c r="D39" s="23"/>
      <c r="E39" s="23"/>
      <c r="F39" s="23"/>
      <c r="G39" s="24">
        <v>0</v>
      </c>
      <c r="H39" s="23" t="e">
        <v>#N/A</v>
      </c>
      <c r="I39" s="23" t="s">
        <v>39</v>
      </c>
      <c r="J39" s="23"/>
      <c r="K39" s="23">
        <f t="shared" si="25"/>
        <v>0</v>
      </c>
      <c r="L39" s="23"/>
      <c r="M39" s="23"/>
      <c r="N39" s="23"/>
      <c r="O39" s="23"/>
      <c r="P39" s="23">
        <f t="shared" si="8"/>
        <v>0</v>
      </c>
      <c r="Q39" s="25"/>
      <c r="R39" s="25"/>
      <c r="S39" s="25"/>
      <c r="T39" s="23"/>
      <c r="U39" s="23" t="e">
        <f t="shared" si="11"/>
        <v>#DIV/0!</v>
      </c>
      <c r="V39" s="23" t="e">
        <f t="shared" si="10"/>
        <v>#DIV/0!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 t="s">
        <v>42</v>
      </c>
      <c r="AC39" s="23">
        <f t="shared" si="5"/>
        <v>0</v>
      </c>
      <c r="AD39" s="24">
        <v>0</v>
      </c>
      <c r="AE39" s="26"/>
      <c r="AF39" s="23"/>
      <c r="AG39" s="23">
        <f>VLOOKUP(A39,[1]Sheet!$A:$AF,32,0)</f>
        <v>12</v>
      </c>
      <c r="AH39" s="23">
        <f>VLOOKUP(A39,[1]Sheet!$A:$AG,33,0)</f>
        <v>84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35</v>
      </c>
      <c r="C40" s="1">
        <v>691</v>
      </c>
      <c r="D40" s="1"/>
      <c r="E40" s="1">
        <v>467</v>
      </c>
      <c r="F40" s="1">
        <v>121</v>
      </c>
      <c r="G40" s="6">
        <v>0.9</v>
      </c>
      <c r="H40" s="1">
        <v>180</v>
      </c>
      <c r="I40" s="1" t="s">
        <v>39</v>
      </c>
      <c r="J40" s="1">
        <v>483</v>
      </c>
      <c r="K40" s="1">
        <f t="shared" si="25"/>
        <v>-16</v>
      </c>
      <c r="L40" s="1"/>
      <c r="M40" s="1"/>
      <c r="N40" s="1">
        <v>864</v>
      </c>
      <c r="O40" s="1"/>
      <c r="P40" s="1">
        <f t="shared" si="8"/>
        <v>93.4</v>
      </c>
      <c r="Q40" s="5">
        <f>14*P40-O40-N40-F40</f>
        <v>322.60000000000014</v>
      </c>
      <c r="R40" s="5">
        <f t="shared" ref="R40" si="26">AE40*AD40</f>
        <v>288</v>
      </c>
      <c r="S40" s="5"/>
      <c r="T40" s="1"/>
      <c r="U40" s="1">
        <f>(F40+N40+O40+R40)/P40</f>
        <v>13.629550321199142</v>
      </c>
      <c r="V40" s="1">
        <f t="shared" si="10"/>
        <v>10.546038543897216</v>
      </c>
      <c r="W40" s="1">
        <v>102.2</v>
      </c>
      <c r="X40" s="1">
        <v>71.2</v>
      </c>
      <c r="Y40" s="1">
        <v>82</v>
      </c>
      <c r="Z40" s="1">
        <v>79.8</v>
      </c>
      <c r="AA40" s="1">
        <v>94</v>
      </c>
      <c r="AB40" s="1"/>
      <c r="AC40" s="1">
        <f t="shared" si="5"/>
        <v>290.34000000000015</v>
      </c>
      <c r="AD40" s="6">
        <v>8</v>
      </c>
      <c r="AE40" s="10">
        <f t="shared" si="6"/>
        <v>36</v>
      </c>
      <c r="AF40" s="1">
        <f t="shared" si="7"/>
        <v>259.2</v>
      </c>
      <c r="AG40" s="1">
        <f>VLOOKUP(A40,[1]Sheet!$A:$AF,32,0)</f>
        <v>12</v>
      </c>
      <c r="AH40" s="1">
        <f>VLOOKUP(A40,[1]Sheet!$A:$AG,33,0)</f>
        <v>84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3" t="s">
        <v>78</v>
      </c>
      <c r="B41" s="23" t="s">
        <v>35</v>
      </c>
      <c r="C41" s="23"/>
      <c r="D41" s="23"/>
      <c r="E41" s="23"/>
      <c r="F41" s="23"/>
      <c r="G41" s="24">
        <v>0</v>
      </c>
      <c r="H41" s="23" t="e">
        <v>#N/A</v>
      </c>
      <c r="I41" s="23" t="s">
        <v>39</v>
      </c>
      <c r="J41" s="23"/>
      <c r="K41" s="23">
        <f t="shared" si="25"/>
        <v>0</v>
      </c>
      <c r="L41" s="23"/>
      <c r="M41" s="23"/>
      <c r="N41" s="23"/>
      <c r="O41" s="23"/>
      <c r="P41" s="23">
        <f t="shared" si="8"/>
        <v>0</v>
      </c>
      <c r="Q41" s="25"/>
      <c r="R41" s="25"/>
      <c r="S41" s="25"/>
      <c r="T41" s="23"/>
      <c r="U41" s="23" t="e">
        <f t="shared" si="11"/>
        <v>#DIV/0!</v>
      </c>
      <c r="V41" s="23" t="e">
        <f t="shared" si="10"/>
        <v>#DIV/0!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 t="s">
        <v>42</v>
      </c>
      <c r="AC41" s="23">
        <f t="shared" si="5"/>
        <v>0</v>
      </c>
      <c r="AD41" s="24">
        <v>0</v>
      </c>
      <c r="AE41" s="26"/>
      <c r="AF41" s="23"/>
      <c r="AG41" s="23">
        <f>VLOOKUP(A41,[1]Sheet!$A:$AF,32,0)</f>
        <v>12</v>
      </c>
      <c r="AH41" s="23">
        <f>VLOOKUP(A41,[1]Sheet!$A:$AG,33,0)</f>
        <v>84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3" t="s">
        <v>79</v>
      </c>
      <c r="B42" s="23" t="s">
        <v>35</v>
      </c>
      <c r="C42" s="23"/>
      <c r="D42" s="23"/>
      <c r="E42" s="23"/>
      <c r="F42" s="23"/>
      <c r="G42" s="24">
        <v>0</v>
      </c>
      <c r="H42" s="23" t="e">
        <v>#N/A</v>
      </c>
      <c r="I42" s="23" t="s">
        <v>39</v>
      </c>
      <c r="J42" s="23"/>
      <c r="K42" s="23">
        <f t="shared" si="25"/>
        <v>0</v>
      </c>
      <c r="L42" s="23"/>
      <c r="M42" s="23"/>
      <c r="N42" s="23"/>
      <c r="O42" s="23"/>
      <c r="P42" s="23">
        <f t="shared" si="8"/>
        <v>0</v>
      </c>
      <c r="Q42" s="25"/>
      <c r="R42" s="25"/>
      <c r="S42" s="25"/>
      <c r="T42" s="23"/>
      <c r="U42" s="23" t="e">
        <f t="shared" si="11"/>
        <v>#DIV/0!</v>
      </c>
      <c r="V42" s="23" t="e">
        <f t="shared" si="10"/>
        <v>#DIV/0!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 t="s">
        <v>42</v>
      </c>
      <c r="AC42" s="23">
        <f t="shared" si="5"/>
        <v>0</v>
      </c>
      <c r="AD42" s="24">
        <v>0</v>
      </c>
      <c r="AE42" s="26"/>
      <c r="AF42" s="23"/>
      <c r="AG42" s="23">
        <f>VLOOKUP(A42,[1]Sheet!$A:$AF,32,0)</f>
        <v>12</v>
      </c>
      <c r="AH42" s="23">
        <f>VLOOKUP(A42,[1]Sheet!$A:$AG,33,0)</f>
        <v>84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35</v>
      </c>
      <c r="C43" s="1">
        <v>1469</v>
      </c>
      <c r="D43" s="1"/>
      <c r="E43" s="1">
        <v>1109</v>
      </c>
      <c r="F43" s="1">
        <v>221</v>
      </c>
      <c r="G43" s="6">
        <v>0.9</v>
      </c>
      <c r="H43" s="1">
        <v>180</v>
      </c>
      <c r="I43" s="1" t="s">
        <v>39</v>
      </c>
      <c r="J43" s="1">
        <v>1115</v>
      </c>
      <c r="K43" s="1">
        <f t="shared" si="25"/>
        <v>-6</v>
      </c>
      <c r="L43" s="1"/>
      <c r="M43" s="1"/>
      <c r="N43" s="1">
        <v>480</v>
      </c>
      <c r="O43" s="1">
        <v>768</v>
      </c>
      <c r="P43" s="1">
        <f t="shared" si="8"/>
        <v>221.8</v>
      </c>
      <c r="Q43" s="5">
        <f t="shared" ref="Q43:Q57" si="27">14*P43-O43-N43-F43</f>
        <v>1636.2000000000003</v>
      </c>
      <c r="R43" s="5">
        <f t="shared" ref="R43:R57" si="28">AE43*AD43</f>
        <v>1632</v>
      </c>
      <c r="S43" s="5"/>
      <c r="T43" s="1"/>
      <c r="U43" s="1">
        <f t="shared" ref="U43:U57" si="29">(F43+N43+O43+R43)/P43</f>
        <v>13.981064021641117</v>
      </c>
      <c r="V43" s="1">
        <f t="shared" si="10"/>
        <v>6.6230838593327315</v>
      </c>
      <c r="W43" s="1">
        <v>184.6</v>
      </c>
      <c r="X43" s="1">
        <v>87.6</v>
      </c>
      <c r="Y43" s="1">
        <v>183.4</v>
      </c>
      <c r="Z43" s="1">
        <v>198.6</v>
      </c>
      <c r="AA43" s="1">
        <v>191</v>
      </c>
      <c r="AB43" s="1" t="s">
        <v>81</v>
      </c>
      <c r="AC43" s="1">
        <f t="shared" si="5"/>
        <v>1472.5800000000004</v>
      </c>
      <c r="AD43" s="6">
        <v>8</v>
      </c>
      <c r="AE43" s="10">
        <f t="shared" si="6"/>
        <v>204</v>
      </c>
      <c r="AF43" s="1">
        <f t="shared" si="7"/>
        <v>1468.8</v>
      </c>
      <c r="AG43" s="1">
        <f>VLOOKUP(A43,[1]Sheet!$A:$AF,32,0)</f>
        <v>12</v>
      </c>
      <c r="AH43" s="1">
        <f>VLOOKUP(A43,[1]Sheet!$A:$AG,33,0)</f>
        <v>84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35</v>
      </c>
      <c r="C44" s="1">
        <v>89</v>
      </c>
      <c r="D44" s="1">
        <v>392</v>
      </c>
      <c r="E44" s="1">
        <v>205</v>
      </c>
      <c r="F44" s="1">
        <v>222</v>
      </c>
      <c r="G44" s="6">
        <v>0.43</v>
      </c>
      <c r="H44" s="1">
        <v>180</v>
      </c>
      <c r="I44" s="1" t="s">
        <v>39</v>
      </c>
      <c r="J44" s="1">
        <v>203</v>
      </c>
      <c r="K44" s="1">
        <f t="shared" si="25"/>
        <v>2</v>
      </c>
      <c r="L44" s="1"/>
      <c r="M44" s="1"/>
      <c r="N44" s="1">
        <v>192</v>
      </c>
      <c r="O44" s="1"/>
      <c r="P44" s="1">
        <f t="shared" si="8"/>
        <v>41</v>
      </c>
      <c r="Q44" s="5">
        <f t="shared" si="27"/>
        <v>160</v>
      </c>
      <c r="R44" s="5">
        <f t="shared" si="28"/>
        <v>192</v>
      </c>
      <c r="S44" s="5"/>
      <c r="T44" s="1"/>
      <c r="U44" s="1">
        <f t="shared" si="29"/>
        <v>14.780487804878049</v>
      </c>
      <c r="V44" s="1">
        <f t="shared" si="10"/>
        <v>10.097560975609756</v>
      </c>
      <c r="W44" s="1">
        <v>49.4</v>
      </c>
      <c r="X44" s="1">
        <v>47</v>
      </c>
      <c r="Y44" s="1">
        <v>51.4</v>
      </c>
      <c r="Z44" s="1">
        <v>48</v>
      </c>
      <c r="AA44" s="1">
        <v>18.399999999999999</v>
      </c>
      <c r="AB44" s="1"/>
      <c r="AC44" s="1">
        <f t="shared" si="5"/>
        <v>68.8</v>
      </c>
      <c r="AD44" s="6">
        <v>16</v>
      </c>
      <c r="AE44" s="10">
        <f t="shared" si="6"/>
        <v>12</v>
      </c>
      <c r="AF44" s="1">
        <f t="shared" si="7"/>
        <v>82.56</v>
      </c>
      <c r="AG44" s="1">
        <f>VLOOKUP(A44,[1]Sheet!$A:$AF,32,0)</f>
        <v>12</v>
      </c>
      <c r="AH44" s="1">
        <f>VLOOKUP(A44,[1]Sheet!$A:$AG,33,0)</f>
        <v>84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49</v>
      </c>
      <c r="C45" s="1">
        <v>1750</v>
      </c>
      <c r="D45" s="1">
        <v>1200</v>
      </c>
      <c r="E45" s="1">
        <v>985</v>
      </c>
      <c r="F45" s="1">
        <v>1790</v>
      </c>
      <c r="G45" s="6">
        <v>1</v>
      </c>
      <c r="H45" s="1">
        <v>180</v>
      </c>
      <c r="I45" s="1" t="s">
        <v>39</v>
      </c>
      <c r="J45" s="1">
        <v>990</v>
      </c>
      <c r="K45" s="1">
        <f t="shared" si="25"/>
        <v>-5</v>
      </c>
      <c r="L45" s="1"/>
      <c r="M45" s="1"/>
      <c r="N45" s="1">
        <v>480</v>
      </c>
      <c r="O45" s="1"/>
      <c r="P45" s="1">
        <f t="shared" si="8"/>
        <v>197</v>
      </c>
      <c r="Q45" s="5">
        <f>15*P45-O45-N45-F45</f>
        <v>685</v>
      </c>
      <c r="R45" s="5">
        <f t="shared" si="28"/>
        <v>660</v>
      </c>
      <c r="S45" s="5"/>
      <c r="T45" s="1"/>
      <c r="U45" s="1">
        <f t="shared" si="29"/>
        <v>14.873096446700508</v>
      </c>
      <c r="V45" s="1">
        <f t="shared" si="10"/>
        <v>11.522842639593909</v>
      </c>
      <c r="W45" s="1">
        <v>233</v>
      </c>
      <c r="X45" s="1">
        <v>220</v>
      </c>
      <c r="Y45" s="1">
        <v>268</v>
      </c>
      <c r="Z45" s="1">
        <v>224</v>
      </c>
      <c r="AA45" s="1">
        <v>305</v>
      </c>
      <c r="AB45" s="1"/>
      <c r="AC45" s="1">
        <f t="shared" si="5"/>
        <v>685</v>
      </c>
      <c r="AD45" s="6">
        <v>5</v>
      </c>
      <c r="AE45" s="10">
        <f t="shared" si="6"/>
        <v>132</v>
      </c>
      <c r="AF45" s="1">
        <f t="shared" si="7"/>
        <v>660</v>
      </c>
      <c r="AG45" s="1">
        <f>VLOOKUP(A45,[1]Sheet!$A:$AF,32,0)</f>
        <v>12</v>
      </c>
      <c r="AH45" s="1">
        <f>VLOOKUP(A45,[1]Sheet!$A:$AG,33,0)</f>
        <v>144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35</v>
      </c>
      <c r="C46" s="1">
        <v>1717</v>
      </c>
      <c r="D46" s="1"/>
      <c r="E46" s="1">
        <v>1489</v>
      </c>
      <c r="F46" s="1">
        <v>4</v>
      </c>
      <c r="G46" s="6">
        <v>0.9</v>
      </c>
      <c r="H46" s="1">
        <v>180</v>
      </c>
      <c r="I46" s="1" t="s">
        <v>39</v>
      </c>
      <c r="J46" s="1">
        <v>1505</v>
      </c>
      <c r="K46" s="1">
        <f t="shared" si="25"/>
        <v>-16</v>
      </c>
      <c r="L46" s="1"/>
      <c r="M46" s="1"/>
      <c r="N46" s="1">
        <v>1344</v>
      </c>
      <c r="O46" s="1">
        <v>1440</v>
      </c>
      <c r="P46" s="1">
        <f t="shared" si="8"/>
        <v>297.8</v>
      </c>
      <c r="Q46" s="5">
        <f t="shared" si="27"/>
        <v>1381.1999999999998</v>
      </c>
      <c r="R46" s="5">
        <f t="shared" si="28"/>
        <v>1344</v>
      </c>
      <c r="S46" s="5"/>
      <c r="T46" s="1"/>
      <c r="U46" s="1">
        <f t="shared" si="29"/>
        <v>13.875083948959032</v>
      </c>
      <c r="V46" s="1">
        <f t="shared" si="10"/>
        <v>9.3619879113498996</v>
      </c>
      <c r="W46" s="1">
        <v>304.39999999999998</v>
      </c>
      <c r="X46" s="1">
        <v>187.8</v>
      </c>
      <c r="Y46" s="1">
        <v>264.39999999999998</v>
      </c>
      <c r="Z46" s="1">
        <v>306</v>
      </c>
      <c r="AA46" s="1">
        <v>266</v>
      </c>
      <c r="AB46" s="1"/>
      <c r="AC46" s="1">
        <f t="shared" si="5"/>
        <v>1243.08</v>
      </c>
      <c r="AD46" s="6">
        <v>8</v>
      </c>
      <c r="AE46" s="10">
        <f t="shared" si="6"/>
        <v>168</v>
      </c>
      <c r="AF46" s="1">
        <f t="shared" si="7"/>
        <v>1209.6000000000001</v>
      </c>
      <c r="AG46" s="1">
        <f>VLOOKUP(A46,[1]Sheet!$A:$AF,32,0)</f>
        <v>12</v>
      </c>
      <c r="AH46" s="1">
        <f>VLOOKUP(A46,[1]Sheet!$A:$AG,33,0)</f>
        <v>84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35</v>
      </c>
      <c r="C47" s="1">
        <v>310</v>
      </c>
      <c r="D47" s="1">
        <v>196</v>
      </c>
      <c r="E47" s="1">
        <v>222</v>
      </c>
      <c r="F47" s="1">
        <v>233</v>
      </c>
      <c r="G47" s="6">
        <v>0.43</v>
      </c>
      <c r="H47" s="1">
        <v>180</v>
      </c>
      <c r="I47" s="1" t="s">
        <v>39</v>
      </c>
      <c r="J47" s="1">
        <v>234</v>
      </c>
      <c r="K47" s="1">
        <f t="shared" si="25"/>
        <v>-12</v>
      </c>
      <c r="L47" s="1"/>
      <c r="M47" s="1"/>
      <c r="N47" s="1">
        <v>384</v>
      </c>
      <c r="O47" s="1"/>
      <c r="P47" s="1">
        <f t="shared" si="8"/>
        <v>44.4</v>
      </c>
      <c r="Q47" s="5"/>
      <c r="R47" s="5">
        <f t="shared" si="28"/>
        <v>0</v>
      </c>
      <c r="S47" s="5"/>
      <c r="T47" s="1"/>
      <c r="U47" s="1">
        <f t="shared" si="29"/>
        <v>13.896396396396398</v>
      </c>
      <c r="V47" s="1">
        <f t="shared" si="10"/>
        <v>13.896396396396398</v>
      </c>
      <c r="W47" s="1">
        <v>61.6</v>
      </c>
      <c r="X47" s="1">
        <v>55.6</v>
      </c>
      <c r="Y47" s="1">
        <v>56.6</v>
      </c>
      <c r="Z47" s="1">
        <v>69.2</v>
      </c>
      <c r="AA47" s="1">
        <v>18.2</v>
      </c>
      <c r="AB47" s="1"/>
      <c r="AC47" s="1">
        <f t="shared" si="5"/>
        <v>0</v>
      </c>
      <c r="AD47" s="6">
        <v>16</v>
      </c>
      <c r="AE47" s="10">
        <f t="shared" si="6"/>
        <v>0</v>
      </c>
      <c r="AF47" s="1">
        <f t="shared" si="7"/>
        <v>0</v>
      </c>
      <c r="AG47" s="1">
        <f>VLOOKUP(A47,[1]Sheet!$A:$AF,32,0)</f>
        <v>12</v>
      </c>
      <c r="AH47" s="1">
        <f>VLOOKUP(A47,[1]Sheet!$A:$AG,33,0)</f>
        <v>84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5" t="s">
        <v>86</v>
      </c>
      <c r="B48" s="1" t="s">
        <v>35</v>
      </c>
      <c r="C48" s="1"/>
      <c r="D48" s="1"/>
      <c r="E48" s="1"/>
      <c r="F48" s="1"/>
      <c r="G48" s="6">
        <v>0.7</v>
      </c>
      <c r="H48" s="1">
        <v>180</v>
      </c>
      <c r="I48" s="1" t="s">
        <v>39</v>
      </c>
      <c r="J48" s="1"/>
      <c r="K48" s="1">
        <f t="shared" si="25"/>
        <v>0</v>
      </c>
      <c r="L48" s="1"/>
      <c r="M48" s="1"/>
      <c r="N48" s="1">
        <v>120</v>
      </c>
      <c r="O48" s="1"/>
      <c r="P48" s="1">
        <f t="shared" si="8"/>
        <v>0</v>
      </c>
      <c r="Q48" s="5"/>
      <c r="R48" s="5">
        <f t="shared" si="28"/>
        <v>0</v>
      </c>
      <c r="S48" s="5"/>
      <c r="T48" s="1"/>
      <c r="U48" s="1" t="e">
        <f t="shared" si="29"/>
        <v>#DIV/0!</v>
      </c>
      <c r="V48" s="1" t="e">
        <f t="shared" si="10"/>
        <v>#DIV/0!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 t="s">
        <v>87</v>
      </c>
      <c r="AC48" s="1">
        <f t="shared" si="5"/>
        <v>0</v>
      </c>
      <c r="AD48" s="6">
        <v>10</v>
      </c>
      <c r="AE48" s="10">
        <f t="shared" si="6"/>
        <v>0</v>
      </c>
      <c r="AF48" s="1">
        <f t="shared" si="7"/>
        <v>0</v>
      </c>
      <c r="AG48" s="1">
        <f>VLOOKUP(A48,[1]Sheet!$A:$AF,32,0)</f>
        <v>12</v>
      </c>
      <c r="AH48" s="1">
        <f>VLOOKUP(A48,[1]Sheet!$A:$AG,33,0)</f>
        <v>84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5" t="s">
        <v>88</v>
      </c>
      <c r="B49" s="1" t="s">
        <v>35</v>
      </c>
      <c r="C49" s="1"/>
      <c r="D49" s="1"/>
      <c r="E49" s="1"/>
      <c r="F49" s="1"/>
      <c r="G49" s="6">
        <v>0.7</v>
      </c>
      <c r="H49" s="1">
        <v>180</v>
      </c>
      <c r="I49" s="1" t="s">
        <v>39</v>
      </c>
      <c r="J49" s="1"/>
      <c r="K49" s="1">
        <f t="shared" si="25"/>
        <v>0</v>
      </c>
      <c r="L49" s="1"/>
      <c r="M49" s="1"/>
      <c r="N49" s="1">
        <v>120</v>
      </c>
      <c r="O49" s="1"/>
      <c r="P49" s="1">
        <f t="shared" si="8"/>
        <v>0</v>
      </c>
      <c r="Q49" s="5"/>
      <c r="R49" s="5">
        <f t="shared" si="28"/>
        <v>0</v>
      </c>
      <c r="S49" s="5"/>
      <c r="T49" s="1"/>
      <c r="U49" s="1" t="e">
        <f t="shared" si="29"/>
        <v>#DIV/0!</v>
      </c>
      <c r="V49" s="1" t="e">
        <f t="shared" si="10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 t="s">
        <v>87</v>
      </c>
      <c r="AC49" s="1">
        <f t="shared" si="5"/>
        <v>0</v>
      </c>
      <c r="AD49" s="6">
        <v>10</v>
      </c>
      <c r="AE49" s="10">
        <f t="shared" si="6"/>
        <v>0</v>
      </c>
      <c r="AF49" s="1">
        <f t="shared" si="7"/>
        <v>0</v>
      </c>
      <c r="AG49" s="1">
        <f>VLOOKUP(A49,[1]Sheet!$A:$AF,32,0)</f>
        <v>12</v>
      </c>
      <c r="AH49" s="1">
        <f>VLOOKUP(A49,[1]Sheet!$A:$AG,33,0)</f>
        <v>84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35</v>
      </c>
      <c r="C50" s="1">
        <v>12</v>
      </c>
      <c r="D50" s="1">
        <v>96</v>
      </c>
      <c r="E50" s="1">
        <v>28</v>
      </c>
      <c r="F50" s="1">
        <v>71</v>
      </c>
      <c r="G50" s="6">
        <v>0.7</v>
      </c>
      <c r="H50" s="1">
        <v>180</v>
      </c>
      <c r="I50" s="1" t="s">
        <v>39</v>
      </c>
      <c r="J50" s="1">
        <v>28</v>
      </c>
      <c r="K50" s="1">
        <f t="shared" si="25"/>
        <v>0</v>
      </c>
      <c r="L50" s="1"/>
      <c r="M50" s="1"/>
      <c r="N50" s="1"/>
      <c r="O50" s="1"/>
      <c r="P50" s="1">
        <f t="shared" si="8"/>
        <v>5.6</v>
      </c>
      <c r="Q50" s="30">
        <f>25*P50-O50-N50-F50</f>
        <v>69</v>
      </c>
      <c r="R50" s="5">
        <f t="shared" si="28"/>
        <v>96</v>
      </c>
      <c r="S50" s="5"/>
      <c r="T50" s="1"/>
      <c r="U50" s="29">
        <f t="shared" si="29"/>
        <v>29.821428571428573</v>
      </c>
      <c r="V50" s="1">
        <f t="shared" si="10"/>
        <v>12.678571428571429</v>
      </c>
      <c r="W50" s="1">
        <v>7.8</v>
      </c>
      <c r="X50" s="1">
        <v>5</v>
      </c>
      <c r="Y50" s="1">
        <v>2.6</v>
      </c>
      <c r="Z50" s="1">
        <v>0</v>
      </c>
      <c r="AA50" s="1">
        <v>1.2</v>
      </c>
      <c r="AB50" s="1" t="s">
        <v>90</v>
      </c>
      <c r="AC50" s="1">
        <f t="shared" si="5"/>
        <v>48.3</v>
      </c>
      <c r="AD50" s="6">
        <v>8</v>
      </c>
      <c r="AE50" s="10">
        <f t="shared" si="6"/>
        <v>12</v>
      </c>
      <c r="AF50" s="1">
        <f t="shared" si="7"/>
        <v>67.199999999999989</v>
      </c>
      <c r="AG50" s="1">
        <f>VLOOKUP(A50,[1]Sheet!$A:$AF,32,0)</f>
        <v>12</v>
      </c>
      <c r="AH50" s="1">
        <f>VLOOKUP(A50,[1]Sheet!$A:$AG,33,0)</f>
        <v>84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35</v>
      </c>
      <c r="C51" s="1">
        <v>52</v>
      </c>
      <c r="D51" s="1">
        <v>4</v>
      </c>
      <c r="E51" s="1">
        <v>30</v>
      </c>
      <c r="F51" s="1">
        <v>20</v>
      </c>
      <c r="G51" s="6">
        <v>0.7</v>
      </c>
      <c r="H51" s="1">
        <v>180</v>
      </c>
      <c r="I51" s="1" t="s">
        <v>39</v>
      </c>
      <c r="J51" s="1">
        <v>30</v>
      </c>
      <c r="K51" s="1">
        <f t="shared" si="25"/>
        <v>0</v>
      </c>
      <c r="L51" s="1"/>
      <c r="M51" s="1"/>
      <c r="N51" s="1">
        <v>96</v>
      </c>
      <c r="O51" s="1"/>
      <c r="P51" s="1">
        <f t="shared" si="8"/>
        <v>6</v>
      </c>
      <c r="Q51" s="5"/>
      <c r="R51" s="5">
        <f t="shared" si="28"/>
        <v>0</v>
      </c>
      <c r="S51" s="5"/>
      <c r="T51" s="1"/>
      <c r="U51" s="1">
        <f t="shared" si="29"/>
        <v>19.333333333333332</v>
      </c>
      <c r="V51" s="1">
        <f t="shared" si="10"/>
        <v>19.333333333333332</v>
      </c>
      <c r="W51" s="1">
        <v>5.8</v>
      </c>
      <c r="X51" s="1">
        <v>4.2</v>
      </c>
      <c r="Y51" s="1">
        <v>11.8</v>
      </c>
      <c r="Z51" s="1">
        <v>10.4</v>
      </c>
      <c r="AA51" s="1">
        <v>2.8</v>
      </c>
      <c r="AB51" s="1"/>
      <c r="AC51" s="1">
        <f t="shared" si="5"/>
        <v>0</v>
      </c>
      <c r="AD51" s="6">
        <v>8</v>
      </c>
      <c r="AE51" s="10">
        <f t="shared" si="6"/>
        <v>0</v>
      </c>
      <c r="AF51" s="1">
        <f t="shared" si="7"/>
        <v>0</v>
      </c>
      <c r="AG51" s="1">
        <f>VLOOKUP(A51,[1]Sheet!$A:$AF,32,0)</f>
        <v>12</v>
      </c>
      <c r="AH51" s="1">
        <f>VLOOKUP(A51,[1]Sheet!$A:$AG,33,0)</f>
        <v>84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35</v>
      </c>
      <c r="C52" s="1">
        <v>33</v>
      </c>
      <c r="D52" s="1"/>
      <c r="E52" s="1">
        <v>12</v>
      </c>
      <c r="F52" s="1">
        <v>20</v>
      </c>
      <c r="G52" s="6">
        <v>0.7</v>
      </c>
      <c r="H52" s="1">
        <v>180</v>
      </c>
      <c r="I52" s="1" t="s">
        <v>39</v>
      </c>
      <c r="J52" s="1">
        <v>12</v>
      </c>
      <c r="K52" s="1">
        <f t="shared" si="25"/>
        <v>0</v>
      </c>
      <c r="L52" s="1"/>
      <c r="M52" s="1"/>
      <c r="N52" s="1"/>
      <c r="O52" s="1"/>
      <c r="P52" s="1">
        <f t="shared" si="8"/>
        <v>2.4</v>
      </c>
      <c r="Q52" s="30">
        <f>30*P52-O52-N52-F52</f>
        <v>52</v>
      </c>
      <c r="R52" s="5">
        <f t="shared" si="28"/>
        <v>96</v>
      </c>
      <c r="S52" s="5"/>
      <c r="T52" s="1"/>
      <c r="U52" s="29">
        <f t="shared" si="29"/>
        <v>48.333333333333336</v>
      </c>
      <c r="V52" s="1">
        <f t="shared" si="10"/>
        <v>8.3333333333333339</v>
      </c>
      <c r="W52" s="1">
        <v>3</v>
      </c>
      <c r="X52" s="1">
        <v>3.6</v>
      </c>
      <c r="Y52" s="1">
        <v>10.6</v>
      </c>
      <c r="Z52" s="1">
        <v>2.4</v>
      </c>
      <c r="AA52" s="1">
        <v>9.6</v>
      </c>
      <c r="AB52" s="1"/>
      <c r="AC52" s="1">
        <f t="shared" si="5"/>
        <v>36.4</v>
      </c>
      <c r="AD52" s="6">
        <v>8</v>
      </c>
      <c r="AE52" s="10">
        <f t="shared" si="6"/>
        <v>12</v>
      </c>
      <c r="AF52" s="1">
        <f t="shared" si="7"/>
        <v>67.199999999999989</v>
      </c>
      <c r="AG52" s="1">
        <f>VLOOKUP(A52,[1]Sheet!$A:$AF,32,0)</f>
        <v>12</v>
      </c>
      <c r="AH52" s="1">
        <f>VLOOKUP(A52,[1]Sheet!$A:$AG,33,0)</f>
        <v>84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35</v>
      </c>
      <c r="C53" s="1">
        <v>285</v>
      </c>
      <c r="D53" s="1"/>
      <c r="E53" s="1">
        <v>213</v>
      </c>
      <c r="F53" s="1"/>
      <c r="G53" s="6">
        <v>0.7</v>
      </c>
      <c r="H53" s="1">
        <v>180</v>
      </c>
      <c r="I53" s="1" t="s">
        <v>39</v>
      </c>
      <c r="J53" s="1">
        <v>432</v>
      </c>
      <c r="K53" s="1">
        <f t="shared" si="25"/>
        <v>-219</v>
      </c>
      <c r="L53" s="1"/>
      <c r="M53" s="1"/>
      <c r="N53" s="1">
        <v>1248</v>
      </c>
      <c r="O53" s="1"/>
      <c r="P53" s="1">
        <f t="shared" si="8"/>
        <v>42.6</v>
      </c>
      <c r="Q53" s="5"/>
      <c r="R53" s="5">
        <f t="shared" si="28"/>
        <v>0</v>
      </c>
      <c r="S53" s="5"/>
      <c r="T53" s="1"/>
      <c r="U53" s="1">
        <f t="shared" si="29"/>
        <v>29.295774647887324</v>
      </c>
      <c r="V53" s="1">
        <f t="shared" si="10"/>
        <v>29.295774647887324</v>
      </c>
      <c r="W53" s="1">
        <v>106.2</v>
      </c>
      <c r="X53" s="1">
        <v>43.2</v>
      </c>
      <c r="Y53" s="1">
        <v>74.599999999999994</v>
      </c>
      <c r="Z53" s="1">
        <v>89.2</v>
      </c>
      <c r="AA53" s="1">
        <v>72.2</v>
      </c>
      <c r="AB53" s="1"/>
      <c r="AC53" s="1">
        <f t="shared" si="5"/>
        <v>0</v>
      </c>
      <c r="AD53" s="6">
        <v>8</v>
      </c>
      <c r="AE53" s="10">
        <f t="shared" si="6"/>
        <v>0</v>
      </c>
      <c r="AF53" s="1">
        <f t="shared" si="7"/>
        <v>0</v>
      </c>
      <c r="AG53" s="1">
        <f>VLOOKUP(A53,[1]Sheet!$A:$AF,32,0)</f>
        <v>12</v>
      </c>
      <c r="AH53" s="1">
        <f>VLOOKUP(A53,[1]Sheet!$A:$AG,33,0)</f>
        <v>84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35</v>
      </c>
      <c r="C54" s="1">
        <v>300</v>
      </c>
      <c r="D54" s="1">
        <v>14</v>
      </c>
      <c r="E54" s="1">
        <v>138</v>
      </c>
      <c r="F54" s="1">
        <v>155</v>
      </c>
      <c r="G54" s="6">
        <v>0.9</v>
      </c>
      <c r="H54" s="1">
        <v>180</v>
      </c>
      <c r="I54" s="1" t="s">
        <v>39</v>
      </c>
      <c r="J54" s="1">
        <v>144</v>
      </c>
      <c r="K54" s="1">
        <f t="shared" si="25"/>
        <v>-6</v>
      </c>
      <c r="L54" s="1"/>
      <c r="M54" s="1"/>
      <c r="N54" s="1">
        <v>384</v>
      </c>
      <c r="O54" s="1"/>
      <c r="P54" s="1">
        <f t="shared" si="8"/>
        <v>27.6</v>
      </c>
      <c r="Q54" s="5"/>
      <c r="R54" s="5">
        <f t="shared" si="28"/>
        <v>0</v>
      </c>
      <c r="S54" s="5"/>
      <c r="T54" s="1"/>
      <c r="U54" s="1">
        <f t="shared" si="29"/>
        <v>19.528985507246375</v>
      </c>
      <c r="V54" s="1">
        <f t="shared" si="10"/>
        <v>19.528985507246375</v>
      </c>
      <c r="W54" s="1">
        <v>46.6</v>
      </c>
      <c r="X54" s="1">
        <v>29</v>
      </c>
      <c r="Y54" s="1">
        <v>30.2</v>
      </c>
      <c r="Z54" s="1">
        <v>54.4</v>
      </c>
      <c r="AA54" s="1">
        <v>35.6</v>
      </c>
      <c r="AB54" s="1"/>
      <c r="AC54" s="1">
        <f t="shared" si="5"/>
        <v>0</v>
      </c>
      <c r="AD54" s="6">
        <v>8</v>
      </c>
      <c r="AE54" s="10">
        <f t="shared" si="6"/>
        <v>0</v>
      </c>
      <c r="AF54" s="1">
        <f t="shared" si="7"/>
        <v>0</v>
      </c>
      <c r="AG54" s="1">
        <f>VLOOKUP(A54,[1]Sheet!$A:$AF,32,0)</f>
        <v>12</v>
      </c>
      <c r="AH54" s="1">
        <f>VLOOKUP(A54,[1]Sheet!$A:$AG,33,0)</f>
        <v>84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35</v>
      </c>
      <c r="C55" s="1">
        <v>793</v>
      </c>
      <c r="D55" s="1"/>
      <c r="E55" s="1">
        <v>208</v>
      </c>
      <c r="F55" s="1">
        <v>550</v>
      </c>
      <c r="G55" s="6">
        <v>0.9</v>
      </c>
      <c r="H55" s="1">
        <v>180</v>
      </c>
      <c r="I55" s="1" t="s">
        <v>39</v>
      </c>
      <c r="J55" s="1">
        <v>214</v>
      </c>
      <c r="K55" s="1">
        <f t="shared" si="25"/>
        <v>-6</v>
      </c>
      <c r="L55" s="1"/>
      <c r="M55" s="1"/>
      <c r="N55" s="1"/>
      <c r="O55" s="1"/>
      <c r="P55" s="1">
        <f t="shared" si="8"/>
        <v>41.6</v>
      </c>
      <c r="Q55" s="5"/>
      <c r="R55" s="5">
        <f t="shared" si="28"/>
        <v>0</v>
      </c>
      <c r="S55" s="5"/>
      <c r="T55" s="1"/>
      <c r="U55" s="1">
        <f t="shared" si="29"/>
        <v>13.221153846153845</v>
      </c>
      <c r="V55" s="1">
        <f t="shared" si="10"/>
        <v>13.221153846153845</v>
      </c>
      <c r="W55" s="1">
        <v>57.6</v>
      </c>
      <c r="X55" s="1">
        <v>22.4</v>
      </c>
      <c r="Y55" s="1">
        <v>46.4</v>
      </c>
      <c r="Z55" s="1">
        <v>48.8</v>
      </c>
      <c r="AA55" s="1">
        <v>45.6</v>
      </c>
      <c r="AB55" s="1"/>
      <c r="AC55" s="1">
        <f t="shared" si="5"/>
        <v>0</v>
      </c>
      <c r="AD55" s="6">
        <v>8</v>
      </c>
      <c r="AE55" s="10">
        <f t="shared" si="6"/>
        <v>0</v>
      </c>
      <c r="AF55" s="1">
        <f t="shared" si="7"/>
        <v>0</v>
      </c>
      <c r="AG55" s="1">
        <f>VLOOKUP(A55,[1]Sheet!$A:$AF,32,0)</f>
        <v>12</v>
      </c>
      <c r="AH55" s="1">
        <f>VLOOKUP(A55,[1]Sheet!$A:$AG,33,0)</f>
        <v>84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49</v>
      </c>
      <c r="C56" s="1">
        <v>1450</v>
      </c>
      <c r="D56" s="1">
        <v>300</v>
      </c>
      <c r="E56" s="1">
        <v>1230</v>
      </c>
      <c r="F56" s="1">
        <v>335</v>
      </c>
      <c r="G56" s="6">
        <v>1</v>
      </c>
      <c r="H56" s="1">
        <v>180</v>
      </c>
      <c r="I56" s="1" t="s">
        <v>39</v>
      </c>
      <c r="J56" s="1">
        <v>1240</v>
      </c>
      <c r="K56" s="1">
        <f t="shared" si="25"/>
        <v>-10</v>
      </c>
      <c r="L56" s="1"/>
      <c r="M56" s="1"/>
      <c r="N56" s="1">
        <v>1080</v>
      </c>
      <c r="O56" s="1">
        <v>600</v>
      </c>
      <c r="P56" s="1">
        <f t="shared" si="8"/>
        <v>246</v>
      </c>
      <c r="Q56" s="5">
        <f t="shared" si="27"/>
        <v>1429</v>
      </c>
      <c r="R56" s="5">
        <f t="shared" si="28"/>
        <v>1440</v>
      </c>
      <c r="S56" s="5"/>
      <c r="T56" s="1"/>
      <c r="U56" s="1">
        <f t="shared" si="29"/>
        <v>14.044715447154472</v>
      </c>
      <c r="V56" s="1">
        <f t="shared" si="10"/>
        <v>8.191056910569106</v>
      </c>
      <c r="W56" s="1">
        <v>232</v>
      </c>
      <c r="X56" s="1">
        <v>197</v>
      </c>
      <c r="Y56" s="1">
        <v>253</v>
      </c>
      <c r="Z56" s="1">
        <v>218</v>
      </c>
      <c r="AA56" s="1">
        <v>241</v>
      </c>
      <c r="AB56" s="1"/>
      <c r="AC56" s="1">
        <f t="shared" si="5"/>
        <v>1429</v>
      </c>
      <c r="AD56" s="6">
        <v>5</v>
      </c>
      <c r="AE56" s="10">
        <f t="shared" si="6"/>
        <v>288</v>
      </c>
      <c r="AF56" s="1">
        <f t="shared" si="7"/>
        <v>1440</v>
      </c>
      <c r="AG56" s="1">
        <f>VLOOKUP(A56,[1]Sheet!$A:$AF,32,0)</f>
        <v>12</v>
      </c>
      <c r="AH56" s="1">
        <f>VLOOKUP(A56,[1]Sheet!$A:$AG,33,0)</f>
        <v>144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35</v>
      </c>
      <c r="C57" s="1">
        <v>1050</v>
      </c>
      <c r="D57" s="1">
        <v>5</v>
      </c>
      <c r="E57" s="1">
        <v>923</v>
      </c>
      <c r="F57" s="1">
        <v>-3</v>
      </c>
      <c r="G57" s="6">
        <v>1</v>
      </c>
      <c r="H57" s="1">
        <v>180</v>
      </c>
      <c r="I57" s="1" t="s">
        <v>39</v>
      </c>
      <c r="J57" s="1">
        <v>983</v>
      </c>
      <c r="K57" s="1">
        <f t="shared" si="25"/>
        <v>-60</v>
      </c>
      <c r="L57" s="1"/>
      <c r="M57" s="1"/>
      <c r="N57" s="1">
        <v>1260</v>
      </c>
      <c r="O57" s="1">
        <v>660</v>
      </c>
      <c r="P57" s="1">
        <f t="shared" si="8"/>
        <v>184.6</v>
      </c>
      <c r="Q57" s="5">
        <f t="shared" si="27"/>
        <v>667.40000000000009</v>
      </c>
      <c r="R57" s="5">
        <f t="shared" si="28"/>
        <v>660</v>
      </c>
      <c r="S57" s="5"/>
      <c r="T57" s="1"/>
      <c r="U57" s="1">
        <f t="shared" si="29"/>
        <v>13.95991332611051</v>
      </c>
      <c r="V57" s="1">
        <f t="shared" si="10"/>
        <v>10.384615384615385</v>
      </c>
      <c r="W57" s="1">
        <v>201</v>
      </c>
      <c r="X57" s="1">
        <v>102</v>
      </c>
      <c r="Y57" s="1">
        <v>166</v>
      </c>
      <c r="Z57" s="1">
        <v>215</v>
      </c>
      <c r="AA57" s="1">
        <v>218</v>
      </c>
      <c r="AB57" s="1"/>
      <c r="AC57" s="1">
        <f t="shared" si="5"/>
        <v>667.40000000000009</v>
      </c>
      <c r="AD57" s="6">
        <v>5</v>
      </c>
      <c r="AE57" s="10">
        <f t="shared" si="6"/>
        <v>132</v>
      </c>
      <c r="AF57" s="1">
        <f t="shared" si="7"/>
        <v>660</v>
      </c>
      <c r="AG57" s="1">
        <f>VLOOKUP(A57,[1]Sheet!$A:$AF,32,0)</f>
        <v>12</v>
      </c>
      <c r="AH57" s="1">
        <f>VLOOKUP(A57,[1]Sheet!$A:$AG,33,0)</f>
        <v>84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8" t="s">
        <v>98</v>
      </c>
      <c r="B58" s="18" t="s">
        <v>35</v>
      </c>
      <c r="C58" s="18">
        <v>2</v>
      </c>
      <c r="D58" s="18"/>
      <c r="E58" s="18"/>
      <c r="F58" s="18"/>
      <c r="G58" s="19">
        <v>0</v>
      </c>
      <c r="H58" s="18" t="e">
        <v>#N/A</v>
      </c>
      <c r="I58" s="18" t="s">
        <v>58</v>
      </c>
      <c r="J58" s="18"/>
      <c r="K58" s="18">
        <f t="shared" si="25"/>
        <v>0</v>
      </c>
      <c r="L58" s="18"/>
      <c r="M58" s="18"/>
      <c r="N58" s="18"/>
      <c r="O58" s="18"/>
      <c r="P58" s="18">
        <f t="shared" si="8"/>
        <v>0</v>
      </c>
      <c r="Q58" s="20"/>
      <c r="R58" s="20"/>
      <c r="S58" s="20"/>
      <c r="T58" s="18"/>
      <c r="U58" s="18" t="e">
        <f t="shared" si="11"/>
        <v>#DIV/0!</v>
      </c>
      <c r="V58" s="18" t="e">
        <f t="shared" si="10"/>
        <v>#DIV/0!</v>
      </c>
      <c r="W58" s="18">
        <v>0</v>
      </c>
      <c r="X58" s="18">
        <v>0</v>
      </c>
      <c r="Y58" s="18">
        <v>0</v>
      </c>
      <c r="Z58" s="18">
        <v>0.8</v>
      </c>
      <c r="AA58" s="18">
        <v>4.2</v>
      </c>
      <c r="AB58" s="18" t="s">
        <v>99</v>
      </c>
      <c r="AC58" s="18">
        <f t="shared" si="5"/>
        <v>0</v>
      </c>
      <c r="AD58" s="19">
        <v>0</v>
      </c>
      <c r="AE58" s="21"/>
      <c r="AF58" s="18"/>
      <c r="AG58" s="18"/>
      <c r="AH58" s="18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3" t="s">
        <v>100</v>
      </c>
      <c r="B59" s="23" t="s">
        <v>35</v>
      </c>
      <c r="C59" s="23"/>
      <c r="D59" s="23"/>
      <c r="E59" s="23"/>
      <c r="F59" s="23"/>
      <c r="G59" s="24">
        <v>0</v>
      </c>
      <c r="H59" s="23" t="e">
        <v>#N/A</v>
      </c>
      <c r="I59" s="23" t="s">
        <v>39</v>
      </c>
      <c r="J59" s="23"/>
      <c r="K59" s="23">
        <f t="shared" si="25"/>
        <v>0</v>
      </c>
      <c r="L59" s="23"/>
      <c r="M59" s="23"/>
      <c r="N59" s="23"/>
      <c r="O59" s="23"/>
      <c r="P59" s="23">
        <f t="shared" si="8"/>
        <v>0</v>
      </c>
      <c r="Q59" s="25"/>
      <c r="R59" s="25"/>
      <c r="S59" s="25"/>
      <c r="T59" s="23"/>
      <c r="U59" s="23" t="e">
        <f t="shared" si="11"/>
        <v>#DIV/0!</v>
      </c>
      <c r="V59" s="23" t="e">
        <f t="shared" si="10"/>
        <v>#DIV/0!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 t="s">
        <v>42</v>
      </c>
      <c r="AC59" s="23">
        <f t="shared" si="5"/>
        <v>0</v>
      </c>
      <c r="AD59" s="24">
        <v>0</v>
      </c>
      <c r="AE59" s="26"/>
      <c r="AF59" s="23"/>
      <c r="AG59" s="23">
        <f>VLOOKUP(A59,[1]Sheet!$A:$AF,32,0)</f>
        <v>8</v>
      </c>
      <c r="AH59" s="23">
        <f>VLOOKUP(A59,[1]Sheet!$A:$AG,33,0)</f>
        <v>48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3" t="s">
        <v>101</v>
      </c>
      <c r="B60" s="23" t="s">
        <v>35</v>
      </c>
      <c r="C60" s="23"/>
      <c r="D60" s="23"/>
      <c r="E60" s="23"/>
      <c r="F60" s="23"/>
      <c r="G60" s="24">
        <v>0</v>
      </c>
      <c r="H60" s="23" t="e">
        <v>#N/A</v>
      </c>
      <c r="I60" s="23" t="s">
        <v>39</v>
      </c>
      <c r="J60" s="23"/>
      <c r="K60" s="23">
        <f t="shared" si="25"/>
        <v>0</v>
      </c>
      <c r="L60" s="23"/>
      <c r="M60" s="23"/>
      <c r="N60" s="23"/>
      <c r="O60" s="23"/>
      <c r="P60" s="23">
        <f t="shared" si="8"/>
        <v>0</v>
      </c>
      <c r="Q60" s="25"/>
      <c r="R60" s="25"/>
      <c r="S60" s="25"/>
      <c r="T60" s="23"/>
      <c r="U60" s="23" t="e">
        <f t="shared" si="11"/>
        <v>#DIV/0!</v>
      </c>
      <c r="V60" s="23" t="e">
        <f t="shared" si="10"/>
        <v>#DIV/0!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 t="s">
        <v>42</v>
      </c>
      <c r="AC60" s="23">
        <f t="shared" si="5"/>
        <v>0</v>
      </c>
      <c r="AD60" s="24">
        <v>0</v>
      </c>
      <c r="AE60" s="26"/>
      <c r="AF60" s="23"/>
      <c r="AG60" s="23">
        <f>VLOOKUP(A60,[1]Sheet!$A:$AF,32,0)</f>
        <v>6</v>
      </c>
      <c r="AH60" s="23">
        <f>VLOOKUP(A60,[1]Sheet!$A:$AG,33,0)</f>
        <v>72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3" t="s">
        <v>102</v>
      </c>
      <c r="B61" s="23" t="s">
        <v>35</v>
      </c>
      <c r="C61" s="23"/>
      <c r="D61" s="23"/>
      <c r="E61" s="23"/>
      <c r="F61" s="23"/>
      <c r="G61" s="24">
        <v>0</v>
      </c>
      <c r="H61" s="23" t="e">
        <v>#N/A</v>
      </c>
      <c r="I61" s="23" t="s">
        <v>39</v>
      </c>
      <c r="J61" s="23"/>
      <c r="K61" s="23">
        <f t="shared" si="25"/>
        <v>0</v>
      </c>
      <c r="L61" s="23"/>
      <c r="M61" s="23"/>
      <c r="N61" s="23"/>
      <c r="O61" s="23"/>
      <c r="P61" s="23">
        <f t="shared" si="8"/>
        <v>0</v>
      </c>
      <c r="Q61" s="25"/>
      <c r="R61" s="25"/>
      <c r="S61" s="25"/>
      <c r="T61" s="23"/>
      <c r="U61" s="23" t="e">
        <f t="shared" si="11"/>
        <v>#DIV/0!</v>
      </c>
      <c r="V61" s="23" t="e">
        <f t="shared" si="10"/>
        <v>#DIV/0!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 t="s">
        <v>42</v>
      </c>
      <c r="AC61" s="23">
        <f t="shared" si="5"/>
        <v>0</v>
      </c>
      <c r="AD61" s="24">
        <v>0</v>
      </c>
      <c r="AE61" s="26"/>
      <c r="AF61" s="23"/>
      <c r="AG61" s="23">
        <f>VLOOKUP(A61,[1]Sheet!$A:$AF,32,0)</f>
        <v>6</v>
      </c>
      <c r="AH61" s="23">
        <f>VLOOKUP(A61,[1]Sheet!$A:$AG,33,0)</f>
        <v>72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103</v>
      </c>
      <c r="B62" s="1" t="s">
        <v>35</v>
      </c>
      <c r="C62" s="1"/>
      <c r="D62" s="1"/>
      <c r="E62" s="1"/>
      <c r="F62" s="1"/>
      <c r="G62" s="6">
        <v>0.3</v>
      </c>
      <c r="H62" s="1">
        <v>180</v>
      </c>
      <c r="I62" s="1" t="s">
        <v>36</v>
      </c>
      <c r="J62" s="1"/>
      <c r="K62" s="1">
        <f t="shared" si="25"/>
        <v>0</v>
      </c>
      <c r="L62" s="1"/>
      <c r="M62" s="1"/>
      <c r="N62" s="1">
        <v>126</v>
      </c>
      <c r="O62" s="1"/>
      <c r="P62" s="1">
        <f t="shared" si="8"/>
        <v>0</v>
      </c>
      <c r="Q62" s="5"/>
      <c r="R62" s="5">
        <f t="shared" ref="R62:R69" si="30">AE62*AD62</f>
        <v>0</v>
      </c>
      <c r="S62" s="5"/>
      <c r="T62" s="1"/>
      <c r="U62" s="1" t="e">
        <f t="shared" ref="U62:U69" si="31">(F62+N62+O62+R62)/P62</f>
        <v>#DIV/0!</v>
      </c>
      <c r="V62" s="1" t="e">
        <f t="shared" si="10"/>
        <v>#DIV/0!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/>
      <c r="AC62" s="1">
        <f t="shared" si="5"/>
        <v>0</v>
      </c>
      <c r="AD62" s="6">
        <v>9</v>
      </c>
      <c r="AE62" s="10">
        <f t="shared" si="6"/>
        <v>0</v>
      </c>
      <c r="AF62" s="1">
        <f t="shared" si="7"/>
        <v>0</v>
      </c>
      <c r="AG62" s="1">
        <f>VLOOKUP(A62,[1]Sheet!$A:$AF,32,0)</f>
        <v>14</v>
      </c>
      <c r="AH62" s="1">
        <f>VLOOKUP(A62,[1]Sheet!$A:$AG,33,0)</f>
        <v>126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49</v>
      </c>
      <c r="C63" s="1"/>
      <c r="D63" s="1">
        <v>42</v>
      </c>
      <c r="E63" s="1">
        <v>24</v>
      </c>
      <c r="F63" s="1">
        <v>18</v>
      </c>
      <c r="G63" s="6">
        <v>1</v>
      </c>
      <c r="H63" s="1">
        <v>180</v>
      </c>
      <c r="I63" s="1" t="s">
        <v>39</v>
      </c>
      <c r="J63" s="1">
        <v>24.7</v>
      </c>
      <c r="K63" s="1">
        <f t="shared" si="25"/>
        <v>-0.69999999999999929</v>
      </c>
      <c r="L63" s="1"/>
      <c r="M63" s="1"/>
      <c r="N63" s="1"/>
      <c r="O63" s="1"/>
      <c r="P63" s="1">
        <f t="shared" si="8"/>
        <v>4.8</v>
      </c>
      <c r="Q63" s="5">
        <f t="shared" ref="Q63:Q69" si="32">14*P63-O63-N63-F63</f>
        <v>49.2</v>
      </c>
      <c r="R63" s="5">
        <f t="shared" si="30"/>
        <v>42</v>
      </c>
      <c r="S63" s="5"/>
      <c r="T63" s="1"/>
      <c r="U63" s="1">
        <f t="shared" si="31"/>
        <v>12.5</v>
      </c>
      <c r="V63" s="1">
        <f t="shared" si="10"/>
        <v>3.75</v>
      </c>
      <c r="W63" s="1">
        <v>0.6</v>
      </c>
      <c r="X63" s="1">
        <v>3.6</v>
      </c>
      <c r="Y63" s="1">
        <v>3</v>
      </c>
      <c r="Z63" s="1">
        <v>2.4</v>
      </c>
      <c r="AA63" s="1">
        <v>3</v>
      </c>
      <c r="AB63" s="1"/>
      <c r="AC63" s="1">
        <f t="shared" si="5"/>
        <v>49.2</v>
      </c>
      <c r="AD63" s="6">
        <v>3</v>
      </c>
      <c r="AE63" s="10">
        <f t="shared" si="6"/>
        <v>14</v>
      </c>
      <c r="AF63" s="1">
        <f t="shared" si="7"/>
        <v>42</v>
      </c>
      <c r="AG63" s="1">
        <f>VLOOKUP(A63,[1]Sheet!$A:$AF,32,0)</f>
        <v>14</v>
      </c>
      <c r="AH63" s="1">
        <f>VLOOKUP(A63,[1]Sheet!$A:$AG,33,0)</f>
        <v>126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35</v>
      </c>
      <c r="C64" s="1">
        <v>1120</v>
      </c>
      <c r="D64" s="1">
        <v>684</v>
      </c>
      <c r="E64" s="1">
        <v>1407</v>
      </c>
      <c r="F64" s="1">
        <v>102</v>
      </c>
      <c r="G64" s="6">
        <v>0.25</v>
      </c>
      <c r="H64" s="1">
        <v>180</v>
      </c>
      <c r="I64" s="1" t="s">
        <v>39</v>
      </c>
      <c r="J64" s="1">
        <v>1398</v>
      </c>
      <c r="K64" s="1">
        <f t="shared" si="25"/>
        <v>9</v>
      </c>
      <c r="L64" s="1"/>
      <c r="M64" s="1"/>
      <c r="N64" s="1">
        <v>1848</v>
      </c>
      <c r="O64" s="1"/>
      <c r="P64" s="1">
        <f t="shared" si="8"/>
        <v>281.39999999999998</v>
      </c>
      <c r="Q64" s="5">
        <f t="shared" si="32"/>
        <v>1989.5999999999995</v>
      </c>
      <c r="R64" s="5">
        <f t="shared" si="30"/>
        <v>2016</v>
      </c>
      <c r="S64" s="5"/>
      <c r="T64" s="1"/>
      <c r="U64" s="1">
        <f t="shared" si="31"/>
        <v>14.093816631130066</v>
      </c>
      <c r="V64" s="1">
        <f t="shared" si="10"/>
        <v>6.9296375266524528</v>
      </c>
      <c r="W64" s="1">
        <v>232.2</v>
      </c>
      <c r="X64" s="1">
        <v>188.6</v>
      </c>
      <c r="Y64" s="1">
        <v>183.6</v>
      </c>
      <c r="Z64" s="1">
        <v>256</v>
      </c>
      <c r="AA64" s="1">
        <v>172.8</v>
      </c>
      <c r="AB64" s="1"/>
      <c r="AC64" s="1">
        <f t="shared" si="5"/>
        <v>497.39999999999986</v>
      </c>
      <c r="AD64" s="6">
        <v>12</v>
      </c>
      <c r="AE64" s="10">
        <f t="shared" si="6"/>
        <v>168</v>
      </c>
      <c r="AF64" s="1">
        <f t="shared" si="7"/>
        <v>504</v>
      </c>
      <c r="AG64" s="1">
        <f>VLOOKUP(A64,[1]Sheet!$A:$AF,32,0)</f>
        <v>14</v>
      </c>
      <c r="AH64" s="1">
        <f>VLOOKUP(A64,[1]Sheet!$A:$AG,33,0)</f>
        <v>70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35</v>
      </c>
      <c r="C65" s="1"/>
      <c r="D65" s="1">
        <v>169</v>
      </c>
      <c r="E65" s="1">
        <v>169</v>
      </c>
      <c r="F65" s="1"/>
      <c r="G65" s="6">
        <v>0.3</v>
      </c>
      <c r="H65" s="1" t="e">
        <v>#N/A</v>
      </c>
      <c r="I65" s="1" t="s">
        <v>39</v>
      </c>
      <c r="J65" s="1">
        <v>183</v>
      </c>
      <c r="K65" s="1">
        <f t="shared" si="25"/>
        <v>-14</v>
      </c>
      <c r="L65" s="1"/>
      <c r="M65" s="1"/>
      <c r="N65" s="1">
        <v>336</v>
      </c>
      <c r="O65" s="1"/>
      <c r="P65" s="1">
        <f t="shared" si="8"/>
        <v>33.799999999999997</v>
      </c>
      <c r="Q65" s="5">
        <f t="shared" si="32"/>
        <v>137.19999999999993</v>
      </c>
      <c r="R65" s="5">
        <f t="shared" si="30"/>
        <v>168</v>
      </c>
      <c r="S65" s="5"/>
      <c r="T65" s="1"/>
      <c r="U65" s="1">
        <f t="shared" si="31"/>
        <v>14.911242603550297</v>
      </c>
      <c r="V65" s="1">
        <f t="shared" si="10"/>
        <v>9.9408284023668649</v>
      </c>
      <c r="W65" s="1">
        <v>0</v>
      </c>
      <c r="X65" s="1">
        <v>-0.4</v>
      </c>
      <c r="Y65" s="1">
        <v>15.2</v>
      </c>
      <c r="Z65" s="1">
        <v>0</v>
      </c>
      <c r="AA65" s="1">
        <v>4.8</v>
      </c>
      <c r="AB65" s="1" t="s">
        <v>40</v>
      </c>
      <c r="AC65" s="1">
        <f t="shared" si="5"/>
        <v>41.159999999999975</v>
      </c>
      <c r="AD65" s="6">
        <v>12</v>
      </c>
      <c r="AE65" s="10">
        <f t="shared" si="6"/>
        <v>14</v>
      </c>
      <c r="AF65" s="1">
        <f t="shared" si="7"/>
        <v>50.4</v>
      </c>
      <c r="AG65" s="1">
        <f>VLOOKUP(A65,[1]Sheet!$A:$AF,32,0)</f>
        <v>14</v>
      </c>
      <c r="AH65" s="1">
        <f>VLOOKUP(A65,[1]Sheet!$A:$AG,33,0)</f>
        <v>70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49</v>
      </c>
      <c r="C66" s="1">
        <v>293.39999999999998</v>
      </c>
      <c r="D66" s="1">
        <v>101.2</v>
      </c>
      <c r="E66" s="1">
        <v>306.39999999999998</v>
      </c>
      <c r="F66" s="1">
        <v>52.2</v>
      </c>
      <c r="G66" s="6">
        <v>1</v>
      </c>
      <c r="H66" s="1">
        <v>180</v>
      </c>
      <c r="I66" s="1" t="s">
        <v>108</v>
      </c>
      <c r="J66" s="1">
        <v>307.39999999999998</v>
      </c>
      <c r="K66" s="1">
        <f t="shared" si="25"/>
        <v>-1</v>
      </c>
      <c r="L66" s="1"/>
      <c r="M66" s="1"/>
      <c r="N66" s="1">
        <v>486</v>
      </c>
      <c r="O66" s="1"/>
      <c r="P66" s="1">
        <f t="shared" si="8"/>
        <v>61.279999999999994</v>
      </c>
      <c r="Q66" s="5">
        <f t="shared" si="32"/>
        <v>319.71999999999997</v>
      </c>
      <c r="R66" s="5">
        <f t="shared" si="30"/>
        <v>324</v>
      </c>
      <c r="S66" s="5"/>
      <c r="T66" s="1"/>
      <c r="U66" s="1">
        <f t="shared" si="31"/>
        <v>14.069843342036556</v>
      </c>
      <c r="V66" s="1">
        <f t="shared" si="10"/>
        <v>8.7826370757180179</v>
      </c>
      <c r="W66" s="1">
        <v>53.16</v>
      </c>
      <c r="X66" s="1">
        <v>44.08</v>
      </c>
      <c r="Y66" s="1">
        <v>52.84</v>
      </c>
      <c r="Z66" s="1">
        <v>67.12</v>
      </c>
      <c r="AA66" s="1">
        <v>29.52</v>
      </c>
      <c r="AB66" s="1" t="s">
        <v>109</v>
      </c>
      <c r="AC66" s="1">
        <f t="shared" si="5"/>
        <v>319.71999999999997</v>
      </c>
      <c r="AD66" s="6">
        <v>1.8</v>
      </c>
      <c r="AE66" s="10">
        <f t="shared" si="6"/>
        <v>180</v>
      </c>
      <c r="AF66" s="1">
        <f t="shared" si="7"/>
        <v>324</v>
      </c>
      <c r="AG66" s="1">
        <f>VLOOKUP(A66,[1]Sheet!$A:$AF,32,0)</f>
        <v>18</v>
      </c>
      <c r="AH66" s="1">
        <f>VLOOKUP(A66,[1]Sheet!$A:$AG,33,0)</f>
        <v>234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35</v>
      </c>
      <c r="C67" s="1"/>
      <c r="D67" s="1">
        <v>168</v>
      </c>
      <c r="E67" s="1">
        <v>165</v>
      </c>
      <c r="F67" s="1"/>
      <c r="G67" s="6">
        <v>0.3</v>
      </c>
      <c r="H67" s="1" t="e">
        <v>#N/A</v>
      </c>
      <c r="I67" s="1" t="s">
        <v>39</v>
      </c>
      <c r="J67" s="1">
        <v>233</v>
      </c>
      <c r="K67" s="1">
        <f t="shared" si="25"/>
        <v>-68</v>
      </c>
      <c r="L67" s="1"/>
      <c r="M67" s="1"/>
      <c r="N67" s="1">
        <v>336</v>
      </c>
      <c r="O67" s="1"/>
      <c r="P67" s="1">
        <f t="shared" si="8"/>
        <v>33</v>
      </c>
      <c r="Q67" s="5">
        <f t="shared" si="32"/>
        <v>126</v>
      </c>
      <c r="R67" s="5">
        <f t="shared" si="30"/>
        <v>168</v>
      </c>
      <c r="S67" s="5"/>
      <c r="T67" s="1"/>
      <c r="U67" s="1">
        <f t="shared" si="31"/>
        <v>15.272727272727273</v>
      </c>
      <c r="V67" s="1">
        <f t="shared" si="10"/>
        <v>10.181818181818182</v>
      </c>
      <c r="W67" s="1">
        <v>0</v>
      </c>
      <c r="X67" s="1">
        <v>-0.4</v>
      </c>
      <c r="Y67" s="1">
        <v>14.4</v>
      </c>
      <c r="Z67" s="1">
        <v>0</v>
      </c>
      <c r="AA67" s="1">
        <v>4.8</v>
      </c>
      <c r="AB67" s="1" t="s">
        <v>40</v>
      </c>
      <c r="AC67" s="1">
        <f t="shared" si="5"/>
        <v>37.799999999999997</v>
      </c>
      <c r="AD67" s="6">
        <v>12</v>
      </c>
      <c r="AE67" s="10">
        <f t="shared" si="6"/>
        <v>14</v>
      </c>
      <c r="AF67" s="1">
        <f t="shared" si="7"/>
        <v>50.4</v>
      </c>
      <c r="AG67" s="1">
        <f>VLOOKUP(A67,[1]Sheet!$A:$AF,32,0)</f>
        <v>14</v>
      </c>
      <c r="AH67" s="1">
        <f>VLOOKUP(A67,[1]Sheet!$A:$AG,33,0)</f>
        <v>70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35</v>
      </c>
      <c r="C68" s="1"/>
      <c r="D68" s="1">
        <v>180</v>
      </c>
      <c r="E68" s="1">
        <v>80</v>
      </c>
      <c r="F68" s="1">
        <v>100</v>
      </c>
      <c r="G68" s="6">
        <v>0.2</v>
      </c>
      <c r="H68" s="1" t="e">
        <v>#N/A</v>
      </c>
      <c r="I68" s="1" t="s">
        <v>39</v>
      </c>
      <c r="J68" s="1">
        <v>83</v>
      </c>
      <c r="K68" s="1">
        <f t="shared" si="25"/>
        <v>-3</v>
      </c>
      <c r="L68" s="1"/>
      <c r="M68" s="1"/>
      <c r="N68" s="1"/>
      <c r="O68" s="1"/>
      <c r="P68" s="1">
        <f t="shared" si="8"/>
        <v>16</v>
      </c>
      <c r="Q68" s="5">
        <f t="shared" si="32"/>
        <v>124</v>
      </c>
      <c r="R68" s="5">
        <f t="shared" si="30"/>
        <v>120</v>
      </c>
      <c r="S68" s="5"/>
      <c r="T68" s="1"/>
      <c r="U68" s="1">
        <f t="shared" si="31"/>
        <v>13.75</v>
      </c>
      <c r="V68" s="1">
        <f t="shared" si="10"/>
        <v>6.25</v>
      </c>
      <c r="W68" s="1">
        <v>0</v>
      </c>
      <c r="X68" s="1">
        <v>0.8</v>
      </c>
      <c r="Y68" s="1">
        <v>18.600000000000001</v>
      </c>
      <c r="Z68" s="1">
        <v>0</v>
      </c>
      <c r="AA68" s="1">
        <v>6</v>
      </c>
      <c r="AB68" s="1" t="s">
        <v>40</v>
      </c>
      <c r="AC68" s="1">
        <f t="shared" si="5"/>
        <v>24.8</v>
      </c>
      <c r="AD68" s="6">
        <v>6</v>
      </c>
      <c r="AE68" s="10">
        <f t="shared" si="6"/>
        <v>20</v>
      </c>
      <c r="AF68" s="1">
        <f t="shared" si="7"/>
        <v>24</v>
      </c>
      <c r="AG68" s="1">
        <f>VLOOKUP(A68,[1]Sheet!$A:$AF,32,0)</f>
        <v>10</v>
      </c>
      <c r="AH68" s="1">
        <f>VLOOKUP(A68,[1]Sheet!$A:$AG,33,0)</f>
        <v>130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35</v>
      </c>
      <c r="C69" s="1"/>
      <c r="D69" s="1">
        <v>60</v>
      </c>
      <c r="E69" s="1">
        <v>59</v>
      </c>
      <c r="F69" s="1">
        <v>1</v>
      </c>
      <c r="G69" s="6">
        <v>0.2</v>
      </c>
      <c r="H69" s="1" t="e">
        <v>#N/A</v>
      </c>
      <c r="I69" s="1" t="s">
        <v>39</v>
      </c>
      <c r="J69" s="1">
        <v>61</v>
      </c>
      <c r="K69" s="1">
        <f t="shared" si="25"/>
        <v>-2</v>
      </c>
      <c r="L69" s="1"/>
      <c r="M69" s="1"/>
      <c r="N69" s="1">
        <v>60</v>
      </c>
      <c r="O69" s="1"/>
      <c r="P69" s="1">
        <f t="shared" si="8"/>
        <v>11.8</v>
      </c>
      <c r="Q69" s="5">
        <f t="shared" si="32"/>
        <v>104.20000000000002</v>
      </c>
      <c r="R69" s="5">
        <f t="shared" si="30"/>
        <v>120</v>
      </c>
      <c r="S69" s="5"/>
      <c r="T69" s="1"/>
      <c r="U69" s="1">
        <f t="shared" si="31"/>
        <v>15.338983050847457</v>
      </c>
      <c r="V69" s="1">
        <f t="shared" si="10"/>
        <v>5.1694915254237284</v>
      </c>
      <c r="W69" s="1">
        <v>0</v>
      </c>
      <c r="X69" s="1">
        <v>2.4</v>
      </c>
      <c r="Y69" s="1">
        <v>17</v>
      </c>
      <c r="Z69" s="1">
        <v>0</v>
      </c>
      <c r="AA69" s="1">
        <v>6</v>
      </c>
      <c r="AB69" s="1" t="s">
        <v>40</v>
      </c>
      <c r="AC69" s="1">
        <f t="shared" si="5"/>
        <v>20.840000000000003</v>
      </c>
      <c r="AD69" s="6">
        <v>6</v>
      </c>
      <c r="AE69" s="10">
        <f t="shared" si="6"/>
        <v>20</v>
      </c>
      <c r="AF69" s="1">
        <f t="shared" si="7"/>
        <v>24</v>
      </c>
      <c r="AG69" s="1">
        <f>VLOOKUP(A69,[1]Sheet!$A:$AF,32,0)</f>
        <v>10</v>
      </c>
      <c r="AH69" s="1">
        <f>VLOOKUP(A69,[1]Sheet!$A:$AG,33,0)</f>
        <v>130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3" t="s">
        <v>113</v>
      </c>
      <c r="B70" s="23" t="s">
        <v>35</v>
      </c>
      <c r="C70" s="23"/>
      <c r="D70" s="23"/>
      <c r="E70" s="23"/>
      <c r="F70" s="23"/>
      <c r="G70" s="24">
        <v>0</v>
      </c>
      <c r="H70" s="23" t="e">
        <v>#N/A</v>
      </c>
      <c r="I70" s="23" t="s">
        <v>39</v>
      </c>
      <c r="J70" s="23"/>
      <c r="K70" s="23">
        <f t="shared" ref="K70:K77" si="33">E70-J70</f>
        <v>0</v>
      </c>
      <c r="L70" s="23"/>
      <c r="M70" s="23"/>
      <c r="N70" s="23"/>
      <c r="O70" s="23"/>
      <c r="P70" s="23">
        <f t="shared" si="8"/>
        <v>0</v>
      </c>
      <c r="Q70" s="25"/>
      <c r="R70" s="25"/>
      <c r="S70" s="25"/>
      <c r="T70" s="23"/>
      <c r="U70" s="23" t="e">
        <f t="shared" si="11"/>
        <v>#DIV/0!</v>
      </c>
      <c r="V70" s="23" t="e">
        <f t="shared" si="10"/>
        <v>#DIV/0!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 t="s">
        <v>42</v>
      </c>
      <c r="AC70" s="23">
        <f t="shared" ref="AC70:AC77" si="34">Q70*G70</f>
        <v>0</v>
      </c>
      <c r="AD70" s="24">
        <v>0</v>
      </c>
      <c r="AE70" s="26"/>
      <c r="AF70" s="23"/>
      <c r="AG70" s="23">
        <f>VLOOKUP(A70,[1]Sheet!$A:$AF,32,0)</f>
        <v>14</v>
      </c>
      <c r="AH70" s="23">
        <f>VLOOKUP(A70,[1]Sheet!$A:$AG,33,0)</f>
        <v>70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3" t="s">
        <v>114</v>
      </c>
      <c r="B71" s="23" t="s">
        <v>35</v>
      </c>
      <c r="C71" s="23"/>
      <c r="D71" s="23"/>
      <c r="E71" s="23"/>
      <c r="F71" s="23"/>
      <c r="G71" s="24">
        <v>0</v>
      </c>
      <c r="H71" s="23" t="e">
        <v>#N/A</v>
      </c>
      <c r="I71" s="23" t="s">
        <v>39</v>
      </c>
      <c r="J71" s="23"/>
      <c r="K71" s="23">
        <f t="shared" si="33"/>
        <v>0</v>
      </c>
      <c r="L71" s="23"/>
      <c r="M71" s="23"/>
      <c r="N71" s="23"/>
      <c r="O71" s="23"/>
      <c r="P71" s="23">
        <f t="shared" ref="P71:P78" si="35">E71/5</f>
        <v>0</v>
      </c>
      <c r="Q71" s="25"/>
      <c r="R71" s="25"/>
      <c r="S71" s="25"/>
      <c r="T71" s="23"/>
      <c r="U71" s="23" t="e">
        <f t="shared" ref="U71:U76" si="36">(F71+N71+O71+Q71)/P71</f>
        <v>#DIV/0!</v>
      </c>
      <c r="V71" s="23" t="e">
        <f t="shared" ref="V71:V78" si="37">(F71+N71+O71)/P71</f>
        <v>#DIV/0!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 t="s">
        <v>42</v>
      </c>
      <c r="AC71" s="23">
        <f t="shared" si="34"/>
        <v>0</v>
      </c>
      <c r="AD71" s="24">
        <v>0</v>
      </c>
      <c r="AE71" s="26"/>
      <c r="AF71" s="23"/>
      <c r="AG71" s="23">
        <f>VLOOKUP(A71,[1]Sheet!$A:$AF,32,0)</f>
        <v>14</v>
      </c>
      <c r="AH71" s="23">
        <f>VLOOKUP(A71,[1]Sheet!$A:$AG,33,0)</f>
        <v>70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35</v>
      </c>
      <c r="C72" s="1">
        <v>1017</v>
      </c>
      <c r="D72" s="1">
        <v>840</v>
      </c>
      <c r="E72" s="1">
        <v>1479</v>
      </c>
      <c r="F72" s="1">
        <v>96</v>
      </c>
      <c r="G72" s="6">
        <v>0.25</v>
      </c>
      <c r="H72" s="1">
        <v>180</v>
      </c>
      <c r="I72" s="1" t="s">
        <v>39</v>
      </c>
      <c r="J72" s="1">
        <v>1458</v>
      </c>
      <c r="K72" s="1">
        <f t="shared" si="33"/>
        <v>21</v>
      </c>
      <c r="L72" s="1"/>
      <c r="M72" s="1"/>
      <c r="N72" s="1">
        <v>1680</v>
      </c>
      <c r="O72" s="1"/>
      <c r="P72" s="1">
        <f t="shared" si="35"/>
        <v>295.8</v>
      </c>
      <c r="Q72" s="5">
        <f t="shared" ref="Q72:Q73" si="38">14*P72-O72-N72-F72</f>
        <v>2365.1999999999998</v>
      </c>
      <c r="R72" s="5">
        <f t="shared" ref="R72:R75" si="39">AE72*AD72</f>
        <v>2352</v>
      </c>
      <c r="S72" s="5"/>
      <c r="T72" s="1"/>
      <c r="U72" s="1">
        <f t="shared" ref="U72:U75" si="40">(F72+N72+O72+R72)/P72</f>
        <v>13.955375253549695</v>
      </c>
      <c r="V72" s="1">
        <f t="shared" si="37"/>
        <v>6.004056795131846</v>
      </c>
      <c r="W72" s="1">
        <v>231.4</v>
      </c>
      <c r="X72" s="1">
        <v>192.2</v>
      </c>
      <c r="Y72" s="1">
        <v>220.6</v>
      </c>
      <c r="Z72" s="1">
        <v>263.60000000000002</v>
      </c>
      <c r="AA72" s="1">
        <v>191.6</v>
      </c>
      <c r="AB72" s="1"/>
      <c r="AC72" s="1">
        <f t="shared" si="34"/>
        <v>591.29999999999995</v>
      </c>
      <c r="AD72" s="6">
        <v>12</v>
      </c>
      <c r="AE72" s="10">
        <f t="shared" ref="AE72:AE77" si="41">MROUND(Q72,AD72*AG72)/AD72</f>
        <v>196</v>
      </c>
      <c r="AF72" s="1">
        <f t="shared" ref="AF72:AF77" si="42">AE72*AD72*G72</f>
        <v>588</v>
      </c>
      <c r="AG72" s="1">
        <f>VLOOKUP(A72,[1]Sheet!$A:$AF,32,0)</f>
        <v>14</v>
      </c>
      <c r="AH72" s="1">
        <f>VLOOKUP(A72,[1]Sheet!$A:$AG,33,0)</f>
        <v>70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35</v>
      </c>
      <c r="C73" s="1">
        <v>904</v>
      </c>
      <c r="D73" s="1">
        <v>685</v>
      </c>
      <c r="E73" s="1">
        <v>1322</v>
      </c>
      <c r="F73" s="1">
        <v>-4</v>
      </c>
      <c r="G73" s="6">
        <v>0.25</v>
      </c>
      <c r="H73" s="1">
        <v>180</v>
      </c>
      <c r="I73" s="1" t="s">
        <v>39</v>
      </c>
      <c r="J73" s="1">
        <v>1373</v>
      </c>
      <c r="K73" s="1">
        <f t="shared" si="33"/>
        <v>-51</v>
      </c>
      <c r="L73" s="1"/>
      <c r="M73" s="1"/>
      <c r="N73" s="1">
        <v>1848</v>
      </c>
      <c r="O73" s="1"/>
      <c r="P73" s="1">
        <f t="shared" si="35"/>
        <v>264.39999999999998</v>
      </c>
      <c r="Q73" s="5">
        <f t="shared" si="38"/>
        <v>1857.5999999999995</v>
      </c>
      <c r="R73" s="5">
        <f t="shared" si="39"/>
        <v>1848</v>
      </c>
      <c r="S73" s="5"/>
      <c r="T73" s="1"/>
      <c r="U73" s="1">
        <f t="shared" si="40"/>
        <v>13.963691376701968</v>
      </c>
      <c r="V73" s="1">
        <f t="shared" si="37"/>
        <v>6.9742813918305604</v>
      </c>
      <c r="W73" s="1">
        <v>231</v>
      </c>
      <c r="X73" s="1">
        <v>176.8</v>
      </c>
      <c r="Y73" s="1">
        <v>218.6</v>
      </c>
      <c r="Z73" s="1">
        <v>253.8</v>
      </c>
      <c r="AA73" s="1">
        <v>206.8</v>
      </c>
      <c r="AB73" s="1"/>
      <c r="AC73" s="1">
        <f t="shared" si="34"/>
        <v>464.39999999999986</v>
      </c>
      <c r="AD73" s="6">
        <v>12</v>
      </c>
      <c r="AE73" s="10">
        <f t="shared" si="41"/>
        <v>154</v>
      </c>
      <c r="AF73" s="1">
        <f t="shared" si="42"/>
        <v>462</v>
      </c>
      <c r="AG73" s="1">
        <f>VLOOKUP(A73,[1]Sheet!$A:$AF,32,0)</f>
        <v>14</v>
      </c>
      <c r="AH73" s="1">
        <f>VLOOKUP(A73,[1]Sheet!$A:$AG,33,0)</f>
        <v>70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49</v>
      </c>
      <c r="C74" s="1">
        <v>351</v>
      </c>
      <c r="D74" s="1"/>
      <c r="E74" s="1">
        <v>13.5</v>
      </c>
      <c r="F74" s="1">
        <v>283.5</v>
      </c>
      <c r="G74" s="6">
        <v>1</v>
      </c>
      <c r="H74" s="1">
        <v>180</v>
      </c>
      <c r="I74" s="1" t="s">
        <v>39</v>
      </c>
      <c r="J74" s="1">
        <v>13.1</v>
      </c>
      <c r="K74" s="1">
        <f t="shared" si="33"/>
        <v>0.40000000000000036</v>
      </c>
      <c r="L74" s="1"/>
      <c r="M74" s="1"/>
      <c r="N74" s="1"/>
      <c r="O74" s="1"/>
      <c r="P74" s="1">
        <f t="shared" si="35"/>
        <v>2.7</v>
      </c>
      <c r="Q74" s="5"/>
      <c r="R74" s="5">
        <f t="shared" si="39"/>
        <v>0</v>
      </c>
      <c r="S74" s="5"/>
      <c r="T74" s="1"/>
      <c r="U74" s="1">
        <f t="shared" si="40"/>
        <v>105</v>
      </c>
      <c r="V74" s="1">
        <f t="shared" si="37"/>
        <v>105</v>
      </c>
      <c r="W74" s="1">
        <v>14.04</v>
      </c>
      <c r="X74" s="1">
        <v>1.08</v>
      </c>
      <c r="Y74" s="1">
        <v>15.12</v>
      </c>
      <c r="Z74" s="1">
        <v>1.62</v>
      </c>
      <c r="AA74" s="1">
        <v>12.42</v>
      </c>
      <c r="AB74" s="28" t="s">
        <v>118</v>
      </c>
      <c r="AC74" s="1">
        <f t="shared" si="34"/>
        <v>0</v>
      </c>
      <c r="AD74" s="6">
        <v>2.7</v>
      </c>
      <c r="AE74" s="10">
        <f t="shared" si="41"/>
        <v>0</v>
      </c>
      <c r="AF74" s="1">
        <f t="shared" si="42"/>
        <v>0</v>
      </c>
      <c r="AG74" s="1">
        <f>VLOOKUP(A74,[1]Sheet!$A:$AF,32,0)</f>
        <v>14</v>
      </c>
      <c r="AH74" s="1">
        <f>VLOOKUP(A74,[1]Sheet!$A:$AG,33,0)</f>
        <v>126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49</v>
      </c>
      <c r="C75" s="1">
        <v>840</v>
      </c>
      <c r="D75" s="1">
        <v>130</v>
      </c>
      <c r="E75" s="27">
        <f>835+E76</f>
        <v>840</v>
      </c>
      <c r="F75" s="1">
        <v>30</v>
      </c>
      <c r="G75" s="6">
        <v>1</v>
      </c>
      <c r="H75" s="1">
        <v>180</v>
      </c>
      <c r="I75" s="1" t="s">
        <v>39</v>
      </c>
      <c r="J75" s="1">
        <v>835</v>
      </c>
      <c r="K75" s="1">
        <f t="shared" si="33"/>
        <v>5</v>
      </c>
      <c r="L75" s="1"/>
      <c r="M75" s="1"/>
      <c r="N75" s="1">
        <v>1200</v>
      </c>
      <c r="O75" s="1">
        <v>600</v>
      </c>
      <c r="P75" s="1">
        <f t="shared" si="35"/>
        <v>168</v>
      </c>
      <c r="Q75" s="5">
        <f>18*P75-O75-N75-F75</f>
        <v>1194</v>
      </c>
      <c r="R75" s="5">
        <f t="shared" si="39"/>
        <v>1200</v>
      </c>
      <c r="S75" s="5"/>
      <c r="T75" s="1"/>
      <c r="U75" s="1">
        <f t="shared" si="40"/>
        <v>18.035714285714285</v>
      </c>
      <c r="V75" s="1">
        <f t="shared" si="37"/>
        <v>10.892857142857142</v>
      </c>
      <c r="W75" s="1">
        <v>191</v>
      </c>
      <c r="X75" s="1">
        <v>130</v>
      </c>
      <c r="Y75" s="1">
        <v>154</v>
      </c>
      <c r="Z75" s="1">
        <v>179</v>
      </c>
      <c r="AA75" s="1">
        <v>168</v>
      </c>
      <c r="AB75" s="14" t="s">
        <v>123</v>
      </c>
      <c r="AC75" s="1">
        <f t="shared" si="34"/>
        <v>1194</v>
      </c>
      <c r="AD75" s="6">
        <v>5</v>
      </c>
      <c r="AE75" s="10">
        <f t="shared" si="41"/>
        <v>240</v>
      </c>
      <c r="AF75" s="1">
        <f t="shared" si="42"/>
        <v>1200</v>
      </c>
      <c r="AG75" s="1">
        <f>VLOOKUP(A75,[1]Sheet!$A:$AF,32,0)</f>
        <v>12</v>
      </c>
      <c r="AH75" s="1">
        <f>VLOOKUP(A75,[1]Sheet!$A:$AG,33,0)</f>
        <v>84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8" t="s">
        <v>120</v>
      </c>
      <c r="B76" s="18" t="s">
        <v>49</v>
      </c>
      <c r="C76" s="18"/>
      <c r="D76" s="18">
        <v>5</v>
      </c>
      <c r="E76" s="27">
        <v>5</v>
      </c>
      <c r="F76" s="18"/>
      <c r="G76" s="19">
        <v>0</v>
      </c>
      <c r="H76" s="18" t="e">
        <v>#N/A</v>
      </c>
      <c r="I76" s="18" t="s">
        <v>58</v>
      </c>
      <c r="J76" s="18">
        <v>5</v>
      </c>
      <c r="K76" s="18">
        <f t="shared" si="33"/>
        <v>0</v>
      </c>
      <c r="L76" s="18"/>
      <c r="M76" s="18"/>
      <c r="N76" s="18"/>
      <c r="O76" s="18"/>
      <c r="P76" s="18">
        <f t="shared" si="35"/>
        <v>1</v>
      </c>
      <c r="Q76" s="20"/>
      <c r="R76" s="20"/>
      <c r="S76" s="20"/>
      <c r="T76" s="18"/>
      <c r="U76" s="18">
        <f t="shared" si="36"/>
        <v>0</v>
      </c>
      <c r="V76" s="18">
        <f t="shared" si="37"/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22" t="s">
        <v>122</v>
      </c>
      <c r="AC76" s="18">
        <f t="shared" si="34"/>
        <v>0</v>
      </c>
      <c r="AD76" s="19">
        <v>0</v>
      </c>
      <c r="AE76" s="21"/>
      <c r="AF76" s="18"/>
      <c r="AG76" s="18"/>
      <c r="AH76" s="18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35</v>
      </c>
      <c r="C77" s="1">
        <v>1540</v>
      </c>
      <c r="D77" s="1"/>
      <c r="E77" s="1">
        <v>671</v>
      </c>
      <c r="F77" s="1">
        <v>715</v>
      </c>
      <c r="G77" s="6">
        <v>0.14000000000000001</v>
      </c>
      <c r="H77" s="1" t="e">
        <v>#N/A</v>
      </c>
      <c r="I77" s="1" t="s">
        <v>39</v>
      </c>
      <c r="J77" s="1">
        <v>661</v>
      </c>
      <c r="K77" s="1">
        <f t="shared" si="33"/>
        <v>10</v>
      </c>
      <c r="L77" s="1"/>
      <c r="M77" s="1"/>
      <c r="N77" s="1"/>
      <c r="O77" s="1"/>
      <c r="P77" s="1">
        <f t="shared" si="35"/>
        <v>134.19999999999999</v>
      </c>
      <c r="Q77" s="5">
        <f>14*P77-O77-N77-F77</f>
        <v>1163.7999999999997</v>
      </c>
      <c r="R77" s="5">
        <f t="shared" ref="R77:R78" si="43">AE77*AD77</f>
        <v>1056</v>
      </c>
      <c r="S77" s="5"/>
      <c r="T77" s="1"/>
      <c r="U77" s="1">
        <f t="shared" ref="U77:U78" si="44">(F77+N77+O77+R77)/P77</f>
        <v>13.196721311475411</v>
      </c>
      <c r="V77" s="1">
        <f t="shared" si="37"/>
        <v>5.3278688524590168</v>
      </c>
      <c r="W77" s="1">
        <v>92.4</v>
      </c>
      <c r="X77" s="1">
        <v>2.2000000000000002</v>
      </c>
      <c r="Y77" s="1">
        <v>112.2</v>
      </c>
      <c r="Z77" s="1">
        <v>0</v>
      </c>
      <c r="AA77" s="1">
        <v>44</v>
      </c>
      <c r="AB77" s="1" t="s">
        <v>40</v>
      </c>
      <c r="AC77" s="1">
        <f t="shared" si="34"/>
        <v>162.93199999999999</v>
      </c>
      <c r="AD77" s="6">
        <v>22</v>
      </c>
      <c r="AE77" s="10">
        <f t="shared" si="41"/>
        <v>48</v>
      </c>
      <c r="AF77" s="1">
        <f t="shared" si="42"/>
        <v>147.84</v>
      </c>
      <c r="AG77" s="1">
        <f>VLOOKUP(A77,[1]Sheet!$A:$AF,32,0)</f>
        <v>12</v>
      </c>
      <c r="AH77" s="1">
        <f>VLOOKUP(A77,[1]Sheet!$A:$AG,33,0)</f>
        <v>84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129</v>
      </c>
      <c r="B78" s="1" t="s">
        <v>35</v>
      </c>
      <c r="C78" s="1"/>
      <c r="D78" s="1"/>
      <c r="E78" s="1"/>
      <c r="F78" s="1"/>
      <c r="G78" s="6">
        <v>0.25</v>
      </c>
      <c r="H78" s="1">
        <v>180</v>
      </c>
      <c r="I78" s="14" t="s">
        <v>130</v>
      </c>
      <c r="J78" s="1"/>
      <c r="K78" s="1"/>
      <c r="L78" s="1"/>
      <c r="M78" s="1"/>
      <c r="N78" s="1"/>
      <c r="O78" s="1"/>
      <c r="P78" s="1">
        <f t="shared" si="35"/>
        <v>0</v>
      </c>
      <c r="Q78" s="5">
        <v>168</v>
      </c>
      <c r="R78" s="5">
        <f t="shared" si="43"/>
        <v>168</v>
      </c>
      <c r="S78" s="5"/>
      <c r="T78" s="1"/>
      <c r="U78" s="1" t="e">
        <f t="shared" si="44"/>
        <v>#DIV/0!</v>
      </c>
      <c r="V78" s="1" t="e">
        <f t="shared" si="37"/>
        <v>#DIV/0!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4" t="s">
        <v>131</v>
      </c>
      <c r="AC78" s="1">
        <f>Q78*G78</f>
        <v>42</v>
      </c>
      <c r="AD78" s="6">
        <v>12</v>
      </c>
      <c r="AE78" s="10">
        <f t="shared" ref="AE78" si="45">MROUND(Q78,AD78*AG78)/AD78</f>
        <v>14</v>
      </c>
      <c r="AF78" s="1">
        <f>AE78*AD78*G78</f>
        <v>42</v>
      </c>
      <c r="AG78" s="1">
        <v>14</v>
      </c>
      <c r="AH78" s="1">
        <v>70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0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0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0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10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6"/>
      <c r="AE500" s="10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78" xr:uid="{0BAC37AC-7DE7-4E03-B507-E7CD91D04B2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2024-07-25T10:37:23Z</dcterms:created>
  <dcterms:modified xsi:type="dcterms:W3CDTF">2024-07-26T10:08:30Z</dcterms:modified>
</cp:coreProperties>
</file>