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"/>
    </mc:Choice>
  </mc:AlternateContent>
  <xr:revisionPtr revIDLastSave="0" documentId="13_ncr:1_{646F8428-01FD-4ED8-8137-F41A1601F6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1" l="1"/>
  <c r="E28" i="1"/>
  <c r="AD16" i="1" l="1"/>
  <c r="AE16" i="1" s="1"/>
  <c r="AD49" i="1"/>
  <c r="AE49" i="1" s="1"/>
  <c r="AD51" i="1"/>
  <c r="AE51" i="1" s="1"/>
  <c r="AD64" i="1"/>
  <c r="AE64" i="1" s="1"/>
  <c r="AD73" i="1"/>
  <c r="AE73" i="1" s="1"/>
  <c r="AD72" i="1" l="1"/>
  <c r="Q72" i="1" s="1"/>
  <c r="AD68" i="1"/>
  <c r="Q68" i="1" s="1"/>
  <c r="AD54" i="1"/>
  <c r="Q54" i="1" s="1"/>
  <c r="AD48" i="1"/>
  <c r="Q48" i="1" s="1"/>
  <c r="AD12" i="1"/>
  <c r="Q12" i="1" s="1"/>
  <c r="AB12" i="1"/>
  <c r="AB16" i="1"/>
  <c r="AB17" i="1"/>
  <c r="AB20" i="1"/>
  <c r="AB27" i="1"/>
  <c r="AB29" i="1"/>
  <c r="AB32" i="1"/>
  <c r="AB33" i="1"/>
  <c r="AB34" i="1"/>
  <c r="AB36" i="1"/>
  <c r="AB37" i="1"/>
  <c r="AB38" i="1"/>
  <c r="AB41" i="1"/>
  <c r="AB49" i="1"/>
  <c r="AB51" i="1"/>
  <c r="AB54" i="1"/>
  <c r="AB56" i="1"/>
  <c r="AB57" i="1"/>
  <c r="AB58" i="1"/>
  <c r="AB59" i="1"/>
  <c r="AB61" i="1"/>
  <c r="AB62" i="1"/>
  <c r="AB63" i="1"/>
  <c r="AB64" i="1"/>
  <c r="AB65" i="1"/>
  <c r="AB68" i="1"/>
  <c r="AB72" i="1"/>
  <c r="AB73" i="1"/>
  <c r="AB74" i="1"/>
  <c r="AB11" i="1"/>
  <c r="L7" i="1"/>
  <c r="O7" i="1" s="1"/>
  <c r="L8" i="1"/>
  <c r="O8" i="1" s="1"/>
  <c r="L9" i="1"/>
  <c r="O9" i="1" s="1"/>
  <c r="AD9" i="1" s="1"/>
  <c r="L10" i="1"/>
  <c r="O10" i="1" s="1"/>
  <c r="P10" i="1" s="1"/>
  <c r="AD10" i="1" s="1"/>
  <c r="Q10" i="1" s="1"/>
  <c r="L11" i="1"/>
  <c r="O11" i="1" s="1"/>
  <c r="L12" i="1"/>
  <c r="O12" i="1" s="1"/>
  <c r="L13" i="1"/>
  <c r="O13" i="1" s="1"/>
  <c r="L14" i="1"/>
  <c r="O14" i="1" s="1"/>
  <c r="AD14" i="1" s="1"/>
  <c r="L15" i="1"/>
  <c r="O15" i="1" s="1"/>
  <c r="L16" i="1"/>
  <c r="O16" i="1" s="1"/>
  <c r="L17" i="1"/>
  <c r="O17" i="1" s="1"/>
  <c r="L18" i="1"/>
  <c r="O18" i="1" s="1"/>
  <c r="L19" i="1"/>
  <c r="O19" i="1" s="1"/>
  <c r="P19" i="1" s="1"/>
  <c r="L20" i="1"/>
  <c r="O20" i="1" s="1"/>
  <c r="L21" i="1"/>
  <c r="O21" i="1" s="1"/>
  <c r="AB21" i="1" s="1"/>
  <c r="L22" i="1"/>
  <c r="O22" i="1" s="1"/>
  <c r="P22" i="1" s="1"/>
  <c r="AD22" i="1" s="1"/>
  <c r="Q22" i="1" s="1"/>
  <c r="L23" i="1"/>
  <c r="O23" i="1" s="1"/>
  <c r="L24" i="1"/>
  <c r="O24" i="1" s="1"/>
  <c r="AD24" i="1" s="1"/>
  <c r="Q24" i="1" s="1"/>
  <c r="L25" i="1"/>
  <c r="O25" i="1" s="1"/>
  <c r="P25" i="1" s="1"/>
  <c r="AB25" i="1" s="1"/>
  <c r="L26" i="1"/>
  <c r="O26" i="1" s="1"/>
  <c r="P26" i="1" s="1"/>
  <c r="AD26" i="1" s="1"/>
  <c r="Q26" i="1" s="1"/>
  <c r="L27" i="1"/>
  <c r="O27" i="1" s="1"/>
  <c r="L28" i="1"/>
  <c r="O28" i="1" s="1"/>
  <c r="P28" i="1" s="1"/>
  <c r="AD28" i="1" s="1"/>
  <c r="Q28" i="1" s="1"/>
  <c r="L29" i="1"/>
  <c r="O29" i="1" s="1"/>
  <c r="L30" i="1"/>
  <c r="O30" i="1" s="1"/>
  <c r="P30" i="1" s="1"/>
  <c r="AD30" i="1" s="1"/>
  <c r="Q30" i="1" s="1"/>
  <c r="L31" i="1"/>
  <c r="O31" i="1" s="1"/>
  <c r="L32" i="1"/>
  <c r="O32" i="1" s="1"/>
  <c r="L33" i="1"/>
  <c r="O33" i="1" s="1"/>
  <c r="L34" i="1"/>
  <c r="O34" i="1" s="1"/>
  <c r="L35" i="1"/>
  <c r="O35" i="1" s="1"/>
  <c r="L36" i="1"/>
  <c r="O36" i="1" s="1"/>
  <c r="L37" i="1"/>
  <c r="O37" i="1" s="1"/>
  <c r="L38" i="1"/>
  <c r="O38" i="1" s="1"/>
  <c r="L39" i="1"/>
  <c r="O39" i="1" s="1"/>
  <c r="AB39" i="1" s="1"/>
  <c r="L40" i="1"/>
  <c r="O40" i="1" s="1"/>
  <c r="L41" i="1"/>
  <c r="O41" i="1" s="1"/>
  <c r="L42" i="1"/>
  <c r="O42" i="1" s="1"/>
  <c r="AD42" i="1" s="1"/>
  <c r="L43" i="1"/>
  <c r="O43" i="1" s="1"/>
  <c r="L44" i="1"/>
  <c r="O44" i="1" s="1"/>
  <c r="P44" i="1" s="1"/>
  <c r="AD44" i="1" s="1"/>
  <c r="Q44" i="1" s="1"/>
  <c r="L45" i="1"/>
  <c r="O45" i="1" s="1"/>
  <c r="L46" i="1"/>
  <c r="O46" i="1" s="1"/>
  <c r="AD46" i="1" s="1"/>
  <c r="L47" i="1"/>
  <c r="O47" i="1" s="1"/>
  <c r="L48" i="1"/>
  <c r="O48" i="1" s="1"/>
  <c r="AB48" i="1" s="1"/>
  <c r="L49" i="1"/>
  <c r="O49" i="1" s="1"/>
  <c r="L50" i="1"/>
  <c r="O50" i="1" s="1"/>
  <c r="P50" i="1" s="1"/>
  <c r="AD50" i="1" s="1"/>
  <c r="Q50" i="1" s="1"/>
  <c r="L51" i="1"/>
  <c r="O51" i="1" s="1"/>
  <c r="L52" i="1"/>
  <c r="O52" i="1" s="1"/>
  <c r="P52" i="1" s="1"/>
  <c r="AD52" i="1" s="1"/>
  <c r="L53" i="1"/>
  <c r="O53" i="1" s="1"/>
  <c r="P53" i="1" s="1"/>
  <c r="L54" i="1"/>
  <c r="O54" i="1" s="1"/>
  <c r="L55" i="1"/>
  <c r="O55" i="1" s="1"/>
  <c r="P55" i="1" s="1"/>
  <c r="L56" i="1"/>
  <c r="O56" i="1" s="1"/>
  <c r="L57" i="1"/>
  <c r="O57" i="1" s="1"/>
  <c r="L58" i="1"/>
  <c r="O58" i="1" s="1"/>
  <c r="L59" i="1"/>
  <c r="O59" i="1" s="1"/>
  <c r="L60" i="1"/>
  <c r="O60" i="1" s="1"/>
  <c r="AD60" i="1" s="1"/>
  <c r="L61" i="1"/>
  <c r="O61" i="1" s="1"/>
  <c r="L62" i="1"/>
  <c r="O62" i="1" s="1"/>
  <c r="L63" i="1"/>
  <c r="O63" i="1" s="1"/>
  <c r="L64" i="1"/>
  <c r="O64" i="1" s="1"/>
  <c r="L65" i="1"/>
  <c r="O65" i="1" s="1"/>
  <c r="L66" i="1"/>
  <c r="O66" i="1" s="1"/>
  <c r="AD66" i="1" s="1"/>
  <c r="L67" i="1"/>
  <c r="O67" i="1" s="1"/>
  <c r="L68" i="1"/>
  <c r="O68" i="1" s="1"/>
  <c r="L69" i="1"/>
  <c r="O69" i="1" s="1"/>
  <c r="AD69" i="1" s="1"/>
  <c r="Q69" i="1" s="1"/>
  <c r="L70" i="1"/>
  <c r="O70" i="1" s="1"/>
  <c r="L71" i="1"/>
  <c r="O71" i="1" s="1"/>
  <c r="AD71" i="1" s="1"/>
  <c r="Q71" i="1" s="1"/>
  <c r="L72" i="1"/>
  <c r="O72" i="1" s="1"/>
  <c r="L73" i="1"/>
  <c r="O73" i="1" s="1"/>
  <c r="L74" i="1"/>
  <c r="O74" i="1" s="1"/>
  <c r="L75" i="1"/>
  <c r="O75" i="1" s="1"/>
  <c r="P75" i="1" s="1"/>
  <c r="AD75" i="1" s="1"/>
  <c r="Q75" i="1" s="1"/>
  <c r="L76" i="1"/>
  <c r="O76" i="1" s="1"/>
  <c r="L77" i="1"/>
  <c r="O77" i="1" s="1"/>
  <c r="AD77" i="1" s="1"/>
  <c r="Q77" i="1" s="1"/>
  <c r="L78" i="1"/>
  <c r="O78" i="1" s="1"/>
  <c r="L79" i="1"/>
  <c r="O79" i="1" s="1"/>
  <c r="P79" i="1" s="1"/>
  <c r="AD79" i="1" s="1"/>
  <c r="Q79" i="1" s="1"/>
  <c r="L6" i="1"/>
  <c r="O6" i="1" s="1"/>
  <c r="AD6" i="1" s="1"/>
  <c r="Q6" i="1" s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R5" i="1"/>
  <c r="N5" i="1"/>
  <c r="M5" i="1"/>
  <c r="J5" i="1"/>
  <c r="F5" i="1"/>
  <c r="E5" i="1"/>
  <c r="P23" i="1" l="1"/>
  <c r="AB23" i="1" s="1"/>
  <c r="P78" i="1"/>
  <c r="AD78" i="1" s="1"/>
  <c r="Q78" i="1" s="1"/>
  <c r="T78" i="1" s="1"/>
  <c r="P76" i="1"/>
  <c r="AD76" i="1" s="1"/>
  <c r="P31" i="1"/>
  <c r="AB31" i="1" s="1"/>
  <c r="P7" i="1"/>
  <c r="AB7" i="1" s="1"/>
  <c r="P70" i="1"/>
  <c r="AD70" i="1" s="1"/>
  <c r="P40" i="1"/>
  <c r="AD40" i="1" s="1"/>
  <c r="P18" i="1"/>
  <c r="AB18" i="1" s="1"/>
  <c r="P8" i="1"/>
  <c r="AD8" i="1" s="1"/>
  <c r="AB10" i="1"/>
  <c r="AB76" i="1"/>
  <c r="AB44" i="1"/>
  <c r="AB30" i="1"/>
  <c r="AB28" i="1"/>
  <c r="AB26" i="1"/>
  <c r="AD18" i="1"/>
  <c r="Q18" i="1" s="1"/>
  <c r="T18" i="1" s="1"/>
  <c r="AB8" i="1"/>
  <c r="AB22" i="1"/>
  <c r="AE22" i="1"/>
  <c r="AE50" i="1"/>
  <c r="AE30" i="1"/>
  <c r="AE10" i="1"/>
  <c r="AE26" i="1"/>
  <c r="AE24" i="1"/>
  <c r="Q66" i="1"/>
  <c r="T66" i="1" s="1"/>
  <c r="AE66" i="1"/>
  <c r="Q52" i="1"/>
  <c r="T52" i="1" s="1"/>
  <c r="AE52" i="1"/>
  <c r="Q46" i="1"/>
  <c r="T46" i="1" s="1"/>
  <c r="AE46" i="1"/>
  <c r="Q42" i="1"/>
  <c r="T42" i="1" s="1"/>
  <c r="AE42" i="1"/>
  <c r="Q14" i="1"/>
  <c r="T14" i="1" s="1"/>
  <c r="AE14" i="1"/>
  <c r="Q9" i="1"/>
  <c r="AE9" i="1"/>
  <c r="AD67" i="1"/>
  <c r="AB67" i="1"/>
  <c r="AD55" i="1"/>
  <c r="AB55" i="1"/>
  <c r="AD53" i="1"/>
  <c r="AB53" i="1"/>
  <c r="AB47" i="1"/>
  <c r="AD47" i="1"/>
  <c r="AD45" i="1"/>
  <c r="AB45" i="1"/>
  <c r="AD43" i="1"/>
  <c r="AB43" i="1"/>
  <c r="AD35" i="1"/>
  <c r="AB35" i="1"/>
  <c r="AD19" i="1"/>
  <c r="AB19" i="1"/>
  <c r="AD15" i="1"/>
  <c r="AB15" i="1"/>
  <c r="AD13" i="1"/>
  <c r="AB13" i="1"/>
  <c r="AE69" i="1"/>
  <c r="AE71" i="1"/>
  <c r="AE75" i="1"/>
  <c r="AE77" i="1"/>
  <c r="AE79" i="1"/>
  <c r="AD39" i="1"/>
  <c r="AE60" i="1"/>
  <c r="Q60" i="1"/>
  <c r="T60" i="1" s="1"/>
  <c r="AB6" i="1"/>
  <c r="AB9" i="1"/>
  <c r="AB79" i="1"/>
  <c r="AB77" i="1"/>
  <c r="AB75" i="1"/>
  <c r="AB71" i="1"/>
  <c r="AB69" i="1"/>
  <c r="AB66" i="1"/>
  <c r="AB60" i="1"/>
  <c r="AB52" i="1"/>
  <c r="AB50" i="1"/>
  <c r="AB46" i="1"/>
  <c r="AB42" i="1"/>
  <c r="AB24" i="1"/>
  <c r="AB14" i="1"/>
  <c r="AE12" i="1"/>
  <c r="AE28" i="1"/>
  <c r="AE44" i="1"/>
  <c r="AE48" i="1"/>
  <c r="AE54" i="1"/>
  <c r="AE68" i="1"/>
  <c r="AE72" i="1"/>
  <c r="AE6" i="1"/>
  <c r="AD21" i="1"/>
  <c r="AD25" i="1"/>
  <c r="U47" i="1"/>
  <c r="U79" i="1"/>
  <c r="T79" i="1"/>
  <c r="U77" i="1"/>
  <c r="T77" i="1"/>
  <c r="U75" i="1"/>
  <c r="T75" i="1"/>
  <c r="U73" i="1"/>
  <c r="T73" i="1"/>
  <c r="U71" i="1"/>
  <c r="T71" i="1"/>
  <c r="U69" i="1"/>
  <c r="T69" i="1"/>
  <c r="U67" i="1"/>
  <c r="U65" i="1"/>
  <c r="T65" i="1"/>
  <c r="U63" i="1"/>
  <c r="T63" i="1"/>
  <c r="U61" i="1"/>
  <c r="T61" i="1"/>
  <c r="U59" i="1"/>
  <c r="T59" i="1"/>
  <c r="U57" i="1"/>
  <c r="T57" i="1"/>
  <c r="U55" i="1"/>
  <c r="U53" i="1"/>
  <c r="U51" i="1"/>
  <c r="T51" i="1"/>
  <c r="U49" i="1"/>
  <c r="T49" i="1"/>
  <c r="U48" i="1"/>
  <c r="T48" i="1"/>
  <c r="U45" i="1"/>
  <c r="U43" i="1"/>
  <c r="U41" i="1"/>
  <c r="T41" i="1"/>
  <c r="U39" i="1"/>
  <c r="U37" i="1"/>
  <c r="T37" i="1"/>
  <c r="U35" i="1"/>
  <c r="U33" i="1"/>
  <c r="T33" i="1"/>
  <c r="U31" i="1"/>
  <c r="U29" i="1"/>
  <c r="T29" i="1"/>
  <c r="U27" i="1"/>
  <c r="T27" i="1"/>
  <c r="U25" i="1"/>
  <c r="U23" i="1"/>
  <c r="U21" i="1"/>
  <c r="U18" i="1"/>
  <c r="U16" i="1"/>
  <c r="T16" i="1"/>
  <c r="U14" i="1"/>
  <c r="T12" i="1"/>
  <c r="U12" i="1"/>
  <c r="T10" i="1"/>
  <c r="U10" i="1"/>
  <c r="U8" i="1"/>
  <c r="T6" i="1"/>
  <c r="U6" i="1"/>
  <c r="U78" i="1"/>
  <c r="U76" i="1"/>
  <c r="U74" i="1"/>
  <c r="T74" i="1"/>
  <c r="U72" i="1"/>
  <c r="T72" i="1"/>
  <c r="U70" i="1"/>
  <c r="U68" i="1"/>
  <c r="T68" i="1"/>
  <c r="U66" i="1"/>
  <c r="U64" i="1"/>
  <c r="T64" i="1"/>
  <c r="U62" i="1"/>
  <c r="T62" i="1"/>
  <c r="U60" i="1"/>
  <c r="U58" i="1"/>
  <c r="T58" i="1"/>
  <c r="U56" i="1"/>
  <c r="T56" i="1"/>
  <c r="U54" i="1"/>
  <c r="T54" i="1"/>
  <c r="U52" i="1"/>
  <c r="U50" i="1"/>
  <c r="T50" i="1"/>
  <c r="U46" i="1"/>
  <c r="U44" i="1"/>
  <c r="T44" i="1"/>
  <c r="U42" i="1"/>
  <c r="U40" i="1"/>
  <c r="U38" i="1"/>
  <c r="T38" i="1"/>
  <c r="U36" i="1"/>
  <c r="T36" i="1"/>
  <c r="U34" i="1"/>
  <c r="T34" i="1"/>
  <c r="U32" i="1"/>
  <c r="T32" i="1"/>
  <c r="U30" i="1"/>
  <c r="T30" i="1"/>
  <c r="U28" i="1"/>
  <c r="T28" i="1"/>
  <c r="U26" i="1"/>
  <c r="T26" i="1"/>
  <c r="U24" i="1"/>
  <c r="T24" i="1"/>
  <c r="U22" i="1"/>
  <c r="T22" i="1"/>
  <c r="U20" i="1"/>
  <c r="T20" i="1"/>
  <c r="U19" i="1"/>
  <c r="U17" i="1"/>
  <c r="T17" i="1"/>
  <c r="U15" i="1"/>
  <c r="U13" i="1"/>
  <c r="T11" i="1"/>
  <c r="U11" i="1"/>
  <c r="U9" i="1"/>
  <c r="U7" i="1"/>
  <c r="K5" i="1"/>
  <c r="O5" i="1"/>
  <c r="L5" i="1"/>
  <c r="AE76" i="1" l="1"/>
  <c r="Q76" i="1"/>
  <c r="T76" i="1" s="1"/>
  <c r="AD23" i="1"/>
  <c r="AB78" i="1"/>
  <c r="AE78" i="1"/>
  <c r="AD31" i="1"/>
  <c r="Q31" i="1" s="1"/>
  <c r="T31" i="1" s="1"/>
  <c r="AE70" i="1"/>
  <c r="Q70" i="1"/>
  <c r="T70" i="1" s="1"/>
  <c r="Q8" i="1"/>
  <c r="T8" i="1" s="1"/>
  <c r="AE8" i="1"/>
  <c r="Q40" i="1"/>
  <c r="T40" i="1" s="1"/>
  <c r="AE40" i="1"/>
  <c r="AE18" i="1"/>
  <c r="AB40" i="1"/>
  <c r="AD7" i="1"/>
  <c r="P5" i="1"/>
  <c r="AB70" i="1"/>
  <c r="T9" i="1"/>
  <c r="Q21" i="1"/>
  <c r="T21" i="1" s="1"/>
  <c r="AE21" i="1"/>
  <c r="Q23" i="1"/>
  <c r="T23" i="1" s="1"/>
  <c r="AE23" i="1"/>
  <c r="Q13" i="1"/>
  <c r="T13" i="1" s="1"/>
  <c r="AE13" i="1"/>
  <c r="Q15" i="1"/>
  <c r="T15" i="1" s="1"/>
  <c r="AE15" i="1"/>
  <c r="Q19" i="1"/>
  <c r="T19" i="1" s="1"/>
  <c r="AE19" i="1"/>
  <c r="Q35" i="1"/>
  <c r="T35" i="1" s="1"/>
  <c r="AE35" i="1"/>
  <c r="Q43" i="1"/>
  <c r="T43" i="1" s="1"/>
  <c r="AE43" i="1"/>
  <c r="Q45" i="1"/>
  <c r="T45" i="1" s="1"/>
  <c r="AE45" i="1"/>
  <c r="Q53" i="1"/>
  <c r="T53" i="1" s="1"/>
  <c r="AE53" i="1"/>
  <c r="Q55" i="1"/>
  <c r="T55" i="1" s="1"/>
  <c r="AE55" i="1"/>
  <c r="Q67" i="1"/>
  <c r="T67" i="1" s="1"/>
  <c r="AE67" i="1"/>
  <c r="Q25" i="1"/>
  <c r="T25" i="1" s="1"/>
  <c r="AE25" i="1"/>
  <c r="Q39" i="1"/>
  <c r="T39" i="1" s="1"/>
  <c r="AE39" i="1"/>
  <c r="AE7" i="1"/>
  <c r="Q47" i="1"/>
  <c r="T47" i="1" s="1"/>
  <c r="AE47" i="1"/>
  <c r="AE31" i="1" l="1"/>
  <c r="AD5" i="1"/>
  <c r="Q7" i="1"/>
  <c r="T7" i="1" s="1"/>
  <c r="AB5" i="1"/>
  <c r="AE5" i="1"/>
  <c r="Q5" i="1" l="1"/>
</calcChain>
</file>

<file path=xl/sharedStrings.xml><?xml version="1.0" encoding="utf-8"?>
<sst xmlns="http://schemas.openxmlformats.org/spreadsheetml/2006/main" count="302" uniqueCount="130">
  <si>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</si>
  <si>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</si>
  <si>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</si>
  <si>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</si>
  <si>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</si>
  <si>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</si>
  <si>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</si>
  <si>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</si>
  <si>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</si>
  <si>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</si>
  <si>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</si>
  <si>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</si>
  <si>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</si>
  <si>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</si>
  <si>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</si>
  <si>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</si>
  <si>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</si>
  <si>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</si>
  <si>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</si>
  <si>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</si>
  <si>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</si>
  <si>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</si>
  <si>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</si>
  <si>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</si>
  <si>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</si>
  <si>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</si>
  <si>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29,07,(1)</t>
  </si>
  <si>
    <t>01,08,</t>
  </si>
  <si>
    <t>25,07,</t>
  </si>
  <si>
    <t>18,07,</t>
  </si>
  <si>
    <t>11,07,</t>
  </si>
  <si>
    <t>04,07,</t>
  </si>
  <si>
    <t>27,06,</t>
  </si>
  <si>
    <t>Готовые бельмеши сочные с мясом ТМ Горячая штучка 0,3кг зам  ПОКОМ</t>
  </si>
  <si>
    <t>шт</t>
  </si>
  <si>
    <t>матрица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</si>
  <si>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</si>
  <si>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</si>
  <si>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</si>
  <si>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</si>
  <si>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</si>
  <si>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кг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</si>
  <si>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</si>
  <si>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</si>
  <si>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</si>
  <si>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</si>
  <si>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</si>
  <si>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</si>
  <si>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</si>
  <si>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</si>
  <si>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не в матрице</t>
  </si>
  <si>
    <t>Мини-сосиски в тесте "Фрайпики" 3,7кг ВЕС,  ПОКОМ</t>
  </si>
  <si>
    <t>дубль</t>
  </si>
  <si>
    <t>Мини-сосиски в тесте "Фрайпики" 3,7кг ВЕС, ТМ Зареченские  ПОКОМ</t>
  </si>
  <si>
    <t>есть дубль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</si>
  <si>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</si>
  <si>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</si>
  <si>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</si>
  <si>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</si>
  <si>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ТС Няняггетсы Сливушки замор.  ПОКОМ</t>
  </si>
  <si>
    <t>Наггетсы с индейки ТМ Вязанка ТС Из печи Сливушки 0,25 кг УВС.  Поком</t>
  </si>
  <si>
    <t>дубль / неправильно поставлен приход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</si>
  <si>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</si>
  <si>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</si>
  <si>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нет потребности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</si>
  <si>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</si>
  <si>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</si>
  <si>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</si>
  <si>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</si>
  <si>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</si>
  <si>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</si>
  <si>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</si>
  <si>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</si>
  <si>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</si>
  <si>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</si>
  <si>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</si>
  <si>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</si>
  <si>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</si>
  <si>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</si>
  <si>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</si>
  <si>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</si>
  <si>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необходимо увеличить продажи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</si>
  <si>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</si>
  <si>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</si>
  <si>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новинка Майба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</si>
  <si>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</si>
  <si>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</si>
  <si>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</si>
  <si>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</si>
  <si>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</si>
  <si>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</si>
  <si>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</si>
  <si>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</si>
  <si>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</si>
  <si>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</si>
  <si>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</si>
  <si>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</si>
  <si>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</si>
  <si>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</si>
  <si>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необходимо увеличить продажи!!!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</si>
  <si>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</si>
  <si>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</si>
  <si>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«Хотстеры с сыром» ф/в 0,25 ТМ «Горячая штучка»</t>
  </si>
  <si>
    <t>разовый заказ</t>
  </si>
  <si>
    <t>заказ Майба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</si>
  <si>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</si>
  <si>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</si>
  <si>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</si>
  <si>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</si>
  <si>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</si>
  <si>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</si>
  <si>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</si>
  <si>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</si>
  <si>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</si>
  <si>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</si>
  <si>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</si>
  <si>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</si>
  <si>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</si>
  <si>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</si>
  <si>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</si>
  <si>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ряд</t>
  </si>
  <si>
    <t>паллет</t>
  </si>
  <si>
    <t>отгрузит завод</t>
  </si>
  <si>
    <t>потребность</t>
  </si>
  <si>
    <t>кратно рядам</t>
  </si>
  <si>
    <t>вместо жар-ладушек</t>
  </si>
  <si>
    <t>ротация на пирожки</t>
  </si>
  <si>
    <t>необходимо увеличить продажи (Гермес) / взять на заметку для перемещения</t>
  </si>
  <si>
    <t>произвести перемещение (часть товара для была для Гермеса)</t>
  </si>
  <si>
    <t>05,08,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</si>
</sst>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5" fillId="2" borderId="1" xfId="1" applyNumberFormat="1" applyFont="1" applyFill="1"/>
    <xf numFmtId="164" fontId="6" fillId="0" borderId="1" xfId="1" applyNumberFormat="1" applyFont="1"/>
    <xf numFmtId="164" fontId="1" fillId="0" borderId="1" xfId="1" applyNumberFormat="1" applyFill="1"/>
    <xf numFmtId="164" fontId="4" fillId="0" borderId="1" xfId="1" applyNumberFormat="1" applyFont="1"/>
    <xf numFmtId="164" fontId="1" fillId="4" borderId="1" xfId="1" applyNumberFormat="1" applyFill="1"/>
    <xf numFmtId="2" fontId="1" fillId="4" borderId="1" xfId="1" applyNumberFormat="1" applyFill="1"/>
    <xf numFmtId="164" fontId="1" fillId="4" borderId="2" xfId="1" applyNumberFormat="1" applyFill="1" applyBorder="1"/>
    <xf numFmtId="165" fontId="1" fillId="4" borderId="1" xfId="1" applyNumberFormat="1" applyFill="1"/>
    <xf numFmtId="164" fontId="4" fillId="4" borderId="1" xfId="1" applyNumberFormat="1" applyFont="1" applyFill="1"/>
    <xf numFmtId="164" fontId="1" fillId="5" borderId="1" xfId="1" applyNumberFormat="1" applyFill="1"/>
    <xf numFmtId="164" fontId="6" fillId="5" borderId="1" xfId="1" applyNumberFormat="1" applyFont="1" applyFill="1"/>
    <xf numFmtId="164" fontId="1" fillId="6" borderId="1" xfId="1" applyNumberFormat="1" applyFill="1"/>
    <xf numFmtId="164" fontId="7" fillId="6" borderId="1" xfId="1" applyNumberFormat="1" applyFont="1" applyFill="1"/>
    <xf numFmtId="164" fontId="8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0" fontId="0" fillId="0" borderId="0" xfId="0" applyFill="1"/>
    <xf numFmtId="164" fontId="4" fillId="7" borderId="1" xfId="1" applyNumberFormat="1" applyFont="1" applyFill="1"/>
    <xf numFmtId="164" fontId="6" fillId="8" borderId="1" xfId="1" applyNumberFormat="1" applyFont="1" applyFill="1"/>
    <xf numFmtId="164" fontId="6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7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E4" sqref="AE4"/>
    </sheetView>
  </sheetViews>
  <sheetFormatPr defaultRowHeight="15" x14ac:dyDescent="0.25"/>
  <cols>
    <col min="1" max="1" width="60" customWidth="1"/>
    <col min="2" max="2" width="4.42578125" customWidth="1"/>
    <col min="3" max="6" width="6.7109375" customWidth="1"/>
    <col min="7" max="7" width="5.140625" style="8" customWidth="1"/>
    <col min="8" max="8" width="5.140625" customWidth="1"/>
    <col min="9" max="9" width="9.7109375" customWidth="1"/>
    <col min="10" max="13" width="6.7109375" customWidth="1"/>
    <col min="14" max="15" width="6.140625" customWidth="1"/>
    <col min="16" max="17" width="11.28515625" customWidth="1"/>
    <col min="18" max="18" width="6.7109375" customWidth="1"/>
    <col min="19" max="19" width="21.140625" customWidth="1"/>
    <col min="20" max="21" width="5.28515625" customWidth="1"/>
    <col min="22" max="26" width="5.5703125" customWidth="1"/>
    <col min="27" max="27" width="33.28515625" customWidth="1"/>
    <col min="28" max="28" width="6.28515625" customWidth="1"/>
    <col min="29" max="29" width="6.28515625" style="8" customWidth="1"/>
    <col min="30" max="30" width="6.28515625" style="12" customWidth="1"/>
    <col min="31" max="33" width="6.28515625" customWidth="1"/>
    <col min="34" max="48" width="8" customWidth="1"/>
  </cols>
  <sheetData>
    <row r="1" spans="1:48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4" t="s">
        <v>122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6"/>
      <c r="AD1" s="9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 t="s">
        <v>123</v>
      </c>
      <c r="Q2" s="14" t="s">
        <v>124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123</v>
      </c>
      <c r="AC2" s="6"/>
      <c r="AD2" s="9"/>
      <c r="AE2" s="14" t="s">
        <v>124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7" t="s">
        <v>23</v>
      </c>
      <c r="AD3" s="10" t="s">
        <v>24</v>
      </c>
      <c r="AE3" s="2" t="s">
        <v>25</v>
      </c>
      <c r="AF3" s="13" t="s">
        <v>120</v>
      </c>
      <c r="AG3" s="13" t="s">
        <v>121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26</v>
      </c>
      <c r="O4" s="1" t="s">
        <v>27</v>
      </c>
      <c r="P4" s="1"/>
      <c r="Q4" s="1"/>
      <c r="R4" s="1"/>
      <c r="S4" s="1"/>
      <c r="T4" s="1"/>
      <c r="U4" s="1"/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/>
      <c r="AB4" s="1"/>
      <c r="AC4" s="6"/>
      <c r="AD4" s="9" t="s">
        <v>129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1"/>
      <c r="B5" s="1"/>
      <c r="C5" s="1"/>
      <c r="D5" s="1"/>
      <c r="E5" s="4">
        <f>SUM(E6:E497)</f>
        <v>27617.59</v>
      </c>
      <c r="F5" s="4">
        <f>SUM(F6:F497)</f>
        <v>19818.199999999997</v>
      </c>
      <c r="G5" s="6"/>
      <c r="H5" s="1"/>
      <c r="I5" s="1"/>
      <c r="J5" s="4">
        <f t="shared" ref="J5:R5" si="0">SUM(J6:J497)</f>
        <v>30379.399999999998</v>
      </c>
      <c r="K5" s="4">
        <f t="shared" si="0"/>
        <v>-2761.81</v>
      </c>
      <c r="L5" s="4">
        <f t="shared" si="0"/>
        <v>5701.59</v>
      </c>
      <c r="M5" s="4">
        <f t="shared" si="0"/>
        <v>21916</v>
      </c>
      <c r="N5" s="4">
        <f t="shared" si="0"/>
        <v>3377.6000000000004</v>
      </c>
      <c r="O5" s="4">
        <f t="shared" si="0"/>
        <v>1140.3180000000002</v>
      </c>
      <c r="P5" s="4">
        <f t="shared" si="0"/>
        <v>5518.0719999999992</v>
      </c>
      <c r="Q5" s="4">
        <f t="shared" si="0"/>
        <v>5796</v>
      </c>
      <c r="R5" s="4">
        <f t="shared" si="0"/>
        <v>0</v>
      </c>
      <c r="S5" s="1"/>
      <c r="T5" s="1"/>
      <c r="U5" s="1"/>
      <c r="V5" s="4">
        <f>SUM(V6:V497)</f>
        <v>1141.2380000000005</v>
      </c>
      <c r="W5" s="4">
        <f>SUM(W6:W497)</f>
        <v>1113.6379999999999</v>
      </c>
      <c r="X5" s="4">
        <f>SUM(X6:X497)</f>
        <v>1459.2880000000002</v>
      </c>
      <c r="Y5" s="4">
        <f>SUM(Y6:Y497)</f>
        <v>1026.5199999999998</v>
      </c>
      <c r="Z5" s="4">
        <f>SUM(Z6:Z497)</f>
        <v>1072.8999999999999</v>
      </c>
      <c r="AA5" s="1"/>
      <c r="AB5" s="4">
        <f>SUM(AB6:AB497)</f>
        <v>2465.7260000000001</v>
      </c>
      <c r="AC5" s="6"/>
      <c r="AD5" s="11">
        <f>SUM(AD6:AD497)</f>
        <v>654</v>
      </c>
      <c r="AE5" s="4">
        <f>SUM(AE6:AE497)</f>
        <v>2540.16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1" t="s">
        <v>33</v>
      </c>
      <c r="B6" s="1" t="s">
        <v>34</v>
      </c>
      <c r="C6" s="1">
        <v>9</v>
      </c>
      <c r="D6" s="1">
        <v>168</v>
      </c>
      <c r="E6" s="1">
        <v>10</v>
      </c>
      <c r="F6" s="1">
        <v>166</v>
      </c>
      <c r="G6" s="6">
        <v>0.3</v>
      </c>
      <c r="H6" s="1">
        <v>180</v>
      </c>
      <c r="I6" s="1" t="s">
        <v>35</v>
      </c>
      <c r="J6" s="1">
        <v>11</v>
      </c>
      <c r="K6" s="1">
        <f t="shared" ref="K6:K36" si="1">E6-J6</f>
        <v>-1</v>
      </c>
      <c r="L6" s="1">
        <f>E6-M6</f>
        <v>10</v>
      </c>
      <c r="M6" s="1"/>
      <c r="N6" s="1">
        <v>0</v>
      </c>
      <c r="O6" s="1">
        <f>L6/5</f>
        <v>2</v>
      </c>
      <c r="P6" s="5"/>
      <c r="Q6" s="5">
        <f>AD6*AC6</f>
        <v>0</v>
      </c>
      <c r="R6" s="5"/>
      <c r="S6" s="1"/>
      <c r="T6" s="1">
        <f>(F6+N6+Q6)/O6</f>
        <v>83</v>
      </c>
      <c r="U6" s="1">
        <f>(F6+N6)/O6</f>
        <v>83</v>
      </c>
      <c r="V6" s="1">
        <v>3.4</v>
      </c>
      <c r="W6" s="1">
        <v>2.8</v>
      </c>
      <c r="X6" s="1">
        <v>3.4</v>
      </c>
      <c r="Y6" s="1">
        <v>2.4</v>
      </c>
      <c r="Z6" s="1">
        <v>2.4</v>
      </c>
      <c r="AA6" s="1"/>
      <c r="AB6" s="1">
        <f t="shared" ref="AB6:AB37" si="2">P6*G6</f>
        <v>0</v>
      </c>
      <c r="AC6" s="6">
        <v>12</v>
      </c>
      <c r="AD6" s="9">
        <f>MROUND(P6,AC6*AF6)/AC6</f>
        <v>0</v>
      </c>
      <c r="AE6" s="1">
        <f>AD6*AC6*G6</f>
        <v>0</v>
      </c>
      <c r="AF6" s="1">
        <v>14</v>
      </c>
      <c r="AG6" s="1">
        <v>70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1" t="s">
        <v>36</v>
      </c>
      <c r="B7" s="1" t="s">
        <v>34</v>
      </c>
      <c r="C7" s="1">
        <v>105</v>
      </c>
      <c r="D7" s="1">
        <v>840</v>
      </c>
      <c r="E7" s="1">
        <v>753</v>
      </c>
      <c r="F7" s="1">
        <v>172</v>
      </c>
      <c r="G7" s="6">
        <v>0.3</v>
      </c>
      <c r="H7" s="1">
        <v>180</v>
      </c>
      <c r="I7" s="1" t="s">
        <v>35</v>
      </c>
      <c r="J7" s="1">
        <v>753</v>
      </c>
      <c r="K7" s="1">
        <f t="shared" si="1"/>
        <v>0</v>
      </c>
      <c r="L7" s="1">
        <f t="shared" ref="L7:L67" si="3">E7-M7</f>
        <v>81</v>
      </c>
      <c r="M7" s="1">
        <v>672</v>
      </c>
      <c r="N7" s="1">
        <v>0</v>
      </c>
      <c r="O7" s="1">
        <f t="shared" ref="O7:O67" si="4">L7/5</f>
        <v>16.2</v>
      </c>
      <c r="P7" s="5">
        <f>20*O7-N7-F7</f>
        <v>152</v>
      </c>
      <c r="Q7" s="5">
        <f t="shared" ref="Q7:Q10" si="5">AD7*AC7</f>
        <v>168</v>
      </c>
      <c r="R7" s="5"/>
      <c r="S7" s="1"/>
      <c r="T7" s="1">
        <f t="shared" ref="T7:T67" si="6">(F7+N7+Q7)/O7</f>
        <v>20.987654320987655</v>
      </c>
      <c r="U7" s="1">
        <f t="shared" ref="U7:U67" si="7">(F7+N7)/O7</f>
        <v>10.617283950617285</v>
      </c>
      <c r="V7" s="1">
        <v>21.8</v>
      </c>
      <c r="W7" s="1">
        <v>20.6</v>
      </c>
      <c r="X7" s="1">
        <v>12</v>
      </c>
      <c r="Y7" s="1">
        <v>15.6</v>
      </c>
      <c r="Z7" s="1">
        <v>19.600000000000001</v>
      </c>
      <c r="AA7" s="1"/>
      <c r="AB7" s="1">
        <f t="shared" si="2"/>
        <v>45.6</v>
      </c>
      <c r="AC7" s="6">
        <v>12</v>
      </c>
      <c r="AD7" s="9">
        <f t="shared" ref="AD7:AD67" si="8">MROUND(P7,AC7*AF7)/AC7</f>
        <v>14</v>
      </c>
      <c r="AE7" s="1">
        <f t="shared" ref="AE7:AE67" si="9">AD7*AC7*G7</f>
        <v>50.4</v>
      </c>
      <c r="AF7" s="1">
        <v>14</v>
      </c>
      <c r="AG7" s="1">
        <v>70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1" t="s">
        <v>37</v>
      </c>
      <c r="B8" s="1" t="s">
        <v>34</v>
      </c>
      <c r="C8" s="1">
        <v>103</v>
      </c>
      <c r="D8" s="1">
        <v>1176</v>
      </c>
      <c r="E8" s="1">
        <v>965</v>
      </c>
      <c r="F8" s="1">
        <v>286</v>
      </c>
      <c r="G8" s="6">
        <v>0.3</v>
      </c>
      <c r="H8" s="1">
        <v>180</v>
      </c>
      <c r="I8" s="1" t="s">
        <v>35</v>
      </c>
      <c r="J8" s="1">
        <v>964</v>
      </c>
      <c r="K8" s="1">
        <f t="shared" si="1"/>
        <v>1</v>
      </c>
      <c r="L8" s="1">
        <f t="shared" si="3"/>
        <v>125</v>
      </c>
      <c r="M8" s="1">
        <v>840</v>
      </c>
      <c r="N8" s="1">
        <v>0</v>
      </c>
      <c r="O8" s="1">
        <f t="shared" si="4"/>
        <v>25</v>
      </c>
      <c r="P8" s="5">
        <f>20*O8-N8-F8</f>
        <v>214</v>
      </c>
      <c r="Q8" s="5">
        <f t="shared" si="5"/>
        <v>168</v>
      </c>
      <c r="R8" s="5"/>
      <c r="S8" s="1"/>
      <c r="T8" s="1">
        <f t="shared" si="6"/>
        <v>18.16</v>
      </c>
      <c r="U8" s="1">
        <f t="shared" si="7"/>
        <v>11.44</v>
      </c>
      <c r="V8" s="1">
        <v>26</v>
      </c>
      <c r="W8" s="1">
        <v>26.2</v>
      </c>
      <c r="X8" s="1">
        <v>15.6</v>
      </c>
      <c r="Y8" s="1">
        <v>21</v>
      </c>
      <c r="Z8" s="1">
        <v>24.6</v>
      </c>
      <c r="AA8" s="1"/>
      <c r="AB8" s="1">
        <f t="shared" si="2"/>
        <v>64.2</v>
      </c>
      <c r="AC8" s="6">
        <v>12</v>
      </c>
      <c r="AD8" s="9">
        <f t="shared" si="8"/>
        <v>14</v>
      </c>
      <c r="AE8" s="1">
        <f t="shared" si="9"/>
        <v>50.4</v>
      </c>
      <c r="AF8" s="1">
        <v>14</v>
      </c>
      <c r="AG8" s="1">
        <v>70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" t="s">
        <v>38</v>
      </c>
      <c r="B9" s="1" t="s">
        <v>34</v>
      </c>
      <c r="C9" s="1">
        <v>139</v>
      </c>
      <c r="D9" s="1">
        <v>1680</v>
      </c>
      <c r="E9" s="1">
        <v>1575</v>
      </c>
      <c r="F9" s="1">
        <v>204</v>
      </c>
      <c r="G9" s="6">
        <v>0.3</v>
      </c>
      <c r="H9" s="1">
        <v>180</v>
      </c>
      <c r="I9" s="1" t="s">
        <v>35</v>
      </c>
      <c r="J9" s="1">
        <v>1574</v>
      </c>
      <c r="K9" s="1">
        <f t="shared" si="1"/>
        <v>1</v>
      </c>
      <c r="L9" s="1">
        <f t="shared" si="3"/>
        <v>63</v>
      </c>
      <c r="M9" s="1">
        <v>1512</v>
      </c>
      <c r="N9" s="1">
        <v>0</v>
      </c>
      <c r="O9" s="1">
        <f t="shared" si="4"/>
        <v>12.6</v>
      </c>
      <c r="P9" s="5"/>
      <c r="Q9" s="5">
        <f t="shared" si="5"/>
        <v>0</v>
      </c>
      <c r="R9" s="5"/>
      <c r="S9" s="1"/>
      <c r="T9" s="1">
        <f t="shared" si="6"/>
        <v>16.19047619047619</v>
      </c>
      <c r="U9" s="1">
        <f t="shared" si="7"/>
        <v>16.19047619047619</v>
      </c>
      <c r="V9" s="1">
        <v>18.2</v>
      </c>
      <c r="W9" s="1">
        <v>12.8</v>
      </c>
      <c r="X9" s="1">
        <v>9.6</v>
      </c>
      <c r="Y9" s="1">
        <v>12.6</v>
      </c>
      <c r="Z9" s="1">
        <v>14.8</v>
      </c>
      <c r="AA9" s="1"/>
      <c r="AB9" s="1">
        <f t="shared" si="2"/>
        <v>0</v>
      </c>
      <c r="AC9" s="6">
        <v>12</v>
      </c>
      <c r="AD9" s="9">
        <f t="shared" si="8"/>
        <v>0</v>
      </c>
      <c r="AE9" s="1">
        <f t="shared" si="9"/>
        <v>0</v>
      </c>
      <c r="AF9" s="1">
        <v>14</v>
      </c>
      <c r="AG9" s="1">
        <v>70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1" t="s">
        <v>39</v>
      </c>
      <c r="B10" s="1" t="s">
        <v>34</v>
      </c>
      <c r="C10" s="1">
        <v>110</v>
      </c>
      <c r="D10" s="1">
        <v>342</v>
      </c>
      <c r="E10" s="1">
        <v>192</v>
      </c>
      <c r="F10" s="1">
        <v>228</v>
      </c>
      <c r="G10" s="6">
        <v>0.3</v>
      </c>
      <c r="H10" s="1">
        <v>180</v>
      </c>
      <c r="I10" s="1" t="s">
        <v>35</v>
      </c>
      <c r="J10" s="1">
        <v>191</v>
      </c>
      <c r="K10" s="1">
        <f t="shared" si="1"/>
        <v>1</v>
      </c>
      <c r="L10" s="1">
        <f t="shared" si="3"/>
        <v>192</v>
      </c>
      <c r="M10" s="1"/>
      <c r="N10" s="1">
        <v>0</v>
      </c>
      <c r="O10" s="1">
        <f t="shared" si="4"/>
        <v>38.4</v>
      </c>
      <c r="P10" s="5">
        <f t="shared" ref="P10" si="10">14*O10-N10-F10</f>
        <v>309.60000000000002</v>
      </c>
      <c r="Q10" s="5">
        <f t="shared" si="5"/>
        <v>336</v>
      </c>
      <c r="R10" s="5"/>
      <c r="S10" s="1"/>
      <c r="T10" s="1">
        <f t="shared" si="6"/>
        <v>14.6875</v>
      </c>
      <c r="U10" s="1">
        <f t="shared" si="7"/>
        <v>5.9375</v>
      </c>
      <c r="V10" s="1">
        <v>24.6</v>
      </c>
      <c r="W10" s="1">
        <v>24.6</v>
      </c>
      <c r="X10" s="1">
        <v>20.6</v>
      </c>
      <c r="Y10" s="1">
        <v>22</v>
      </c>
      <c r="Z10" s="1">
        <v>26.8</v>
      </c>
      <c r="AA10" s="1"/>
      <c r="AB10" s="1">
        <f t="shared" si="2"/>
        <v>92.88000000000001</v>
      </c>
      <c r="AC10" s="6">
        <v>12</v>
      </c>
      <c r="AD10" s="9">
        <f t="shared" si="8"/>
        <v>28</v>
      </c>
      <c r="AE10" s="1">
        <f t="shared" si="9"/>
        <v>100.8</v>
      </c>
      <c r="AF10" s="1">
        <v>14</v>
      </c>
      <c r="AG10" s="1">
        <v>70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7" t="s">
        <v>40</v>
      </c>
      <c r="B11" s="17" t="s">
        <v>41</v>
      </c>
      <c r="C11" s="17"/>
      <c r="D11" s="17"/>
      <c r="E11" s="17">
        <v>5</v>
      </c>
      <c r="F11" s="17">
        <v>-5</v>
      </c>
      <c r="G11" s="18">
        <v>0</v>
      </c>
      <c r="H11" s="17" t="e">
        <v>#N/A</v>
      </c>
      <c r="I11" s="17" t="s">
        <v>50</v>
      </c>
      <c r="J11" s="17">
        <v>6</v>
      </c>
      <c r="K11" s="17">
        <f t="shared" si="1"/>
        <v>-1</v>
      </c>
      <c r="L11" s="17">
        <f t="shared" si="3"/>
        <v>5</v>
      </c>
      <c r="M11" s="17"/>
      <c r="N11" s="17"/>
      <c r="O11" s="17">
        <f t="shared" si="4"/>
        <v>1</v>
      </c>
      <c r="P11" s="19"/>
      <c r="Q11" s="19"/>
      <c r="R11" s="19"/>
      <c r="S11" s="17"/>
      <c r="T11" s="17">
        <f t="shared" si="6"/>
        <v>-5</v>
      </c>
      <c r="U11" s="17">
        <f t="shared" si="7"/>
        <v>-5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/>
      <c r="AB11" s="17">
        <f t="shared" si="2"/>
        <v>0</v>
      </c>
      <c r="AC11" s="18">
        <v>0</v>
      </c>
      <c r="AD11" s="20"/>
      <c r="AE11" s="17"/>
      <c r="AF11" s="17"/>
      <c r="AG11" s="17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" t="s">
        <v>42</v>
      </c>
      <c r="B12" s="1" t="s">
        <v>34</v>
      </c>
      <c r="C12" s="1">
        <v>16</v>
      </c>
      <c r="D12" s="1">
        <v>1684</v>
      </c>
      <c r="E12" s="1">
        <v>1420</v>
      </c>
      <c r="F12" s="1">
        <v>270</v>
      </c>
      <c r="G12" s="6">
        <v>0.09</v>
      </c>
      <c r="H12" s="1">
        <v>180</v>
      </c>
      <c r="I12" s="1" t="s">
        <v>35</v>
      </c>
      <c r="J12" s="1">
        <v>1418</v>
      </c>
      <c r="K12" s="1">
        <f t="shared" si="1"/>
        <v>2</v>
      </c>
      <c r="L12" s="1">
        <f t="shared" si="3"/>
        <v>76</v>
      </c>
      <c r="M12" s="1">
        <v>1344</v>
      </c>
      <c r="N12" s="1">
        <v>0</v>
      </c>
      <c r="O12" s="1">
        <f t="shared" si="4"/>
        <v>15.2</v>
      </c>
      <c r="P12" s="5"/>
      <c r="Q12" s="5">
        <f t="shared" ref="Q12:Q15" si="11">AD12*AC12</f>
        <v>0</v>
      </c>
      <c r="R12" s="5"/>
      <c r="S12" s="1"/>
      <c r="T12" s="1">
        <f t="shared" si="6"/>
        <v>17.763157894736842</v>
      </c>
      <c r="U12" s="1">
        <f t="shared" si="7"/>
        <v>17.763157894736842</v>
      </c>
      <c r="V12" s="1">
        <v>8.6</v>
      </c>
      <c r="W12" s="1">
        <v>20</v>
      </c>
      <c r="X12" s="1">
        <v>8.4</v>
      </c>
      <c r="Y12" s="1">
        <v>5.8</v>
      </c>
      <c r="Z12" s="1">
        <v>11.6</v>
      </c>
      <c r="AA12" s="1"/>
      <c r="AB12" s="1">
        <f t="shared" si="2"/>
        <v>0</v>
      </c>
      <c r="AC12" s="6">
        <v>24</v>
      </c>
      <c r="AD12" s="9">
        <f t="shared" si="8"/>
        <v>0</v>
      </c>
      <c r="AE12" s="1">
        <f t="shared" si="9"/>
        <v>0</v>
      </c>
      <c r="AF12" s="1">
        <v>14</v>
      </c>
      <c r="AG12" s="1">
        <v>126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1" t="s">
        <v>43</v>
      </c>
      <c r="B13" s="1" t="s">
        <v>34</v>
      </c>
      <c r="C13" s="1">
        <v>1</v>
      </c>
      <c r="D13" s="1">
        <v>1988</v>
      </c>
      <c r="E13" s="1">
        <v>1833</v>
      </c>
      <c r="F13" s="1">
        <v>156</v>
      </c>
      <c r="G13" s="6">
        <v>0.36</v>
      </c>
      <c r="H13" s="1">
        <v>180</v>
      </c>
      <c r="I13" s="1" t="s">
        <v>35</v>
      </c>
      <c r="J13" s="1">
        <v>1833</v>
      </c>
      <c r="K13" s="1">
        <f t="shared" si="1"/>
        <v>0</v>
      </c>
      <c r="L13" s="1">
        <f t="shared" si="3"/>
        <v>13</v>
      </c>
      <c r="M13" s="1">
        <v>1820</v>
      </c>
      <c r="N13" s="1">
        <v>0</v>
      </c>
      <c r="O13" s="1">
        <f t="shared" si="4"/>
        <v>2.6</v>
      </c>
      <c r="P13" s="5"/>
      <c r="Q13" s="5">
        <f t="shared" si="11"/>
        <v>0</v>
      </c>
      <c r="R13" s="5"/>
      <c r="S13" s="1"/>
      <c r="T13" s="1">
        <f t="shared" si="6"/>
        <v>60</v>
      </c>
      <c r="U13" s="1">
        <f t="shared" si="7"/>
        <v>60</v>
      </c>
      <c r="V13" s="1">
        <v>1.8</v>
      </c>
      <c r="W13" s="1">
        <v>6</v>
      </c>
      <c r="X13" s="1">
        <v>3.2</v>
      </c>
      <c r="Y13" s="1">
        <v>2.6</v>
      </c>
      <c r="Z13" s="1">
        <v>3.6</v>
      </c>
      <c r="AA13" s="1"/>
      <c r="AB13" s="1">
        <f t="shared" si="2"/>
        <v>0</v>
      </c>
      <c r="AC13" s="6">
        <v>10</v>
      </c>
      <c r="AD13" s="9">
        <f t="shared" si="8"/>
        <v>0</v>
      </c>
      <c r="AE13" s="1">
        <f t="shared" si="9"/>
        <v>0</v>
      </c>
      <c r="AF13" s="1">
        <v>14</v>
      </c>
      <c r="AG13" s="1">
        <v>70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" t="s">
        <v>44</v>
      </c>
      <c r="B14" s="1" t="s">
        <v>41</v>
      </c>
      <c r="C14" s="1">
        <v>21.6</v>
      </c>
      <c r="D14" s="1">
        <v>335.9</v>
      </c>
      <c r="E14" s="1">
        <v>16.5</v>
      </c>
      <c r="F14" s="1">
        <v>324.5</v>
      </c>
      <c r="G14" s="6">
        <v>1</v>
      </c>
      <c r="H14" s="1" t="e">
        <v>#N/A</v>
      </c>
      <c r="I14" s="1" t="s">
        <v>35</v>
      </c>
      <c r="J14" s="1">
        <v>15.5</v>
      </c>
      <c r="K14" s="1">
        <f t="shared" si="1"/>
        <v>1</v>
      </c>
      <c r="L14" s="1">
        <f t="shared" si="3"/>
        <v>16.5</v>
      </c>
      <c r="M14" s="1"/>
      <c r="N14" s="1">
        <v>0</v>
      </c>
      <c r="O14" s="1">
        <f t="shared" si="4"/>
        <v>3.3</v>
      </c>
      <c r="P14" s="5"/>
      <c r="Q14" s="5">
        <f t="shared" si="11"/>
        <v>0</v>
      </c>
      <c r="R14" s="5"/>
      <c r="S14" s="1"/>
      <c r="T14" s="1">
        <f t="shared" si="6"/>
        <v>98.333333333333343</v>
      </c>
      <c r="U14" s="1">
        <f t="shared" si="7"/>
        <v>98.333333333333343</v>
      </c>
      <c r="V14" s="1">
        <v>23.18</v>
      </c>
      <c r="W14" s="1">
        <v>4.4000000000000004</v>
      </c>
      <c r="X14" s="1">
        <v>9.9</v>
      </c>
      <c r="Y14" s="1">
        <v>7.6</v>
      </c>
      <c r="Z14" s="1">
        <v>13.2</v>
      </c>
      <c r="AA14" s="1"/>
      <c r="AB14" s="1">
        <f t="shared" si="2"/>
        <v>0</v>
      </c>
      <c r="AC14" s="6">
        <v>5.5</v>
      </c>
      <c r="AD14" s="9">
        <f t="shared" si="8"/>
        <v>0</v>
      </c>
      <c r="AE14" s="1">
        <f t="shared" si="9"/>
        <v>0</v>
      </c>
      <c r="AF14" s="1">
        <v>12</v>
      </c>
      <c r="AG14" s="1">
        <v>84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1" t="s">
        <v>45</v>
      </c>
      <c r="B15" s="1" t="s">
        <v>41</v>
      </c>
      <c r="C15" s="1">
        <v>12</v>
      </c>
      <c r="D15" s="1">
        <v>45</v>
      </c>
      <c r="E15" s="1">
        <v>24</v>
      </c>
      <c r="F15" s="1">
        <v>33</v>
      </c>
      <c r="G15" s="6">
        <v>1</v>
      </c>
      <c r="H15" s="1">
        <v>180</v>
      </c>
      <c r="I15" s="1" t="s">
        <v>35</v>
      </c>
      <c r="J15" s="1">
        <v>24</v>
      </c>
      <c r="K15" s="1">
        <f t="shared" si="1"/>
        <v>0</v>
      </c>
      <c r="L15" s="1">
        <f t="shared" si="3"/>
        <v>24</v>
      </c>
      <c r="M15" s="1"/>
      <c r="N15" s="1">
        <v>42</v>
      </c>
      <c r="O15" s="1">
        <f t="shared" si="4"/>
        <v>4.8</v>
      </c>
      <c r="P15" s="5"/>
      <c r="Q15" s="5">
        <f t="shared" si="11"/>
        <v>0</v>
      </c>
      <c r="R15" s="5"/>
      <c r="S15" s="1"/>
      <c r="T15" s="1">
        <f t="shared" si="6"/>
        <v>15.625</v>
      </c>
      <c r="U15" s="1">
        <f t="shared" si="7"/>
        <v>15.625</v>
      </c>
      <c r="V15" s="1">
        <v>6.6</v>
      </c>
      <c r="W15" s="1">
        <v>4.8</v>
      </c>
      <c r="X15" s="1">
        <v>6</v>
      </c>
      <c r="Y15" s="1">
        <v>4.2</v>
      </c>
      <c r="Z15" s="1">
        <v>5.4</v>
      </c>
      <c r="AA15" s="1"/>
      <c r="AB15" s="1">
        <f t="shared" si="2"/>
        <v>0</v>
      </c>
      <c r="AC15" s="6">
        <v>3</v>
      </c>
      <c r="AD15" s="9">
        <f t="shared" si="8"/>
        <v>0</v>
      </c>
      <c r="AE15" s="1">
        <f t="shared" si="9"/>
        <v>0</v>
      </c>
      <c r="AF15" s="1">
        <v>14</v>
      </c>
      <c r="AG15" s="1">
        <v>126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7" t="s">
        <v>46</v>
      </c>
      <c r="B16" s="27" t="s">
        <v>41</v>
      </c>
      <c r="C16" s="27"/>
      <c r="D16" s="27"/>
      <c r="E16" s="27"/>
      <c r="F16" s="27"/>
      <c r="G16" s="28">
        <v>0</v>
      </c>
      <c r="H16" s="27">
        <v>180</v>
      </c>
      <c r="I16" s="27" t="s">
        <v>35</v>
      </c>
      <c r="J16" s="27"/>
      <c r="K16" s="27">
        <f t="shared" si="1"/>
        <v>0</v>
      </c>
      <c r="L16" s="27">
        <f t="shared" si="3"/>
        <v>0</v>
      </c>
      <c r="M16" s="27"/>
      <c r="N16" s="27">
        <v>0</v>
      </c>
      <c r="O16" s="27">
        <f t="shared" si="4"/>
        <v>0</v>
      </c>
      <c r="P16" s="29"/>
      <c r="Q16" s="29"/>
      <c r="R16" s="29"/>
      <c r="S16" s="27"/>
      <c r="T16" s="27" t="e">
        <f t="shared" si="6"/>
        <v>#DIV/0!</v>
      </c>
      <c r="U16" s="27" t="e">
        <f t="shared" si="7"/>
        <v>#DIV/0!</v>
      </c>
      <c r="V16" s="27">
        <v>0</v>
      </c>
      <c r="W16" s="27">
        <v>0</v>
      </c>
      <c r="X16" s="27">
        <v>0.6</v>
      </c>
      <c r="Y16" s="27">
        <v>0</v>
      </c>
      <c r="Z16" s="27">
        <v>2.2200000000000002</v>
      </c>
      <c r="AA16" s="27" t="s">
        <v>64</v>
      </c>
      <c r="AB16" s="27">
        <f t="shared" si="2"/>
        <v>0</v>
      </c>
      <c r="AC16" s="28">
        <v>3.7</v>
      </c>
      <c r="AD16" s="30">
        <f t="shared" si="8"/>
        <v>0</v>
      </c>
      <c r="AE16" s="27">
        <f t="shared" si="9"/>
        <v>0</v>
      </c>
      <c r="AF16" s="27">
        <v>14</v>
      </c>
      <c r="AG16" s="27">
        <v>126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7" t="s">
        <v>47</v>
      </c>
      <c r="B17" s="17" t="s">
        <v>41</v>
      </c>
      <c r="C17" s="17">
        <v>48.8</v>
      </c>
      <c r="D17" s="17">
        <v>363.7</v>
      </c>
      <c r="E17" s="17">
        <v>151.69999999999999</v>
      </c>
      <c r="F17" s="17">
        <v>218.3</v>
      </c>
      <c r="G17" s="18">
        <v>0</v>
      </c>
      <c r="H17" s="17" t="e">
        <v>#N/A</v>
      </c>
      <c r="I17" s="21" t="s">
        <v>50</v>
      </c>
      <c r="J17" s="17">
        <v>157.6</v>
      </c>
      <c r="K17" s="17">
        <f t="shared" si="1"/>
        <v>-5.9000000000000057</v>
      </c>
      <c r="L17" s="17">
        <f t="shared" si="3"/>
        <v>151.69999999999999</v>
      </c>
      <c r="M17" s="17"/>
      <c r="N17" s="17">
        <v>0</v>
      </c>
      <c r="O17" s="17">
        <f t="shared" si="4"/>
        <v>30.339999999999996</v>
      </c>
      <c r="P17" s="19"/>
      <c r="Q17" s="19"/>
      <c r="R17" s="19"/>
      <c r="S17" s="17"/>
      <c r="T17" s="17">
        <f t="shared" si="6"/>
        <v>7.1951219512195133</v>
      </c>
      <c r="U17" s="17">
        <f t="shared" si="7"/>
        <v>7.1951219512195133</v>
      </c>
      <c r="V17" s="17">
        <v>50.68</v>
      </c>
      <c r="W17" s="17">
        <v>44.4</v>
      </c>
      <c r="X17" s="17">
        <v>30.06</v>
      </c>
      <c r="Y17" s="17">
        <v>45.739999999999988</v>
      </c>
      <c r="Z17" s="17">
        <v>42.18</v>
      </c>
      <c r="AA17" s="21" t="s">
        <v>126</v>
      </c>
      <c r="AB17" s="17">
        <f t="shared" si="2"/>
        <v>0</v>
      </c>
      <c r="AC17" s="18">
        <v>0</v>
      </c>
      <c r="AD17" s="20"/>
      <c r="AE17" s="17"/>
      <c r="AF17" s="17"/>
      <c r="AG17" s="17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 t="s">
        <v>48</v>
      </c>
      <c r="B18" s="1" t="s">
        <v>34</v>
      </c>
      <c r="C18" s="1">
        <v>108</v>
      </c>
      <c r="D18" s="1">
        <v>840</v>
      </c>
      <c r="E18" s="1">
        <v>932</v>
      </c>
      <c r="F18" s="1">
        <v>6</v>
      </c>
      <c r="G18" s="6">
        <v>0.25</v>
      </c>
      <c r="H18" s="1">
        <v>180</v>
      </c>
      <c r="I18" s="1" t="s">
        <v>35</v>
      </c>
      <c r="J18" s="1">
        <v>927</v>
      </c>
      <c r="K18" s="1">
        <f t="shared" si="1"/>
        <v>5</v>
      </c>
      <c r="L18" s="1">
        <f t="shared" si="3"/>
        <v>92</v>
      </c>
      <c r="M18" s="1">
        <v>840</v>
      </c>
      <c r="N18" s="1">
        <v>168</v>
      </c>
      <c r="O18" s="1">
        <f t="shared" si="4"/>
        <v>18.399999999999999</v>
      </c>
      <c r="P18" s="5">
        <f>20*O18-N18-F18</f>
        <v>194</v>
      </c>
      <c r="Q18" s="5">
        <f t="shared" ref="Q18:Q19" si="12">AD18*AC18</f>
        <v>168</v>
      </c>
      <c r="R18" s="5"/>
      <c r="S18" s="1"/>
      <c r="T18" s="1">
        <f t="shared" si="6"/>
        <v>18.586956521739133</v>
      </c>
      <c r="U18" s="1">
        <f t="shared" si="7"/>
        <v>9.4565217391304355</v>
      </c>
      <c r="V18" s="1">
        <v>11.6</v>
      </c>
      <c r="W18" s="1">
        <v>4.4000000000000004</v>
      </c>
      <c r="X18" s="1">
        <v>9</v>
      </c>
      <c r="Y18" s="1">
        <v>6.6</v>
      </c>
      <c r="Z18" s="1">
        <v>8.1999999999999993</v>
      </c>
      <c r="AA18" s="1"/>
      <c r="AB18" s="1">
        <f t="shared" si="2"/>
        <v>48.5</v>
      </c>
      <c r="AC18" s="6">
        <v>12</v>
      </c>
      <c r="AD18" s="9">
        <f t="shared" si="8"/>
        <v>14</v>
      </c>
      <c r="AE18" s="1">
        <f t="shared" si="9"/>
        <v>42</v>
      </c>
      <c r="AF18" s="1">
        <v>14</v>
      </c>
      <c r="AG18" s="1">
        <v>70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" t="s">
        <v>49</v>
      </c>
      <c r="B19" s="1" t="s">
        <v>34</v>
      </c>
      <c r="C19" s="1">
        <v>103</v>
      </c>
      <c r="D19" s="1">
        <v>2</v>
      </c>
      <c r="E19" s="1">
        <v>74</v>
      </c>
      <c r="F19" s="1">
        <v>3</v>
      </c>
      <c r="G19" s="6">
        <v>0.25</v>
      </c>
      <c r="H19" s="1">
        <v>180</v>
      </c>
      <c r="I19" s="1" t="s">
        <v>35</v>
      </c>
      <c r="J19" s="1">
        <v>112</v>
      </c>
      <c r="K19" s="1">
        <f t="shared" si="1"/>
        <v>-38</v>
      </c>
      <c r="L19" s="1">
        <f t="shared" si="3"/>
        <v>74</v>
      </c>
      <c r="M19" s="1"/>
      <c r="N19" s="1">
        <v>168</v>
      </c>
      <c r="O19" s="1">
        <f t="shared" si="4"/>
        <v>14.8</v>
      </c>
      <c r="P19" s="5">
        <f>20*O19-N19-F19</f>
        <v>125</v>
      </c>
      <c r="Q19" s="5">
        <f t="shared" si="12"/>
        <v>168</v>
      </c>
      <c r="R19" s="5"/>
      <c r="S19" s="1"/>
      <c r="T19" s="1">
        <f t="shared" si="6"/>
        <v>22.905405405405403</v>
      </c>
      <c r="U19" s="1">
        <f t="shared" si="7"/>
        <v>11.554054054054053</v>
      </c>
      <c r="V19" s="1">
        <v>16.600000000000001</v>
      </c>
      <c r="W19" s="1">
        <v>15.8</v>
      </c>
      <c r="X19" s="1">
        <v>11.8</v>
      </c>
      <c r="Y19" s="1">
        <v>11.6</v>
      </c>
      <c r="Z19" s="1">
        <v>16</v>
      </c>
      <c r="AA19" s="1"/>
      <c r="AB19" s="1">
        <f t="shared" si="2"/>
        <v>31.25</v>
      </c>
      <c r="AC19" s="6">
        <v>12</v>
      </c>
      <c r="AD19" s="9">
        <f t="shared" si="8"/>
        <v>14</v>
      </c>
      <c r="AE19" s="1">
        <f t="shared" si="9"/>
        <v>42</v>
      </c>
      <c r="AF19" s="1">
        <v>14</v>
      </c>
      <c r="AG19" s="1">
        <v>70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17" t="s">
        <v>51</v>
      </c>
      <c r="B20" s="17" t="s">
        <v>41</v>
      </c>
      <c r="C20" s="17">
        <v>25.9</v>
      </c>
      <c r="D20" s="17"/>
      <c r="E20" s="17"/>
      <c r="F20" s="17"/>
      <c r="G20" s="18">
        <v>0</v>
      </c>
      <c r="H20" s="17">
        <v>180</v>
      </c>
      <c r="I20" s="17" t="s">
        <v>50</v>
      </c>
      <c r="J20" s="17">
        <v>18.5</v>
      </c>
      <c r="K20" s="17">
        <f t="shared" si="1"/>
        <v>-18.5</v>
      </c>
      <c r="L20" s="17">
        <f t="shared" si="3"/>
        <v>0</v>
      </c>
      <c r="M20" s="17"/>
      <c r="N20" s="17"/>
      <c r="O20" s="17">
        <f t="shared" si="4"/>
        <v>0</v>
      </c>
      <c r="P20" s="19"/>
      <c r="Q20" s="19"/>
      <c r="R20" s="19"/>
      <c r="S20" s="17"/>
      <c r="T20" s="17" t="e">
        <f t="shared" si="6"/>
        <v>#DIV/0!</v>
      </c>
      <c r="U20" s="17" t="e">
        <f t="shared" si="7"/>
        <v>#DIV/0!</v>
      </c>
      <c r="V20" s="17">
        <v>17.02</v>
      </c>
      <c r="W20" s="17">
        <v>15.52</v>
      </c>
      <c r="X20" s="17">
        <v>8.879999999999999</v>
      </c>
      <c r="Y20" s="17">
        <v>6.6599999999999993</v>
      </c>
      <c r="Z20" s="17">
        <v>7.76</v>
      </c>
      <c r="AA20" s="17" t="s">
        <v>52</v>
      </c>
      <c r="AB20" s="17">
        <f t="shared" si="2"/>
        <v>0</v>
      </c>
      <c r="AC20" s="18">
        <v>0</v>
      </c>
      <c r="AD20" s="20"/>
      <c r="AE20" s="17"/>
      <c r="AF20" s="17">
        <v>0</v>
      </c>
      <c r="AG20" s="17"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1" t="s">
        <v>53</v>
      </c>
      <c r="B21" s="1" t="s">
        <v>41</v>
      </c>
      <c r="C21" s="1"/>
      <c r="D21" s="1">
        <v>7.4</v>
      </c>
      <c r="E21" s="1">
        <v>7.4</v>
      </c>
      <c r="F21" s="1"/>
      <c r="G21" s="6">
        <v>1</v>
      </c>
      <c r="H21" s="1">
        <v>180</v>
      </c>
      <c r="I21" s="1" t="s">
        <v>35</v>
      </c>
      <c r="J21" s="1">
        <v>6.7</v>
      </c>
      <c r="K21" s="1">
        <f t="shared" si="1"/>
        <v>0.70000000000000018</v>
      </c>
      <c r="L21" s="1">
        <f t="shared" si="3"/>
        <v>7.4</v>
      </c>
      <c r="M21" s="1"/>
      <c r="N21" s="1">
        <v>51.8</v>
      </c>
      <c r="O21" s="1">
        <f t="shared" si="4"/>
        <v>1.48</v>
      </c>
      <c r="P21" s="5"/>
      <c r="Q21" s="5">
        <f t="shared" ref="Q21:Q26" si="13">AD21*AC21</f>
        <v>0</v>
      </c>
      <c r="R21" s="5"/>
      <c r="S21" s="1"/>
      <c r="T21" s="1">
        <f t="shared" si="6"/>
        <v>35</v>
      </c>
      <c r="U21" s="1">
        <f t="shared" si="7"/>
        <v>35</v>
      </c>
      <c r="V21" s="1">
        <v>17.02</v>
      </c>
      <c r="W21" s="1">
        <v>15.52</v>
      </c>
      <c r="X21" s="1">
        <v>8.879999999999999</v>
      </c>
      <c r="Y21" s="1">
        <v>7.4</v>
      </c>
      <c r="Z21" s="1">
        <v>7.76</v>
      </c>
      <c r="AA21" s="1" t="s">
        <v>54</v>
      </c>
      <c r="AB21" s="1">
        <f t="shared" si="2"/>
        <v>0</v>
      </c>
      <c r="AC21" s="6">
        <v>3.7</v>
      </c>
      <c r="AD21" s="9">
        <f t="shared" si="8"/>
        <v>0</v>
      </c>
      <c r="AE21" s="1">
        <f t="shared" si="9"/>
        <v>0</v>
      </c>
      <c r="AF21" s="1">
        <v>14</v>
      </c>
      <c r="AG21" s="1">
        <v>126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1" t="s">
        <v>55</v>
      </c>
      <c r="B22" s="1" t="s">
        <v>34</v>
      </c>
      <c r="C22" s="1">
        <v>491</v>
      </c>
      <c r="D22" s="1">
        <v>4</v>
      </c>
      <c r="E22" s="1">
        <v>194</v>
      </c>
      <c r="F22" s="1">
        <v>276</v>
      </c>
      <c r="G22" s="6">
        <v>0.25</v>
      </c>
      <c r="H22" s="1">
        <v>180</v>
      </c>
      <c r="I22" s="1" t="s">
        <v>35</v>
      </c>
      <c r="J22" s="1">
        <v>190</v>
      </c>
      <c r="K22" s="1">
        <f t="shared" si="1"/>
        <v>4</v>
      </c>
      <c r="L22" s="1">
        <f t="shared" si="3"/>
        <v>194</v>
      </c>
      <c r="M22" s="1"/>
      <c r="N22" s="1">
        <v>0</v>
      </c>
      <c r="O22" s="1">
        <f t="shared" si="4"/>
        <v>38.799999999999997</v>
      </c>
      <c r="P22" s="5">
        <f t="shared" ref="P22:P26" si="14">14*O22-N22-F22</f>
        <v>267.19999999999993</v>
      </c>
      <c r="Q22" s="5">
        <f t="shared" si="13"/>
        <v>252</v>
      </c>
      <c r="R22" s="5"/>
      <c r="S22" s="1"/>
      <c r="T22" s="1">
        <f t="shared" si="6"/>
        <v>13.608247422680414</v>
      </c>
      <c r="U22" s="1">
        <f t="shared" si="7"/>
        <v>7.1134020618556706</v>
      </c>
      <c r="V22" s="1">
        <v>33.200000000000003</v>
      </c>
      <c r="W22" s="1">
        <v>37</v>
      </c>
      <c r="X22" s="1">
        <v>29.8</v>
      </c>
      <c r="Y22" s="1">
        <v>38.4</v>
      </c>
      <c r="Z22" s="1">
        <v>33.6</v>
      </c>
      <c r="AA22" s="1"/>
      <c r="AB22" s="1">
        <f t="shared" si="2"/>
        <v>66.799999999999983</v>
      </c>
      <c r="AC22" s="6">
        <v>6</v>
      </c>
      <c r="AD22" s="9">
        <f t="shared" si="8"/>
        <v>42</v>
      </c>
      <c r="AE22" s="1">
        <f t="shared" si="9"/>
        <v>63</v>
      </c>
      <c r="AF22" s="1">
        <v>14</v>
      </c>
      <c r="AG22" s="1">
        <v>126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1" t="s">
        <v>56</v>
      </c>
      <c r="B23" s="1" t="s">
        <v>34</v>
      </c>
      <c r="C23" s="1">
        <v>235</v>
      </c>
      <c r="D23" s="1">
        <v>170</v>
      </c>
      <c r="E23" s="1">
        <v>149</v>
      </c>
      <c r="F23" s="1">
        <v>212</v>
      </c>
      <c r="G23" s="6">
        <v>0.25</v>
      </c>
      <c r="H23" s="1">
        <v>180</v>
      </c>
      <c r="I23" s="1" t="s">
        <v>35</v>
      </c>
      <c r="J23" s="1">
        <v>149</v>
      </c>
      <c r="K23" s="1">
        <f t="shared" si="1"/>
        <v>0</v>
      </c>
      <c r="L23" s="1">
        <f t="shared" si="3"/>
        <v>149</v>
      </c>
      <c r="M23" s="1"/>
      <c r="N23" s="1">
        <v>0</v>
      </c>
      <c r="O23" s="1">
        <f t="shared" si="4"/>
        <v>29.8</v>
      </c>
      <c r="P23" s="5">
        <f>16*O23-N23-F23</f>
        <v>264.8</v>
      </c>
      <c r="Q23" s="5">
        <f t="shared" si="13"/>
        <v>252</v>
      </c>
      <c r="R23" s="5"/>
      <c r="S23" s="1"/>
      <c r="T23" s="1">
        <f t="shared" si="6"/>
        <v>15.570469798657717</v>
      </c>
      <c r="U23" s="1">
        <f t="shared" si="7"/>
        <v>7.1140939597315436</v>
      </c>
      <c r="V23" s="1">
        <v>28</v>
      </c>
      <c r="W23" s="1">
        <v>5.8</v>
      </c>
      <c r="X23" s="1">
        <v>22.8</v>
      </c>
      <c r="Y23" s="1">
        <v>21.4</v>
      </c>
      <c r="Z23" s="1">
        <v>18</v>
      </c>
      <c r="AA23" s="1"/>
      <c r="AB23" s="1">
        <f t="shared" si="2"/>
        <v>66.2</v>
      </c>
      <c r="AC23" s="6">
        <v>6</v>
      </c>
      <c r="AD23" s="9">
        <f t="shared" si="8"/>
        <v>42</v>
      </c>
      <c r="AE23" s="1">
        <f t="shared" si="9"/>
        <v>63</v>
      </c>
      <c r="AF23" s="1">
        <v>14</v>
      </c>
      <c r="AG23" s="1">
        <v>126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1" t="s">
        <v>57</v>
      </c>
      <c r="B24" s="1" t="s">
        <v>34</v>
      </c>
      <c r="C24" s="1">
        <v>106</v>
      </c>
      <c r="D24" s="1"/>
      <c r="E24" s="1">
        <v>61</v>
      </c>
      <c r="F24" s="1">
        <v>11</v>
      </c>
      <c r="G24" s="6">
        <v>0.25</v>
      </c>
      <c r="H24" s="1">
        <v>180</v>
      </c>
      <c r="I24" s="1" t="s">
        <v>35</v>
      </c>
      <c r="J24" s="1">
        <v>104</v>
      </c>
      <c r="K24" s="1">
        <f t="shared" si="1"/>
        <v>-43</v>
      </c>
      <c r="L24" s="1">
        <f t="shared" si="3"/>
        <v>61</v>
      </c>
      <c r="M24" s="1"/>
      <c r="N24" s="1">
        <v>168</v>
      </c>
      <c r="O24" s="1">
        <f t="shared" si="4"/>
        <v>12.2</v>
      </c>
      <c r="P24" s="5"/>
      <c r="Q24" s="5">
        <f t="shared" si="13"/>
        <v>0</v>
      </c>
      <c r="R24" s="5"/>
      <c r="S24" s="1"/>
      <c r="T24" s="1">
        <f t="shared" si="6"/>
        <v>14.672131147540984</v>
      </c>
      <c r="U24" s="1">
        <f t="shared" si="7"/>
        <v>14.672131147540984</v>
      </c>
      <c r="V24" s="1">
        <v>15.4</v>
      </c>
      <c r="W24" s="1">
        <v>0.8</v>
      </c>
      <c r="X24" s="1">
        <v>12.8</v>
      </c>
      <c r="Y24" s="1">
        <v>18.2</v>
      </c>
      <c r="Z24" s="1">
        <v>14</v>
      </c>
      <c r="AA24" s="1"/>
      <c r="AB24" s="1">
        <f t="shared" si="2"/>
        <v>0</v>
      </c>
      <c r="AC24" s="6">
        <v>6</v>
      </c>
      <c r="AD24" s="9">
        <f t="shared" si="8"/>
        <v>0</v>
      </c>
      <c r="AE24" s="1">
        <f t="shared" si="9"/>
        <v>0</v>
      </c>
      <c r="AF24" s="1">
        <v>14</v>
      </c>
      <c r="AG24" s="1">
        <v>126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1" t="s">
        <v>58</v>
      </c>
      <c r="B25" s="1" t="s">
        <v>41</v>
      </c>
      <c r="C25" s="1">
        <v>186</v>
      </c>
      <c r="D25" s="1">
        <v>216</v>
      </c>
      <c r="E25" s="1">
        <v>216</v>
      </c>
      <c r="F25" s="1">
        <v>162</v>
      </c>
      <c r="G25" s="6">
        <v>1</v>
      </c>
      <c r="H25" s="1">
        <v>180</v>
      </c>
      <c r="I25" s="1" t="s">
        <v>35</v>
      </c>
      <c r="J25" s="1">
        <v>211</v>
      </c>
      <c r="K25" s="1">
        <f t="shared" si="1"/>
        <v>5</v>
      </c>
      <c r="L25" s="1">
        <f t="shared" si="3"/>
        <v>216</v>
      </c>
      <c r="M25" s="1"/>
      <c r="N25" s="1">
        <v>72</v>
      </c>
      <c r="O25" s="1">
        <f t="shared" si="4"/>
        <v>43.2</v>
      </c>
      <c r="P25" s="5">
        <f t="shared" si="14"/>
        <v>370.80000000000007</v>
      </c>
      <c r="Q25" s="5">
        <f t="shared" si="13"/>
        <v>360</v>
      </c>
      <c r="R25" s="5"/>
      <c r="S25" s="1"/>
      <c r="T25" s="1">
        <f t="shared" si="6"/>
        <v>13.749999999999998</v>
      </c>
      <c r="U25" s="1">
        <f t="shared" si="7"/>
        <v>5.4166666666666661</v>
      </c>
      <c r="V25" s="1">
        <v>32.4</v>
      </c>
      <c r="W25" s="1">
        <v>38.4</v>
      </c>
      <c r="X25" s="1">
        <v>37.200000000000003</v>
      </c>
      <c r="Y25" s="1">
        <v>27.6</v>
      </c>
      <c r="Z25" s="1">
        <v>30</v>
      </c>
      <c r="AA25" s="1"/>
      <c r="AB25" s="1">
        <f t="shared" si="2"/>
        <v>370.80000000000007</v>
      </c>
      <c r="AC25" s="6">
        <v>6</v>
      </c>
      <c r="AD25" s="9">
        <f t="shared" si="8"/>
        <v>60</v>
      </c>
      <c r="AE25" s="1">
        <f t="shared" si="9"/>
        <v>360</v>
      </c>
      <c r="AF25" s="1">
        <v>12</v>
      </c>
      <c r="AG25" s="1">
        <v>84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1" t="s">
        <v>59</v>
      </c>
      <c r="B26" s="1" t="s">
        <v>34</v>
      </c>
      <c r="C26" s="1">
        <v>380</v>
      </c>
      <c r="D26" s="1">
        <v>2352</v>
      </c>
      <c r="E26" s="1">
        <v>2305</v>
      </c>
      <c r="F26" s="1">
        <v>348</v>
      </c>
      <c r="G26" s="6">
        <v>0.25</v>
      </c>
      <c r="H26" s="1">
        <v>180</v>
      </c>
      <c r="I26" s="1" t="s">
        <v>35</v>
      </c>
      <c r="J26" s="1">
        <v>2307</v>
      </c>
      <c r="K26" s="1">
        <f t="shared" si="1"/>
        <v>-2</v>
      </c>
      <c r="L26" s="1">
        <f t="shared" si="3"/>
        <v>289</v>
      </c>
      <c r="M26" s="1">
        <v>2016</v>
      </c>
      <c r="N26" s="1">
        <v>0</v>
      </c>
      <c r="O26" s="1">
        <f t="shared" si="4"/>
        <v>57.8</v>
      </c>
      <c r="P26" s="5">
        <f t="shared" si="14"/>
        <v>461.19999999999993</v>
      </c>
      <c r="Q26" s="5">
        <f t="shared" si="13"/>
        <v>504</v>
      </c>
      <c r="R26" s="5"/>
      <c r="S26" s="1"/>
      <c r="T26" s="1">
        <f t="shared" si="6"/>
        <v>14.740484429065745</v>
      </c>
      <c r="U26" s="1">
        <f t="shared" si="7"/>
        <v>6.0207612456747404</v>
      </c>
      <c r="V26" s="1">
        <v>49.2</v>
      </c>
      <c r="W26" s="1">
        <v>70.2</v>
      </c>
      <c r="X26" s="1">
        <v>42.4</v>
      </c>
      <c r="Y26" s="1">
        <v>50.6</v>
      </c>
      <c r="Z26" s="1">
        <v>54</v>
      </c>
      <c r="AA26" s="1"/>
      <c r="AB26" s="1">
        <f t="shared" si="2"/>
        <v>115.29999999999998</v>
      </c>
      <c r="AC26" s="6">
        <v>12</v>
      </c>
      <c r="AD26" s="9">
        <f t="shared" si="8"/>
        <v>42</v>
      </c>
      <c r="AE26" s="1">
        <f t="shared" si="9"/>
        <v>126</v>
      </c>
      <c r="AF26" s="1">
        <v>14</v>
      </c>
      <c r="AG26" s="1">
        <v>70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17" t="s">
        <v>60</v>
      </c>
      <c r="B27" s="17" t="s">
        <v>34</v>
      </c>
      <c r="C27" s="17">
        <v>523</v>
      </c>
      <c r="D27" s="23">
        <v>180</v>
      </c>
      <c r="E27" s="25">
        <v>387</v>
      </c>
      <c r="F27" s="25">
        <v>249</v>
      </c>
      <c r="G27" s="18">
        <v>0</v>
      </c>
      <c r="H27" s="17">
        <v>180</v>
      </c>
      <c r="I27" s="17" t="s">
        <v>50</v>
      </c>
      <c r="J27" s="17">
        <v>385</v>
      </c>
      <c r="K27" s="17">
        <f t="shared" si="1"/>
        <v>2</v>
      </c>
      <c r="L27" s="17">
        <f t="shared" si="3"/>
        <v>387</v>
      </c>
      <c r="M27" s="17"/>
      <c r="N27" s="17"/>
      <c r="O27" s="17">
        <f t="shared" si="4"/>
        <v>77.400000000000006</v>
      </c>
      <c r="P27" s="19"/>
      <c r="Q27" s="19"/>
      <c r="R27" s="19"/>
      <c r="S27" s="17"/>
      <c r="T27" s="17">
        <f t="shared" si="6"/>
        <v>3.2170542635658914</v>
      </c>
      <c r="U27" s="17">
        <f t="shared" si="7"/>
        <v>3.2170542635658914</v>
      </c>
      <c r="V27" s="17">
        <v>55.6</v>
      </c>
      <c r="W27" s="17">
        <v>67.2</v>
      </c>
      <c r="X27" s="17">
        <v>51</v>
      </c>
      <c r="Y27" s="17">
        <v>62.8</v>
      </c>
      <c r="Z27" s="17">
        <v>68.599999999999994</v>
      </c>
      <c r="AA27" s="22" t="s">
        <v>61</v>
      </c>
      <c r="AB27" s="17">
        <f t="shared" si="2"/>
        <v>0</v>
      </c>
      <c r="AC27" s="18">
        <v>0</v>
      </c>
      <c r="AD27" s="20"/>
      <c r="AE27" s="17"/>
      <c r="AF27" s="17">
        <v>0</v>
      </c>
      <c r="AG27" s="17">
        <v>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15" t="s">
        <v>62</v>
      </c>
      <c r="B28" s="1" t="s">
        <v>34</v>
      </c>
      <c r="C28" s="1"/>
      <c r="D28" s="1"/>
      <c r="E28" s="25">
        <f>E27</f>
        <v>387</v>
      </c>
      <c r="F28" s="25">
        <f>F27</f>
        <v>249</v>
      </c>
      <c r="G28" s="6">
        <v>0.25</v>
      </c>
      <c r="H28" s="1">
        <v>180</v>
      </c>
      <c r="I28" s="1" t="s">
        <v>35</v>
      </c>
      <c r="J28" s="1"/>
      <c r="K28" s="1">
        <f t="shared" si="1"/>
        <v>387</v>
      </c>
      <c r="L28" s="1">
        <f t="shared" si="3"/>
        <v>387</v>
      </c>
      <c r="M28" s="1"/>
      <c r="N28" s="1">
        <v>168</v>
      </c>
      <c r="O28" s="1">
        <f t="shared" si="4"/>
        <v>77.400000000000006</v>
      </c>
      <c r="P28" s="5">
        <f>14*O28-N28-F28</f>
        <v>666.60000000000014</v>
      </c>
      <c r="Q28" s="5">
        <f>AD28*AC28</f>
        <v>672</v>
      </c>
      <c r="R28" s="5"/>
      <c r="S28" s="1"/>
      <c r="T28" s="1">
        <f t="shared" si="6"/>
        <v>14.069767441860463</v>
      </c>
      <c r="U28" s="1">
        <f t="shared" si="7"/>
        <v>5.387596899224806</v>
      </c>
      <c r="V28" s="1">
        <v>55.6</v>
      </c>
      <c r="W28" s="1">
        <v>67.2</v>
      </c>
      <c r="X28" s="1">
        <v>51</v>
      </c>
      <c r="Y28" s="1">
        <v>62.8</v>
      </c>
      <c r="Z28" s="1">
        <v>68.599999999999994</v>
      </c>
      <c r="AA28" s="1" t="s">
        <v>54</v>
      </c>
      <c r="AB28" s="1">
        <f t="shared" si="2"/>
        <v>166.65000000000003</v>
      </c>
      <c r="AC28" s="6">
        <v>12</v>
      </c>
      <c r="AD28" s="9">
        <f t="shared" si="8"/>
        <v>56</v>
      </c>
      <c r="AE28" s="1">
        <f t="shared" si="9"/>
        <v>168</v>
      </c>
      <c r="AF28" s="1">
        <v>14</v>
      </c>
      <c r="AG28" s="1">
        <v>70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7" t="s">
        <v>63</v>
      </c>
      <c r="B29" s="27" t="s">
        <v>34</v>
      </c>
      <c r="C29" s="27"/>
      <c r="D29" s="27"/>
      <c r="E29" s="27"/>
      <c r="F29" s="27"/>
      <c r="G29" s="28">
        <v>0</v>
      </c>
      <c r="H29" s="27" t="e">
        <v>#N/A</v>
      </c>
      <c r="I29" s="27" t="s">
        <v>35</v>
      </c>
      <c r="J29" s="27"/>
      <c r="K29" s="27">
        <f t="shared" si="1"/>
        <v>0</v>
      </c>
      <c r="L29" s="27">
        <f t="shared" si="3"/>
        <v>0</v>
      </c>
      <c r="M29" s="27"/>
      <c r="N29" s="27"/>
      <c r="O29" s="27">
        <f t="shared" si="4"/>
        <v>0</v>
      </c>
      <c r="P29" s="29"/>
      <c r="Q29" s="29"/>
      <c r="R29" s="29"/>
      <c r="S29" s="27"/>
      <c r="T29" s="27" t="e">
        <f t="shared" si="6"/>
        <v>#DIV/0!</v>
      </c>
      <c r="U29" s="27" t="e">
        <f t="shared" si="7"/>
        <v>#DIV/0!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 t="s">
        <v>64</v>
      </c>
      <c r="AB29" s="27">
        <f t="shared" si="2"/>
        <v>0</v>
      </c>
      <c r="AC29" s="28">
        <v>0</v>
      </c>
      <c r="AD29" s="30"/>
      <c r="AE29" s="27"/>
      <c r="AF29" s="27">
        <v>14</v>
      </c>
      <c r="AG29" s="27">
        <v>70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1" t="s">
        <v>65</v>
      </c>
      <c r="B30" s="1" t="s">
        <v>34</v>
      </c>
      <c r="C30" s="1">
        <v>67</v>
      </c>
      <c r="D30" s="1">
        <v>99</v>
      </c>
      <c r="E30" s="1">
        <v>91</v>
      </c>
      <c r="F30" s="1">
        <v>64</v>
      </c>
      <c r="G30" s="6">
        <v>0.25</v>
      </c>
      <c r="H30" s="1">
        <v>180</v>
      </c>
      <c r="I30" s="1" t="s">
        <v>35</v>
      </c>
      <c r="J30" s="1">
        <v>92</v>
      </c>
      <c r="K30" s="1">
        <f t="shared" si="1"/>
        <v>-1</v>
      </c>
      <c r="L30" s="1">
        <f t="shared" si="3"/>
        <v>91</v>
      </c>
      <c r="M30" s="1"/>
      <c r="N30" s="1">
        <v>0</v>
      </c>
      <c r="O30" s="1">
        <f t="shared" si="4"/>
        <v>18.2</v>
      </c>
      <c r="P30" s="5">
        <f t="shared" ref="P30" si="15">14*O30-N30-F30</f>
        <v>190.79999999999998</v>
      </c>
      <c r="Q30" s="5">
        <f t="shared" ref="Q30:Q31" si="16">AD30*AC30</f>
        <v>168</v>
      </c>
      <c r="R30" s="5"/>
      <c r="S30" s="1"/>
      <c r="T30" s="1">
        <f t="shared" si="6"/>
        <v>12.747252747252748</v>
      </c>
      <c r="U30" s="1">
        <f t="shared" si="7"/>
        <v>3.5164835164835164</v>
      </c>
      <c r="V30" s="1">
        <v>9.1999999999999993</v>
      </c>
      <c r="W30" s="1">
        <v>12.8</v>
      </c>
      <c r="X30" s="1">
        <v>10</v>
      </c>
      <c r="Y30" s="1">
        <v>6.4</v>
      </c>
      <c r="Z30" s="1">
        <v>10.199999999999999</v>
      </c>
      <c r="AA30" s="1"/>
      <c r="AB30" s="1">
        <f t="shared" si="2"/>
        <v>47.699999999999996</v>
      </c>
      <c r="AC30" s="6">
        <v>6</v>
      </c>
      <c r="AD30" s="9">
        <f t="shared" si="8"/>
        <v>28</v>
      </c>
      <c r="AE30" s="1">
        <f t="shared" si="9"/>
        <v>42</v>
      </c>
      <c r="AF30" s="1">
        <v>14</v>
      </c>
      <c r="AG30" s="1">
        <v>126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1" t="s">
        <v>66</v>
      </c>
      <c r="B31" s="1" t="s">
        <v>34</v>
      </c>
      <c r="C31" s="1">
        <v>5</v>
      </c>
      <c r="D31" s="1">
        <v>169</v>
      </c>
      <c r="E31" s="1">
        <v>62</v>
      </c>
      <c r="F31" s="1">
        <v>107</v>
      </c>
      <c r="G31" s="6">
        <v>0.25</v>
      </c>
      <c r="H31" s="1">
        <v>180</v>
      </c>
      <c r="I31" s="1" t="s">
        <v>35</v>
      </c>
      <c r="J31" s="1">
        <v>61</v>
      </c>
      <c r="K31" s="1">
        <f t="shared" si="1"/>
        <v>1</v>
      </c>
      <c r="L31" s="1">
        <f t="shared" si="3"/>
        <v>62</v>
      </c>
      <c r="M31" s="1"/>
      <c r="N31" s="1">
        <v>0</v>
      </c>
      <c r="O31" s="1">
        <f t="shared" si="4"/>
        <v>12.4</v>
      </c>
      <c r="P31" s="5">
        <f>20*O31-N31-F31</f>
        <v>141</v>
      </c>
      <c r="Q31" s="5">
        <f t="shared" si="16"/>
        <v>168</v>
      </c>
      <c r="R31" s="5"/>
      <c r="S31" s="1"/>
      <c r="T31" s="1">
        <f t="shared" si="6"/>
        <v>22.177419354838708</v>
      </c>
      <c r="U31" s="1">
        <f t="shared" si="7"/>
        <v>8.629032258064516</v>
      </c>
      <c r="V31" s="1">
        <v>4.2</v>
      </c>
      <c r="W31" s="1">
        <v>8.1999999999999993</v>
      </c>
      <c r="X31" s="1">
        <v>5.8</v>
      </c>
      <c r="Y31" s="1">
        <v>6.8</v>
      </c>
      <c r="Z31" s="1">
        <v>7.8</v>
      </c>
      <c r="AA31" s="1"/>
      <c r="AB31" s="1">
        <f t="shared" si="2"/>
        <v>35.25</v>
      </c>
      <c r="AC31" s="6">
        <v>12</v>
      </c>
      <c r="AD31" s="9">
        <f t="shared" si="8"/>
        <v>14</v>
      </c>
      <c r="AE31" s="1">
        <f t="shared" si="9"/>
        <v>42</v>
      </c>
      <c r="AF31" s="1">
        <v>14</v>
      </c>
      <c r="AG31" s="1">
        <v>70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7" t="s">
        <v>67</v>
      </c>
      <c r="B32" s="27" t="s">
        <v>34</v>
      </c>
      <c r="C32" s="27"/>
      <c r="D32" s="27">
        <v>672</v>
      </c>
      <c r="E32" s="27">
        <v>672</v>
      </c>
      <c r="F32" s="27"/>
      <c r="G32" s="28">
        <v>0</v>
      </c>
      <c r="H32" s="27" t="e">
        <v>#N/A</v>
      </c>
      <c r="I32" s="27" t="s">
        <v>35</v>
      </c>
      <c r="J32" s="27">
        <v>672</v>
      </c>
      <c r="K32" s="27">
        <f t="shared" si="1"/>
        <v>0</v>
      </c>
      <c r="L32" s="27">
        <f t="shared" si="3"/>
        <v>0</v>
      </c>
      <c r="M32" s="27">
        <v>672</v>
      </c>
      <c r="N32" s="27"/>
      <c r="O32" s="27">
        <f t="shared" si="4"/>
        <v>0</v>
      </c>
      <c r="P32" s="29"/>
      <c r="Q32" s="29"/>
      <c r="R32" s="29"/>
      <c r="S32" s="27"/>
      <c r="T32" s="27" t="e">
        <f t="shared" si="6"/>
        <v>#DIV/0!</v>
      </c>
      <c r="U32" s="27" t="e">
        <f t="shared" si="7"/>
        <v>#DIV/0!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 t="s">
        <v>64</v>
      </c>
      <c r="AB32" s="27">
        <f t="shared" si="2"/>
        <v>0</v>
      </c>
      <c r="AC32" s="28">
        <v>0</v>
      </c>
      <c r="AD32" s="30"/>
      <c r="AE32" s="27"/>
      <c r="AF32" s="27">
        <v>12</v>
      </c>
      <c r="AG32" s="27">
        <v>84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7" t="s">
        <v>68</v>
      </c>
      <c r="B33" s="27" t="s">
        <v>34</v>
      </c>
      <c r="C33" s="27"/>
      <c r="D33" s="27">
        <v>384</v>
      </c>
      <c r="E33" s="27">
        <v>384</v>
      </c>
      <c r="F33" s="27"/>
      <c r="G33" s="28">
        <v>0</v>
      </c>
      <c r="H33" s="27" t="e">
        <v>#N/A</v>
      </c>
      <c r="I33" s="27" t="s">
        <v>35</v>
      </c>
      <c r="J33" s="27">
        <v>384</v>
      </c>
      <c r="K33" s="27">
        <f t="shared" si="1"/>
        <v>0</v>
      </c>
      <c r="L33" s="27">
        <f t="shared" si="3"/>
        <v>0</v>
      </c>
      <c r="M33" s="27">
        <v>384</v>
      </c>
      <c r="N33" s="27"/>
      <c r="O33" s="27">
        <f t="shared" si="4"/>
        <v>0</v>
      </c>
      <c r="P33" s="29"/>
      <c r="Q33" s="29"/>
      <c r="R33" s="29"/>
      <c r="S33" s="27"/>
      <c r="T33" s="27" t="e">
        <f t="shared" si="6"/>
        <v>#DIV/0!</v>
      </c>
      <c r="U33" s="27" t="e">
        <f t="shared" si="7"/>
        <v>#DIV/0!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 t="s">
        <v>64</v>
      </c>
      <c r="AB33" s="27">
        <f t="shared" si="2"/>
        <v>0</v>
      </c>
      <c r="AC33" s="28">
        <v>0</v>
      </c>
      <c r="AD33" s="30"/>
      <c r="AE33" s="27"/>
      <c r="AF33" s="27">
        <v>12</v>
      </c>
      <c r="AG33" s="27">
        <v>84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7" t="s">
        <v>69</v>
      </c>
      <c r="B34" s="27" t="s">
        <v>34</v>
      </c>
      <c r="C34" s="27"/>
      <c r="D34" s="27"/>
      <c r="E34" s="27"/>
      <c r="F34" s="27"/>
      <c r="G34" s="28">
        <v>0</v>
      </c>
      <c r="H34" s="27" t="e">
        <v>#N/A</v>
      </c>
      <c r="I34" s="27" t="s">
        <v>35</v>
      </c>
      <c r="J34" s="27"/>
      <c r="K34" s="27">
        <f t="shared" si="1"/>
        <v>0</v>
      </c>
      <c r="L34" s="27">
        <f t="shared" si="3"/>
        <v>0</v>
      </c>
      <c r="M34" s="27"/>
      <c r="N34" s="27"/>
      <c r="O34" s="27">
        <f t="shared" si="4"/>
        <v>0</v>
      </c>
      <c r="P34" s="29"/>
      <c r="Q34" s="29"/>
      <c r="R34" s="29"/>
      <c r="S34" s="27"/>
      <c r="T34" s="27" t="e">
        <f t="shared" si="6"/>
        <v>#DIV/0!</v>
      </c>
      <c r="U34" s="27" t="e">
        <f t="shared" si="7"/>
        <v>#DIV/0!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 t="s">
        <v>64</v>
      </c>
      <c r="AB34" s="27">
        <f t="shared" si="2"/>
        <v>0</v>
      </c>
      <c r="AC34" s="28">
        <v>0</v>
      </c>
      <c r="AD34" s="30"/>
      <c r="AE34" s="27"/>
      <c r="AF34" s="27">
        <v>12</v>
      </c>
      <c r="AG34" s="27">
        <v>84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1" t="s">
        <v>70</v>
      </c>
      <c r="B35" s="1" t="s">
        <v>34</v>
      </c>
      <c r="C35" s="1">
        <v>435</v>
      </c>
      <c r="D35" s="1">
        <v>395</v>
      </c>
      <c r="E35" s="1">
        <v>503</v>
      </c>
      <c r="F35" s="1">
        <v>294</v>
      </c>
      <c r="G35" s="6">
        <v>0.75</v>
      </c>
      <c r="H35" s="1">
        <v>180</v>
      </c>
      <c r="I35" s="1" t="s">
        <v>35</v>
      </c>
      <c r="J35" s="1">
        <v>489</v>
      </c>
      <c r="K35" s="1">
        <f t="shared" si="1"/>
        <v>14</v>
      </c>
      <c r="L35" s="1">
        <f t="shared" si="3"/>
        <v>119</v>
      </c>
      <c r="M35" s="1">
        <v>384</v>
      </c>
      <c r="N35" s="1">
        <v>192</v>
      </c>
      <c r="O35" s="1">
        <f t="shared" si="4"/>
        <v>23.8</v>
      </c>
      <c r="P35" s="5"/>
      <c r="Q35" s="5">
        <f>AD35*AC35</f>
        <v>0</v>
      </c>
      <c r="R35" s="5"/>
      <c r="S35" s="1"/>
      <c r="T35" s="1">
        <f t="shared" si="6"/>
        <v>20.420168067226889</v>
      </c>
      <c r="U35" s="1">
        <f t="shared" si="7"/>
        <v>20.420168067226889</v>
      </c>
      <c r="V35" s="1">
        <v>40.4</v>
      </c>
      <c r="W35" s="1">
        <v>33</v>
      </c>
      <c r="X35" s="1">
        <v>27.8</v>
      </c>
      <c r="Y35" s="1">
        <v>29.2</v>
      </c>
      <c r="Z35" s="1">
        <v>31.2</v>
      </c>
      <c r="AA35" s="1"/>
      <c r="AB35" s="1">
        <f t="shared" si="2"/>
        <v>0</v>
      </c>
      <c r="AC35" s="6">
        <v>8</v>
      </c>
      <c r="AD35" s="9">
        <f t="shared" si="8"/>
        <v>0</v>
      </c>
      <c r="AE35" s="1">
        <f t="shared" si="9"/>
        <v>0</v>
      </c>
      <c r="AF35" s="1">
        <v>12</v>
      </c>
      <c r="AG35" s="1">
        <v>84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7" t="s">
        <v>71</v>
      </c>
      <c r="B36" s="27" t="s">
        <v>34</v>
      </c>
      <c r="C36" s="27"/>
      <c r="D36" s="27"/>
      <c r="E36" s="27"/>
      <c r="F36" s="27"/>
      <c r="G36" s="28">
        <v>0</v>
      </c>
      <c r="H36" s="27" t="e">
        <v>#N/A</v>
      </c>
      <c r="I36" s="27" t="s">
        <v>35</v>
      </c>
      <c r="J36" s="27"/>
      <c r="K36" s="27">
        <f t="shared" si="1"/>
        <v>0</v>
      </c>
      <c r="L36" s="27">
        <f t="shared" si="3"/>
        <v>0</v>
      </c>
      <c r="M36" s="27"/>
      <c r="N36" s="27"/>
      <c r="O36" s="27">
        <f t="shared" si="4"/>
        <v>0</v>
      </c>
      <c r="P36" s="29"/>
      <c r="Q36" s="29"/>
      <c r="R36" s="29"/>
      <c r="S36" s="27"/>
      <c r="T36" s="27" t="e">
        <f t="shared" si="6"/>
        <v>#DIV/0!</v>
      </c>
      <c r="U36" s="27" t="e">
        <f t="shared" si="7"/>
        <v>#DIV/0!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 t="s">
        <v>64</v>
      </c>
      <c r="AB36" s="27">
        <f t="shared" si="2"/>
        <v>0</v>
      </c>
      <c r="AC36" s="28">
        <v>0</v>
      </c>
      <c r="AD36" s="30"/>
      <c r="AE36" s="27"/>
      <c r="AF36" s="27">
        <v>12</v>
      </c>
      <c r="AG36" s="27">
        <v>84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7" t="s">
        <v>72</v>
      </c>
      <c r="B37" s="27" t="s">
        <v>34</v>
      </c>
      <c r="C37" s="27"/>
      <c r="D37" s="27">
        <v>768</v>
      </c>
      <c r="E37" s="27">
        <v>768</v>
      </c>
      <c r="F37" s="27"/>
      <c r="G37" s="28">
        <v>0</v>
      </c>
      <c r="H37" s="27" t="e">
        <v>#N/A</v>
      </c>
      <c r="I37" s="27" t="s">
        <v>35</v>
      </c>
      <c r="J37" s="27">
        <v>768</v>
      </c>
      <c r="K37" s="27">
        <f t="shared" ref="K37:K66" si="17">E37-J37</f>
        <v>0</v>
      </c>
      <c r="L37" s="27">
        <f t="shared" si="3"/>
        <v>0</v>
      </c>
      <c r="M37" s="27">
        <v>768</v>
      </c>
      <c r="N37" s="27"/>
      <c r="O37" s="27">
        <f t="shared" si="4"/>
        <v>0</v>
      </c>
      <c r="P37" s="29"/>
      <c r="Q37" s="29"/>
      <c r="R37" s="29"/>
      <c r="S37" s="27"/>
      <c r="T37" s="27" t="e">
        <f t="shared" si="6"/>
        <v>#DIV/0!</v>
      </c>
      <c r="U37" s="27" t="e">
        <f t="shared" si="7"/>
        <v>#DIV/0!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 t="s">
        <v>64</v>
      </c>
      <c r="AB37" s="27">
        <f t="shared" si="2"/>
        <v>0</v>
      </c>
      <c r="AC37" s="28">
        <v>0</v>
      </c>
      <c r="AD37" s="30"/>
      <c r="AE37" s="27"/>
      <c r="AF37" s="27">
        <v>12</v>
      </c>
      <c r="AG37" s="27">
        <v>84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7" t="s">
        <v>73</v>
      </c>
      <c r="B38" s="27" t="s">
        <v>34</v>
      </c>
      <c r="C38" s="27"/>
      <c r="D38" s="27">
        <v>768</v>
      </c>
      <c r="E38" s="27">
        <v>768</v>
      </c>
      <c r="F38" s="27"/>
      <c r="G38" s="28">
        <v>0</v>
      </c>
      <c r="H38" s="27" t="e">
        <v>#N/A</v>
      </c>
      <c r="I38" s="27" t="s">
        <v>35</v>
      </c>
      <c r="J38" s="27">
        <v>768</v>
      </c>
      <c r="K38" s="27">
        <f t="shared" si="17"/>
        <v>0</v>
      </c>
      <c r="L38" s="27">
        <f t="shared" si="3"/>
        <v>0</v>
      </c>
      <c r="M38" s="27">
        <v>768</v>
      </c>
      <c r="N38" s="27"/>
      <c r="O38" s="27">
        <f t="shared" si="4"/>
        <v>0</v>
      </c>
      <c r="P38" s="29"/>
      <c r="Q38" s="29"/>
      <c r="R38" s="29"/>
      <c r="S38" s="27"/>
      <c r="T38" s="27" t="e">
        <f t="shared" si="6"/>
        <v>#DIV/0!</v>
      </c>
      <c r="U38" s="27" t="e">
        <f t="shared" si="7"/>
        <v>#DIV/0!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 t="s">
        <v>64</v>
      </c>
      <c r="AB38" s="27">
        <f t="shared" ref="AB38:AB69" si="18">P38*G38</f>
        <v>0</v>
      </c>
      <c r="AC38" s="28">
        <v>0</v>
      </c>
      <c r="AD38" s="30"/>
      <c r="AE38" s="27"/>
      <c r="AF38" s="27">
        <v>12</v>
      </c>
      <c r="AG38" s="27">
        <v>84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1" t="s">
        <v>74</v>
      </c>
      <c r="B39" s="1" t="s">
        <v>34</v>
      </c>
      <c r="C39" s="1">
        <v>114</v>
      </c>
      <c r="D39" s="1">
        <v>3</v>
      </c>
      <c r="E39" s="1">
        <v>54</v>
      </c>
      <c r="F39" s="1">
        <v>54</v>
      </c>
      <c r="G39" s="6">
        <v>0.9</v>
      </c>
      <c r="H39" s="1">
        <v>180</v>
      </c>
      <c r="I39" s="1" t="s">
        <v>35</v>
      </c>
      <c r="J39" s="1">
        <v>51</v>
      </c>
      <c r="K39" s="1">
        <f t="shared" si="17"/>
        <v>3</v>
      </c>
      <c r="L39" s="1">
        <f t="shared" si="3"/>
        <v>54</v>
      </c>
      <c r="M39" s="1"/>
      <c r="N39" s="1">
        <v>96</v>
      </c>
      <c r="O39" s="1">
        <f t="shared" si="4"/>
        <v>10.8</v>
      </c>
      <c r="P39" s="5"/>
      <c r="Q39" s="5">
        <f t="shared" ref="Q39:Q40" si="19">AD39*AC39</f>
        <v>0</v>
      </c>
      <c r="R39" s="5"/>
      <c r="S39" s="1"/>
      <c r="T39" s="1">
        <f t="shared" si="6"/>
        <v>13.888888888888888</v>
      </c>
      <c r="U39" s="1">
        <f t="shared" si="7"/>
        <v>13.888888888888888</v>
      </c>
      <c r="V39" s="1">
        <v>10.6</v>
      </c>
      <c r="W39" s="1">
        <v>13.6</v>
      </c>
      <c r="X39" s="1">
        <v>15.2</v>
      </c>
      <c r="Y39" s="1">
        <v>9.8000000000000007</v>
      </c>
      <c r="Z39" s="1">
        <v>10.199999999999999</v>
      </c>
      <c r="AA39" s="1"/>
      <c r="AB39" s="1">
        <f t="shared" si="18"/>
        <v>0</v>
      </c>
      <c r="AC39" s="6">
        <v>8</v>
      </c>
      <c r="AD39" s="9">
        <f t="shared" si="8"/>
        <v>0</v>
      </c>
      <c r="AE39" s="1">
        <f t="shared" si="9"/>
        <v>0</v>
      </c>
      <c r="AF39" s="1">
        <v>12</v>
      </c>
      <c r="AG39" s="1">
        <v>84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" t="s">
        <v>75</v>
      </c>
      <c r="B40" s="1" t="s">
        <v>34</v>
      </c>
      <c r="C40" s="1">
        <v>111</v>
      </c>
      <c r="D40" s="1">
        <v>14</v>
      </c>
      <c r="E40" s="1">
        <v>86</v>
      </c>
      <c r="F40" s="1">
        <v>7</v>
      </c>
      <c r="G40" s="6">
        <v>0.9</v>
      </c>
      <c r="H40" s="1">
        <v>180</v>
      </c>
      <c r="I40" s="1" t="s">
        <v>35</v>
      </c>
      <c r="J40" s="1">
        <v>92</v>
      </c>
      <c r="K40" s="1">
        <f t="shared" si="17"/>
        <v>-6</v>
      </c>
      <c r="L40" s="1">
        <f t="shared" si="3"/>
        <v>86</v>
      </c>
      <c r="M40" s="1"/>
      <c r="N40" s="1">
        <v>192</v>
      </c>
      <c r="O40" s="1">
        <f t="shared" si="4"/>
        <v>17.2</v>
      </c>
      <c r="P40" s="5">
        <f>20*O40-N40-F40</f>
        <v>145</v>
      </c>
      <c r="Q40" s="5">
        <f t="shared" si="19"/>
        <v>192</v>
      </c>
      <c r="R40" s="5"/>
      <c r="S40" s="1"/>
      <c r="T40" s="1">
        <f t="shared" si="6"/>
        <v>22.732558139534884</v>
      </c>
      <c r="U40" s="1">
        <f t="shared" si="7"/>
        <v>11.569767441860465</v>
      </c>
      <c r="V40" s="1">
        <v>19.600000000000001</v>
      </c>
      <c r="W40" s="1">
        <v>7.2</v>
      </c>
      <c r="X40" s="1">
        <v>16.600000000000001</v>
      </c>
      <c r="Y40" s="1">
        <v>16.399999999999999</v>
      </c>
      <c r="Z40" s="1">
        <v>12.4</v>
      </c>
      <c r="AA40" s="1"/>
      <c r="AB40" s="1">
        <f t="shared" si="18"/>
        <v>130.5</v>
      </c>
      <c r="AC40" s="6">
        <v>8</v>
      </c>
      <c r="AD40" s="9">
        <f t="shared" si="8"/>
        <v>24</v>
      </c>
      <c r="AE40" s="1">
        <f t="shared" si="9"/>
        <v>172.8</v>
      </c>
      <c r="AF40" s="1">
        <v>12</v>
      </c>
      <c r="AG40" s="1">
        <v>84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7" t="s">
        <v>76</v>
      </c>
      <c r="B41" s="27" t="s">
        <v>34</v>
      </c>
      <c r="C41" s="27"/>
      <c r="D41" s="27">
        <v>768</v>
      </c>
      <c r="E41" s="27">
        <v>768</v>
      </c>
      <c r="F41" s="27"/>
      <c r="G41" s="28">
        <v>0</v>
      </c>
      <c r="H41" s="27" t="e">
        <v>#N/A</v>
      </c>
      <c r="I41" s="27" t="s">
        <v>35</v>
      </c>
      <c r="J41" s="27">
        <v>768</v>
      </c>
      <c r="K41" s="27">
        <f t="shared" si="17"/>
        <v>0</v>
      </c>
      <c r="L41" s="27">
        <f t="shared" si="3"/>
        <v>0</v>
      </c>
      <c r="M41" s="27">
        <v>768</v>
      </c>
      <c r="N41" s="27"/>
      <c r="O41" s="27">
        <f t="shared" si="4"/>
        <v>0</v>
      </c>
      <c r="P41" s="29"/>
      <c r="Q41" s="29"/>
      <c r="R41" s="29"/>
      <c r="S41" s="27"/>
      <c r="T41" s="27" t="e">
        <f t="shared" si="6"/>
        <v>#DIV/0!</v>
      </c>
      <c r="U41" s="27" t="e">
        <f t="shared" si="7"/>
        <v>#DIV/0!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 t="s">
        <v>64</v>
      </c>
      <c r="AB41" s="27">
        <f t="shared" si="18"/>
        <v>0</v>
      </c>
      <c r="AC41" s="28">
        <v>0</v>
      </c>
      <c r="AD41" s="30"/>
      <c r="AE41" s="27"/>
      <c r="AF41" s="27">
        <v>12</v>
      </c>
      <c r="AG41" s="27">
        <v>84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" t="s">
        <v>77</v>
      </c>
      <c r="B42" s="1" t="s">
        <v>34</v>
      </c>
      <c r="C42" s="1">
        <v>5228</v>
      </c>
      <c r="D42" s="1">
        <v>1637</v>
      </c>
      <c r="E42" s="1">
        <v>1811</v>
      </c>
      <c r="F42" s="1">
        <v>4998</v>
      </c>
      <c r="G42" s="6">
        <v>0.9</v>
      </c>
      <c r="H42" s="1">
        <v>180</v>
      </c>
      <c r="I42" s="1" t="s">
        <v>35</v>
      </c>
      <c r="J42" s="1">
        <v>1795</v>
      </c>
      <c r="K42" s="1">
        <f t="shared" si="17"/>
        <v>16</v>
      </c>
      <c r="L42" s="1">
        <f t="shared" si="3"/>
        <v>179</v>
      </c>
      <c r="M42" s="1">
        <v>1632</v>
      </c>
      <c r="N42" s="1">
        <v>0</v>
      </c>
      <c r="O42" s="1">
        <f t="shared" si="4"/>
        <v>35.799999999999997</v>
      </c>
      <c r="P42" s="5"/>
      <c r="Q42" s="5">
        <f t="shared" ref="Q42:Q48" si="20">AD42*AC42</f>
        <v>0</v>
      </c>
      <c r="R42" s="5"/>
      <c r="S42" s="1"/>
      <c r="T42" s="1">
        <f t="shared" si="6"/>
        <v>139.60893854748605</v>
      </c>
      <c r="U42" s="1">
        <f t="shared" si="7"/>
        <v>139.60893854748605</v>
      </c>
      <c r="V42" s="1">
        <v>26.2</v>
      </c>
      <c r="W42" s="1">
        <v>25.6</v>
      </c>
      <c r="X42" s="1">
        <v>295.39999999999998</v>
      </c>
      <c r="Y42" s="1">
        <v>16.2</v>
      </c>
      <c r="Z42" s="1">
        <v>22</v>
      </c>
      <c r="AA42" s="33" t="s">
        <v>128</v>
      </c>
      <c r="AB42" s="1">
        <f t="shared" si="18"/>
        <v>0</v>
      </c>
      <c r="AC42" s="6">
        <v>8</v>
      </c>
      <c r="AD42" s="9">
        <f t="shared" si="8"/>
        <v>0</v>
      </c>
      <c r="AE42" s="1">
        <f t="shared" si="9"/>
        <v>0</v>
      </c>
      <c r="AF42" s="1">
        <v>12</v>
      </c>
      <c r="AG42" s="1">
        <v>84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" t="s">
        <v>78</v>
      </c>
      <c r="B43" s="1" t="s">
        <v>34</v>
      </c>
      <c r="C43" s="1">
        <v>67</v>
      </c>
      <c r="D43" s="1">
        <v>1349</v>
      </c>
      <c r="E43" s="1">
        <v>1386</v>
      </c>
      <c r="F43" s="1">
        <v>-1</v>
      </c>
      <c r="G43" s="6">
        <v>0.43</v>
      </c>
      <c r="H43" s="1">
        <v>180</v>
      </c>
      <c r="I43" s="1" t="s">
        <v>35</v>
      </c>
      <c r="J43" s="1">
        <v>1414</v>
      </c>
      <c r="K43" s="1">
        <f t="shared" si="17"/>
        <v>-28</v>
      </c>
      <c r="L43" s="1">
        <f t="shared" si="3"/>
        <v>42</v>
      </c>
      <c r="M43" s="1">
        <v>1344</v>
      </c>
      <c r="N43" s="1">
        <v>192</v>
      </c>
      <c r="O43" s="1">
        <f t="shared" si="4"/>
        <v>8.4</v>
      </c>
      <c r="P43" s="5"/>
      <c r="Q43" s="5">
        <f t="shared" si="20"/>
        <v>0</v>
      </c>
      <c r="R43" s="5"/>
      <c r="S43" s="1"/>
      <c r="T43" s="1">
        <f t="shared" si="6"/>
        <v>22.738095238095237</v>
      </c>
      <c r="U43" s="1">
        <f t="shared" si="7"/>
        <v>22.738095238095237</v>
      </c>
      <c r="V43" s="1">
        <v>11.8</v>
      </c>
      <c r="W43" s="1">
        <v>11.4</v>
      </c>
      <c r="X43" s="1">
        <v>7</v>
      </c>
      <c r="Y43" s="1">
        <v>0.4</v>
      </c>
      <c r="Z43" s="1">
        <v>7.2</v>
      </c>
      <c r="AA43" s="1"/>
      <c r="AB43" s="1">
        <f t="shared" si="18"/>
        <v>0</v>
      </c>
      <c r="AC43" s="6">
        <v>16</v>
      </c>
      <c r="AD43" s="9">
        <f t="shared" si="8"/>
        <v>0</v>
      </c>
      <c r="AE43" s="1">
        <f t="shared" si="9"/>
        <v>0</v>
      </c>
      <c r="AF43" s="1">
        <v>12</v>
      </c>
      <c r="AG43" s="1">
        <v>84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" t="s">
        <v>79</v>
      </c>
      <c r="B44" s="1" t="s">
        <v>41</v>
      </c>
      <c r="C44" s="1">
        <v>547</v>
      </c>
      <c r="D44" s="1">
        <v>203</v>
      </c>
      <c r="E44" s="1">
        <v>313.14999999999998</v>
      </c>
      <c r="F44" s="1">
        <v>320</v>
      </c>
      <c r="G44" s="6">
        <v>1</v>
      </c>
      <c r="H44" s="1">
        <v>180</v>
      </c>
      <c r="I44" s="1" t="s">
        <v>35</v>
      </c>
      <c r="J44" s="1">
        <v>313</v>
      </c>
      <c r="K44" s="1">
        <f t="shared" si="17"/>
        <v>0.14999999999997726</v>
      </c>
      <c r="L44" s="1">
        <f t="shared" si="3"/>
        <v>313.14999999999998</v>
      </c>
      <c r="M44" s="1"/>
      <c r="N44" s="1">
        <v>240</v>
      </c>
      <c r="O44" s="1">
        <f t="shared" si="4"/>
        <v>62.629999999999995</v>
      </c>
      <c r="P44" s="5">
        <f t="shared" ref="P44" si="21">14*O44-N44-F44</f>
        <v>316.81999999999994</v>
      </c>
      <c r="Q44" s="5">
        <f t="shared" si="20"/>
        <v>300</v>
      </c>
      <c r="R44" s="5"/>
      <c r="S44" s="1"/>
      <c r="T44" s="1">
        <f t="shared" si="6"/>
        <v>13.731438607695994</v>
      </c>
      <c r="U44" s="1">
        <f t="shared" si="7"/>
        <v>8.9414018840811114</v>
      </c>
      <c r="V44" s="1">
        <v>64.277999999999992</v>
      </c>
      <c r="W44" s="1">
        <v>69.959000000000003</v>
      </c>
      <c r="X44" s="1">
        <v>58</v>
      </c>
      <c r="Y44" s="1">
        <v>57</v>
      </c>
      <c r="Z44" s="1">
        <v>64</v>
      </c>
      <c r="AA44" s="1"/>
      <c r="AB44" s="1">
        <f t="shared" si="18"/>
        <v>316.81999999999994</v>
      </c>
      <c r="AC44" s="6">
        <v>5</v>
      </c>
      <c r="AD44" s="9">
        <f t="shared" si="8"/>
        <v>60</v>
      </c>
      <c r="AE44" s="1">
        <f t="shared" si="9"/>
        <v>300</v>
      </c>
      <c r="AF44" s="1">
        <v>12</v>
      </c>
      <c r="AG44" s="1">
        <v>144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" t="s">
        <v>80</v>
      </c>
      <c r="B45" s="1" t="s">
        <v>34</v>
      </c>
      <c r="C45" s="1">
        <v>4844</v>
      </c>
      <c r="D45" s="1">
        <v>1824</v>
      </c>
      <c r="E45" s="1">
        <v>506</v>
      </c>
      <c r="F45" s="1">
        <v>5988</v>
      </c>
      <c r="G45" s="6">
        <v>0.9</v>
      </c>
      <c r="H45" s="1">
        <v>180</v>
      </c>
      <c r="I45" s="1" t="s">
        <v>35</v>
      </c>
      <c r="J45" s="14">
        <v>2163</v>
      </c>
      <c r="K45" s="14">
        <f t="shared" si="17"/>
        <v>-1657</v>
      </c>
      <c r="L45" s="1">
        <f t="shared" si="3"/>
        <v>378</v>
      </c>
      <c r="M45" s="1">
        <v>128</v>
      </c>
      <c r="N45" s="1">
        <v>0</v>
      </c>
      <c r="O45" s="1">
        <f t="shared" si="4"/>
        <v>75.599999999999994</v>
      </c>
      <c r="P45" s="5"/>
      <c r="Q45" s="5">
        <f t="shared" si="20"/>
        <v>0</v>
      </c>
      <c r="R45" s="5"/>
      <c r="S45" s="1"/>
      <c r="T45" s="1">
        <f t="shared" si="6"/>
        <v>79.206349206349216</v>
      </c>
      <c r="U45" s="1">
        <f t="shared" si="7"/>
        <v>79.206349206349216</v>
      </c>
      <c r="V45" s="1">
        <v>60</v>
      </c>
      <c r="W45" s="1">
        <v>77.2</v>
      </c>
      <c r="X45" s="1">
        <v>297</v>
      </c>
      <c r="Y45" s="1">
        <v>53.6</v>
      </c>
      <c r="Z45" s="1">
        <v>65.400000000000006</v>
      </c>
      <c r="AA45" s="34" t="s">
        <v>127</v>
      </c>
      <c r="AB45" s="1">
        <f t="shared" si="18"/>
        <v>0</v>
      </c>
      <c r="AC45" s="6">
        <v>8</v>
      </c>
      <c r="AD45" s="9">
        <f t="shared" si="8"/>
        <v>0</v>
      </c>
      <c r="AE45" s="1">
        <f t="shared" si="9"/>
        <v>0</v>
      </c>
      <c r="AF45" s="1">
        <v>12</v>
      </c>
      <c r="AG45" s="1">
        <v>84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" t="s">
        <v>82</v>
      </c>
      <c r="B46" s="1" t="s">
        <v>34</v>
      </c>
      <c r="C46" s="1">
        <v>20</v>
      </c>
      <c r="D46" s="1">
        <v>1559</v>
      </c>
      <c r="E46" s="1">
        <v>77</v>
      </c>
      <c r="F46" s="1">
        <v>1477</v>
      </c>
      <c r="G46" s="6">
        <v>0.43</v>
      </c>
      <c r="H46" s="1">
        <v>180</v>
      </c>
      <c r="I46" s="1" t="s">
        <v>35</v>
      </c>
      <c r="J46" s="14">
        <v>1447</v>
      </c>
      <c r="K46" s="14">
        <f t="shared" si="17"/>
        <v>-1370</v>
      </c>
      <c r="L46" s="1">
        <f t="shared" si="3"/>
        <v>77</v>
      </c>
      <c r="M46" s="1"/>
      <c r="N46" s="1">
        <v>0</v>
      </c>
      <c r="O46" s="1">
        <f t="shared" si="4"/>
        <v>15.4</v>
      </c>
      <c r="P46" s="5"/>
      <c r="Q46" s="5">
        <f t="shared" si="20"/>
        <v>0</v>
      </c>
      <c r="R46" s="5"/>
      <c r="S46" s="1"/>
      <c r="T46" s="1">
        <f t="shared" si="6"/>
        <v>95.909090909090907</v>
      </c>
      <c r="U46" s="1">
        <f t="shared" si="7"/>
        <v>95.909090909090907</v>
      </c>
      <c r="V46" s="1">
        <v>12.2</v>
      </c>
      <c r="W46" s="1">
        <v>16</v>
      </c>
      <c r="X46" s="1">
        <v>9.6</v>
      </c>
      <c r="Y46" s="1">
        <v>18.8</v>
      </c>
      <c r="Z46" s="1">
        <v>13.8</v>
      </c>
      <c r="AA46" s="34" t="s">
        <v>127</v>
      </c>
      <c r="AB46" s="1">
        <f t="shared" si="18"/>
        <v>0</v>
      </c>
      <c r="AC46" s="6">
        <v>16</v>
      </c>
      <c r="AD46" s="9">
        <f t="shared" si="8"/>
        <v>0</v>
      </c>
      <c r="AE46" s="1">
        <f t="shared" si="9"/>
        <v>0</v>
      </c>
      <c r="AF46" s="1">
        <v>12</v>
      </c>
      <c r="AG46" s="1">
        <v>84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5" t="s">
        <v>83</v>
      </c>
      <c r="B47" s="1" t="s">
        <v>34</v>
      </c>
      <c r="C47" s="1"/>
      <c r="D47" s="1">
        <v>120</v>
      </c>
      <c r="E47" s="1">
        <v>4</v>
      </c>
      <c r="F47" s="1">
        <v>116</v>
      </c>
      <c r="G47" s="6">
        <v>0.7</v>
      </c>
      <c r="H47" s="1">
        <v>180</v>
      </c>
      <c r="I47" s="1" t="s">
        <v>35</v>
      </c>
      <c r="J47" s="1">
        <v>4</v>
      </c>
      <c r="K47" s="1">
        <f t="shared" si="17"/>
        <v>0</v>
      </c>
      <c r="L47" s="1">
        <f t="shared" si="3"/>
        <v>4</v>
      </c>
      <c r="M47" s="1"/>
      <c r="N47" s="1"/>
      <c r="O47" s="1">
        <f t="shared" si="4"/>
        <v>0.8</v>
      </c>
      <c r="P47" s="5"/>
      <c r="Q47" s="5">
        <f t="shared" si="20"/>
        <v>0</v>
      </c>
      <c r="R47" s="5"/>
      <c r="S47" s="1"/>
      <c r="T47" s="1">
        <f t="shared" ref="T47" si="22">(F47+N47+Q47)/O47</f>
        <v>145</v>
      </c>
      <c r="U47" s="1">
        <f t="shared" ref="U47" si="23">(F47+N47)/O47</f>
        <v>145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84</v>
      </c>
      <c r="AB47" s="1">
        <f t="shared" si="18"/>
        <v>0</v>
      </c>
      <c r="AC47" s="6">
        <v>10</v>
      </c>
      <c r="AD47" s="9">
        <f t="shared" ref="AD47" si="24">MROUND(P47,AC47*AF47)/AC47</f>
        <v>0</v>
      </c>
      <c r="AE47" s="1">
        <f t="shared" ref="AE47" si="25">AD47*AC47*G47</f>
        <v>0</v>
      </c>
      <c r="AF47" s="1">
        <v>12</v>
      </c>
      <c r="AG47" s="1">
        <v>84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5" t="s">
        <v>85</v>
      </c>
      <c r="B48" s="1" t="s">
        <v>34</v>
      </c>
      <c r="C48" s="1"/>
      <c r="D48" s="1">
        <v>120</v>
      </c>
      <c r="E48" s="1">
        <v>5</v>
      </c>
      <c r="F48" s="1">
        <v>115</v>
      </c>
      <c r="G48" s="6">
        <v>0.7</v>
      </c>
      <c r="H48" s="1">
        <v>180</v>
      </c>
      <c r="I48" s="1" t="s">
        <v>35</v>
      </c>
      <c r="J48" s="1">
        <v>5</v>
      </c>
      <c r="K48" s="1">
        <f t="shared" si="17"/>
        <v>0</v>
      </c>
      <c r="L48" s="1">
        <f t="shared" si="3"/>
        <v>5</v>
      </c>
      <c r="M48" s="1"/>
      <c r="N48" s="1"/>
      <c r="O48" s="1">
        <f t="shared" si="4"/>
        <v>1</v>
      </c>
      <c r="P48" s="5"/>
      <c r="Q48" s="5">
        <f t="shared" si="20"/>
        <v>0</v>
      </c>
      <c r="R48" s="5"/>
      <c r="S48" s="1"/>
      <c r="T48" s="1">
        <f t="shared" si="6"/>
        <v>115</v>
      </c>
      <c r="U48" s="1">
        <f t="shared" si="7"/>
        <v>115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 t="s">
        <v>84</v>
      </c>
      <c r="AB48" s="1">
        <f t="shared" si="18"/>
        <v>0</v>
      </c>
      <c r="AC48" s="6">
        <v>10</v>
      </c>
      <c r="AD48" s="9">
        <f t="shared" si="8"/>
        <v>0</v>
      </c>
      <c r="AE48" s="1">
        <f t="shared" si="9"/>
        <v>0</v>
      </c>
      <c r="AF48" s="1">
        <v>12</v>
      </c>
      <c r="AG48" s="1">
        <v>84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s="31" customFormat="1" x14ac:dyDescent="0.25">
      <c r="A49" s="27" t="s">
        <v>86</v>
      </c>
      <c r="B49" s="27" t="s">
        <v>34</v>
      </c>
      <c r="C49" s="27"/>
      <c r="D49" s="27"/>
      <c r="E49" s="27"/>
      <c r="F49" s="27"/>
      <c r="G49" s="28">
        <v>0</v>
      </c>
      <c r="H49" s="27">
        <v>180</v>
      </c>
      <c r="I49" s="27" t="s">
        <v>35</v>
      </c>
      <c r="J49" s="27"/>
      <c r="K49" s="27">
        <f t="shared" si="17"/>
        <v>0</v>
      </c>
      <c r="L49" s="27">
        <f t="shared" si="3"/>
        <v>0</v>
      </c>
      <c r="M49" s="27"/>
      <c r="N49" s="27">
        <v>0</v>
      </c>
      <c r="O49" s="27">
        <f t="shared" si="4"/>
        <v>0</v>
      </c>
      <c r="P49" s="29"/>
      <c r="Q49" s="29"/>
      <c r="R49" s="29"/>
      <c r="S49" s="27"/>
      <c r="T49" s="27" t="e">
        <f t="shared" si="6"/>
        <v>#DIV/0!</v>
      </c>
      <c r="U49" s="27" t="e">
        <f t="shared" si="7"/>
        <v>#DIV/0!</v>
      </c>
      <c r="V49" s="27">
        <v>0</v>
      </c>
      <c r="W49" s="27">
        <v>0.4</v>
      </c>
      <c r="X49" s="27">
        <v>0.8</v>
      </c>
      <c r="Y49" s="27">
        <v>1.8</v>
      </c>
      <c r="Z49" s="27">
        <v>1</v>
      </c>
      <c r="AA49" s="32" t="s">
        <v>64</v>
      </c>
      <c r="AB49" s="27">
        <f t="shared" si="18"/>
        <v>0</v>
      </c>
      <c r="AC49" s="28">
        <v>8</v>
      </c>
      <c r="AD49" s="30">
        <f t="shared" si="8"/>
        <v>0</v>
      </c>
      <c r="AE49" s="27">
        <f t="shared" si="9"/>
        <v>0</v>
      </c>
      <c r="AF49" s="27">
        <v>12</v>
      </c>
      <c r="AG49" s="27">
        <v>84</v>
      </c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</row>
    <row r="50" spans="1:48" x14ac:dyDescent="0.25">
      <c r="A50" s="1" t="s">
        <v>87</v>
      </c>
      <c r="B50" s="1" t="s">
        <v>34</v>
      </c>
      <c r="C50" s="1">
        <v>68</v>
      </c>
      <c r="D50" s="1">
        <v>6</v>
      </c>
      <c r="E50" s="1">
        <v>69</v>
      </c>
      <c r="F50" s="1"/>
      <c r="G50" s="6">
        <v>0.7</v>
      </c>
      <c r="H50" s="1">
        <v>180</v>
      </c>
      <c r="I50" s="1" t="s">
        <v>35</v>
      </c>
      <c r="J50" s="1">
        <v>86</v>
      </c>
      <c r="K50" s="1">
        <f t="shared" si="17"/>
        <v>-17</v>
      </c>
      <c r="L50" s="1">
        <f t="shared" si="3"/>
        <v>69</v>
      </c>
      <c r="M50" s="1"/>
      <c r="N50" s="1">
        <v>0</v>
      </c>
      <c r="O50" s="1">
        <f t="shared" si="4"/>
        <v>13.8</v>
      </c>
      <c r="P50" s="5">
        <f>14*O50-N50-F50</f>
        <v>193.20000000000002</v>
      </c>
      <c r="Q50" s="5">
        <f>AD50*AC50</f>
        <v>192</v>
      </c>
      <c r="R50" s="5"/>
      <c r="S50" s="1"/>
      <c r="T50" s="1">
        <f t="shared" si="6"/>
        <v>13.913043478260869</v>
      </c>
      <c r="U50" s="1">
        <f t="shared" si="7"/>
        <v>0</v>
      </c>
      <c r="V50" s="1">
        <v>5.6</v>
      </c>
      <c r="W50" s="1">
        <v>4</v>
      </c>
      <c r="X50" s="1">
        <v>3.4</v>
      </c>
      <c r="Y50" s="1">
        <v>2.6</v>
      </c>
      <c r="Z50" s="1">
        <v>2</v>
      </c>
      <c r="AA50" s="1"/>
      <c r="AB50" s="1">
        <f t="shared" si="18"/>
        <v>135.24</v>
      </c>
      <c r="AC50" s="6">
        <v>8</v>
      </c>
      <c r="AD50" s="9">
        <f t="shared" si="8"/>
        <v>24</v>
      </c>
      <c r="AE50" s="1">
        <f t="shared" si="9"/>
        <v>134.39999999999998</v>
      </c>
      <c r="AF50" s="1">
        <v>12</v>
      </c>
      <c r="AG50" s="1">
        <v>84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s="31" customFormat="1" x14ac:dyDescent="0.25">
      <c r="A51" s="27" t="s">
        <v>88</v>
      </c>
      <c r="B51" s="27" t="s">
        <v>34</v>
      </c>
      <c r="C51" s="27"/>
      <c r="D51" s="27"/>
      <c r="E51" s="27"/>
      <c r="F51" s="27"/>
      <c r="G51" s="28">
        <v>0</v>
      </c>
      <c r="H51" s="27">
        <v>180</v>
      </c>
      <c r="I51" s="27" t="s">
        <v>35</v>
      </c>
      <c r="J51" s="27"/>
      <c r="K51" s="27">
        <f t="shared" si="17"/>
        <v>0</v>
      </c>
      <c r="L51" s="27">
        <f t="shared" si="3"/>
        <v>0</v>
      </c>
      <c r="M51" s="27"/>
      <c r="N51" s="27">
        <v>0</v>
      </c>
      <c r="O51" s="27">
        <f t="shared" si="4"/>
        <v>0</v>
      </c>
      <c r="P51" s="29"/>
      <c r="Q51" s="29"/>
      <c r="R51" s="29"/>
      <c r="S51" s="27"/>
      <c r="T51" s="27" t="e">
        <f t="shared" si="6"/>
        <v>#DIV/0!</v>
      </c>
      <c r="U51" s="27" t="e">
        <f t="shared" si="7"/>
        <v>#DIV/0!</v>
      </c>
      <c r="V51" s="27">
        <v>0</v>
      </c>
      <c r="W51" s="27">
        <v>0.6</v>
      </c>
      <c r="X51" s="27">
        <v>0.8</v>
      </c>
      <c r="Y51" s="27">
        <v>2.4</v>
      </c>
      <c r="Z51" s="27">
        <v>1.4</v>
      </c>
      <c r="AA51" s="32" t="s">
        <v>64</v>
      </c>
      <c r="AB51" s="27">
        <f t="shared" si="18"/>
        <v>0</v>
      </c>
      <c r="AC51" s="28">
        <v>8</v>
      </c>
      <c r="AD51" s="30">
        <f t="shared" si="8"/>
        <v>0</v>
      </c>
      <c r="AE51" s="27">
        <f t="shared" si="9"/>
        <v>0</v>
      </c>
      <c r="AF51" s="27">
        <v>12</v>
      </c>
      <c r="AG51" s="27">
        <v>84</v>
      </c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</row>
    <row r="52" spans="1:48" x14ac:dyDescent="0.25">
      <c r="A52" s="1" t="s">
        <v>89</v>
      </c>
      <c r="B52" s="1" t="s">
        <v>34</v>
      </c>
      <c r="C52" s="1">
        <v>271</v>
      </c>
      <c r="D52" s="1">
        <v>14</v>
      </c>
      <c r="E52" s="1">
        <v>165</v>
      </c>
      <c r="F52" s="1">
        <v>104</v>
      </c>
      <c r="G52" s="6">
        <v>0.7</v>
      </c>
      <c r="H52" s="1">
        <v>180</v>
      </c>
      <c r="I52" s="1" t="s">
        <v>35</v>
      </c>
      <c r="J52" s="1">
        <v>154</v>
      </c>
      <c r="K52" s="1">
        <f t="shared" si="17"/>
        <v>11</v>
      </c>
      <c r="L52" s="1">
        <f t="shared" si="3"/>
        <v>165</v>
      </c>
      <c r="M52" s="1"/>
      <c r="N52" s="1">
        <v>96</v>
      </c>
      <c r="O52" s="1">
        <f t="shared" si="4"/>
        <v>33</v>
      </c>
      <c r="P52" s="5">
        <f t="shared" ref="P52:P55" si="26">14*O52-N52-F52</f>
        <v>262</v>
      </c>
      <c r="Q52" s="5">
        <f t="shared" ref="Q52:Q55" si="27">AD52*AC52</f>
        <v>288</v>
      </c>
      <c r="R52" s="5"/>
      <c r="S52" s="1"/>
      <c r="T52" s="1">
        <f t="shared" si="6"/>
        <v>14.787878787878787</v>
      </c>
      <c r="U52" s="1">
        <f t="shared" si="7"/>
        <v>6.0606060606060606</v>
      </c>
      <c r="V52" s="1">
        <v>23.8</v>
      </c>
      <c r="W52" s="1">
        <v>22</v>
      </c>
      <c r="X52" s="1">
        <v>24.4</v>
      </c>
      <c r="Y52" s="1">
        <v>24.4</v>
      </c>
      <c r="Z52" s="1">
        <v>33.799999999999997</v>
      </c>
      <c r="AA52" s="1"/>
      <c r="AB52" s="1">
        <f t="shared" si="18"/>
        <v>183.39999999999998</v>
      </c>
      <c r="AC52" s="6">
        <v>8</v>
      </c>
      <c r="AD52" s="9">
        <f t="shared" si="8"/>
        <v>36</v>
      </c>
      <c r="AE52" s="1">
        <f t="shared" si="9"/>
        <v>201.6</v>
      </c>
      <c r="AF52" s="1">
        <v>12</v>
      </c>
      <c r="AG52" s="1">
        <v>84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" t="s">
        <v>90</v>
      </c>
      <c r="B53" s="1" t="s">
        <v>34</v>
      </c>
      <c r="C53" s="1"/>
      <c r="D53" s="1">
        <v>289</v>
      </c>
      <c r="E53" s="1">
        <v>98</v>
      </c>
      <c r="F53" s="1">
        <v>187</v>
      </c>
      <c r="G53" s="6">
        <v>0.9</v>
      </c>
      <c r="H53" s="1">
        <v>180</v>
      </c>
      <c r="I53" s="1" t="s">
        <v>35</v>
      </c>
      <c r="J53" s="1">
        <v>98</v>
      </c>
      <c r="K53" s="1">
        <f t="shared" si="17"/>
        <v>0</v>
      </c>
      <c r="L53" s="1">
        <f t="shared" si="3"/>
        <v>98</v>
      </c>
      <c r="M53" s="1"/>
      <c r="N53" s="1">
        <v>0</v>
      </c>
      <c r="O53" s="1">
        <f t="shared" si="4"/>
        <v>19.600000000000001</v>
      </c>
      <c r="P53" s="5">
        <f t="shared" si="26"/>
        <v>87.400000000000034</v>
      </c>
      <c r="Q53" s="5">
        <f t="shared" si="27"/>
        <v>96</v>
      </c>
      <c r="R53" s="5"/>
      <c r="S53" s="1"/>
      <c r="T53" s="1">
        <f t="shared" si="6"/>
        <v>14.438775510204081</v>
      </c>
      <c r="U53" s="1">
        <f t="shared" si="7"/>
        <v>9.5408163265306118</v>
      </c>
      <c r="V53" s="1">
        <v>0</v>
      </c>
      <c r="W53" s="1">
        <v>11.8</v>
      </c>
      <c r="X53" s="1">
        <v>12.6</v>
      </c>
      <c r="Y53" s="1">
        <v>11.4</v>
      </c>
      <c r="Z53" s="1">
        <v>12</v>
      </c>
      <c r="AA53" s="1"/>
      <c r="AB53" s="1">
        <f t="shared" si="18"/>
        <v>78.660000000000039</v>
      </c>
      <c r="AC53" s="6">
        <v>8</v>
      </c>
      <c r="AD53" s="9">
        <f t="shared" si="8"/>
        <v>12</v>
      </c>
      <c r="AE53" s="1">
        <f t="shared" si="9"/>
        <v>86.4</v>
      </c>
      <c r="AF53" s="1">
        <v>12</v>
      </c>
      <c r="AG53" s="1">
        <v>84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1" t="s">
        <v>91</v>
      </c>
      <c r="B54" s="1" t="s">
        <v>34</v>
      </c>
      <c r="C54" s="1">
        <v>131</v>
      </c>
      <c r="D54" s="1"/>
      <c r="E54" s="1">
        <v>9</v>
      </c>
      <c r="F54" s="1"/>
      <c r="G54" s="6">
        <v>0.9</v>
      </c>
      <c r="H54" s="1">
        <v>180</v>
      </c>
      <c r="I54" s="1" t="s">
        <v>35</v>
      </c>
      <c r="J54" s="1">
        <v>31</v>
      </c>
      <c r="K54" s="1">
        <f t="shared" si="17"/>
        <v>-22</v>
      </c>
      <c r="L54" s="1">
        <f t="shared" si="3"/>
        <v>9</v>
      </c>
      <c r="M54" s="1"/>
      <c r="N54" s="1">
        <v>96</v>
      </c>
      <c r="O54" s="1">
        <f t="shared" si="4"/>
        <v>1.8</v>
      </c>
      <c r="P54" s="5"/>
      <c r="Q54" s="5">
        <f t="shared" si="27"/>
        <v>0</v>
      </c>
      <c r="R54" s="5"/>
      <c r="S54" s="1"/>
      <c r="T54" s="1">
        <f t="shared" si="6"/>
        <v>53.333333333333329</v>
      </c>
      <c r="U54" s="1">
        <f t="shared" si="7"/>
        <v>53.333333333333329</v>
      </c>
      <c r="V54" s="1">
        <v>17.399999999999999</v>
      </c>
      <c r="W54" s="1">
        <v>9.4</v>
      </c>
      <c r="X54" s="1">
        <v>6.2</v>
      </c>
      <c r="Y54" s="1">
        <v>2.4</v>
      </c>
      <c r="Z54" s="1">
        <v>3.8</v>
      </c>
      <c r="AA54" s="1"/>
      <c r="AB54" s="1">
        <f t="shared" si="18"/>
        <v>0</v>
      </c>
      <c r="AC54" s="6">
        <v>8</v>
      </c>
      <c r="AD54" s="9">
        <f t="shared" si="8"/>
        <v>0</v>
      </c>
      <c r="AE54" s="1">
        <f t="shared" si="9"/>
        <v>0</v>
      </c>
      <c r="AF54" s="1">
        <v>12</v>
      </c>
      <c r="AG54" s="1">
        <v>84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1" t="s">
        <v>92</v>
      </c>
      <c r="B55" s="1" t="s">
        <v>41</v>
      </c>
      <c r="C55" s="1">
        <v>690</v>
      </c>
      <c r="D55" s="1"/>
      <c r="E55" s="1">
        <v>166.84</v>
      </c>
      <c r="F55" s="1">
        <v>334.5</v>
      </c>
      <c r="G55" s="6">
        <v>1</v>
      </c>
      <c r="H55" s="1">
        <v>180</v>
      </c>
      <c r="I55" s="1" t="s">
        <v>35</v>
      </c>
      <c r="J55" s="1">
        <v>170.5</v>
      </c>
      <c r="K55" s="1">
        <f t="shared" si="17"/>
        <v>-3.6599999999999966</v>
      </c>
      <c r="L55" s="1">
        <f t="shared" si="3"/>
        <v>166.84</v>
      </c>
      <c r="M55" s="1"/>
      <c r="N55" s="1">
        <v>0</v>
      </c>
      <c r="O55" s="1">
        <f t="shared" si="4"/>
        <v>33.368000000000002</v>
      </c>
      <c r="P55" s="5">
        <f t="shared" si="26"/>
        <v>132.65200000000004</v>
      </c>
      <c r="Q55" s="5">
        <f t="shared" si="27"/>
        <v>120</v>
      </c>
      <c r="R55" s="5"/>
      <c r="S55" s="1"/>
      <c r="T55" s="1">
        <f t="shared" si="6"/>
        <v>13.620834332294413</v>
      </c>
      <c r="U55" s="1">
        <f t="shared" si="7"/>
        <v>10.024574442579716</v>
      </c>
      <c r="V55" s="1">
        <v>56</v>
      </c>
      <c r="W55" s="1">
        <v>51.899000000000001</v>
      </c>
      <c r="X55" s="1">
        <v>60.727999999999987</v>
      </c>
      <c r="Y55" s="1">
        <v>58</v>
      </c>
      <c r="Z55" s="1">
        <v>42</v>
      </c>
      <c r="AA55" s="1"/>
      <c r="AB55" s="1">
        <f t="shared" si="18"/>
        <v>132.65200000000004</v>
      </c>
      <c r="AC55" s="6">
        <v>5</v>
      </c>
      <c r="AD55" s="9">
        <f t="shared" si="8"/>
        <v>24</v>
      </c>
      <c r="AE55" s="1">
        <f t="shared" si="9"/>
        <v>120</v>
      </c>
      <c r="AF55" s="1">
        <v>12</v>
      </c>
      <c r="AG55" s="1">
        <v>144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7" t="s">
        <v>93</v>
      </c>
      <c r="B56" s="27" t="s">
        <v>34</v>
      </c>
      <c r="C56" s="27"/>
      <c r="D56" s="27"/>
      <c r="E56" s="27"/>
      <c r="F56" s="27"/>
      <c r="G56" s="28">
        <v>0</v>
      </c>
      <c r="H56" s="27" t="e">
        <v>#N/A</v>
      </c>
      <c r="I56" s="27" t="s">
        <v>35</v>
      </c>
      <c r="J56" s="27"/>
      <c r="K56" s="27">
        <f t="shared" si="17"/>
        <v>0</v>
      </c>
      <c r="L56" s="27">
        <f t="shared" si="3"/>
        <v>0</v>
      </c>
      <c r="M56" s="27"/>
      <c r="N56" s="27"/>
      <c r="O56" s="27">
        <f t="shared" si="4"/>
        <v>0</v>
      </c>
      <c r="P56" s="29"/>
      <c r="Q56" s="29"/>
      <c r="R56" s="29"/>
      <c r="S56" s="27"/>
      <c r="T56" s="27" t="e">
        <f t="shared" si="6"/>
        <v>#DIV/0!</v>
      </c>
      <c r="U56" s="27" t="e">
        <f t="shared" si="7"/>
        <v>#DIV/0!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 t="s">
        <v>64</v>
      </c>
      <c r="AB56" s="27">
        <f t="shared" si="18"/>
        <v>0</v>
      </c>
      <c r="AC56" s="28">
        <v>0</v>
      </c>
      <c r="AD56" s="30"/>
      <c r="AE56" s="27"/>
      <c r="AF56" s="27">
        <v>12</v>
      </c>
      <c r="AG56" s="27">
        <v>84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7" t="s">
        <v>94</v>
      </c>
      <c r="B57" s="27" t="s">
        <v>34</v>
      </c>
      <c r="C57" s="27"/>
      <c r="D57" s="27"/>
      <c r="E57" s="27"/>
      <c r="F57" s="27"/>
      <c r="G57" s="28">
        <v>0</v>
      </c>
      <c r="H57" s="27" t="e">
        <v>#N/A</v>
      </c>
      <c r="I57" s="27" t="s">
        <v>35</v>
      </c>
      <c r="J57" s="27"/>
      <c r="K57" s="27">
        <f t="shared" si="17"/>
        <v>0</v>
      </c>
      <c r="L57" s="27">
        <f t="shared" si="3"/>
        <v>0</v>
      </c>
      <c r="M57" s="27"/>
      <c r="N57" s="27"/>
      <c r="O57" s="27">
        <f t="shared" si="4"/>
        <v>0</v>
      </c>
      <c r="P57" s="29"/>
      <c r="Q57" s="29"/>
      <c r="R57" s="29"/>
      <c r="S57" s="27"/>
      <c r="T57" s="27" t="e">
        <f t="shared" si="6"/>
        <v>#DIV/0!</v>
      </c>
      <c r="U57" s="27" t="e">
        <f t="shared" si="7"/>
        <v>#DIV/0!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 t="s">
        <v>64</v>
      </c>
      <c r="AB57" s="27">
        <f t="shared" si="18"/>
        <v>0</v>
      </c>
      <c r="AC57" s="28">
        <v>0</v>
      </c>
      <c r="AD57" s="30"/>
      <c r="AE57" s="27"/>
      <c r="AF57" s="27">
        <v>8</v>
      </c>
      <c r="AG57" s="27">
        <v>48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7" t="s">
        <v>95</v>
      </c>
      <c r="B58" s="27" t="s">
        <v>34</v>
      </c>
      <c r="C58" s="27"/>
      <c r="D58" s="27"/>
      <c r="E58" s="27"/>
      <c r="F58" s="27"/>
      <c r="G58" s="28">
        <v>0</v>
      </c>
      <c r="H58" s="27" t="e">
        <v>#N/A</v>
      </c>
      <c r="I58" s="27" t="s">
        <v>35</v>
      </c>
      <c r="J58" s="27"/>
      <c r="K58" s="27">
        <f t="shared" si="17"/>
        <v>0</v>
      </c>
      <c r="L58" s="27">
        <f t="shared" si="3"/>
        <v>0</v>
      </c>
      <c r="M58" s="27"/>
      <c r="N58" s="27"/>
      <c r="O58" s="27">
        <f t="shared" si="4"/>
        <v>0</v>
      </c>
      <c r="P58" s="29"/>
      <c r="Q58" s="29"/>
      <c r="R58" s="29"/>
      <c r="S58" s="27"/>
      <c r="T58" s="27" t="e">
        <f t="shared" si="6"/>
        <v>#DIV/0!</v>
      </c>
      <c r="U58" s="27" t="e">
        <f t="shared" si="7"/>
        <v>#DIV/0!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 t="s">
        <v>64</v>
      </c>
      <c r="AB58" s="27">
        <f t="shared" si="18"/>
        <v>0</v>
      </c>
      <c r="AC58" s="28">
        <v>0</v>
      </c>
      <c r="AD58" s="30"/>
      <c r="AE58" s="27"/>
      <c r="AF58" s="27">
        <v>6</v>
      </c>
      <c r="AG58" s="27">
        <v>72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7" t="s">
        <v>96</v>
      </c>
      <c r="B59" s="27" t="s">
        <v>34</v>
      </c>
      <c r="C59" s="27"/>
      <c r="D59" s="27"/>
      <c r="E59" s="27"/>
      <c r="F59" s="27"/>
      <c r="G59" s="28">
        <v>0</v>
      </c>
      <c r="H59" s="27" t="e">
        <v>#N/A</v>
      </c>
      <c r="I59" s="27" t="s">
        <v>35</v>
      </c>
      <c r="J59" s="27"/>
      <c r="K59" s="27">
        <f t="shared" si="17"/>
        <v>0</v>
      </c>
      <c r="L59" s="27">
        <f t="shared" si="3"/>
        <v>0</v>
      </c>
      <c r="M59" s="27"/>
      <c r="N59" s="27"/>
      <c r="O59" s="27">
        <f t="shared" si="4"/>
        <v>0</v>
      </c>
      <c r="P59" s="29"/>
      <c r="Q59" s="29"/>
      <c r="R59" s="29"/>
      <c r="S59" s="27"/>
      <c r="T59" s="27" t="e">
        <f t="shared" si="6"/>
        <v>#DIV/0!</v>
      </c>
      <c r="U59" s="27" t="e">
        <f t="shared" si="7"/>
        <v>#DIV/0!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 t="s">
        <v>64</v>
      </c>
      <c r="AB59" s="27">
        <f t="shared" si="18"/>
        <v>0</v>
      </c>
      <c r="AC59" s="28">
        <v>0</v>
      </c>
      <c r="AD59" s="30"/>
      <c r="AE59" s="27"/>
      <c r="AF59" s="27">
        <v>6</v>
      </c>
      <c r="AG59" s="27">
        <v>72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15" t="s">
        <v>97</v>
      </c>
      <c r="B60" s="1" t="s">
        <v>41</v>
      </c>
      <c r="C60" s="1"/>
      <c r="D60" s="1">
        <v>362.6</v>
      </c>
      <c r="E60" s="1"/>
      <c r="F60" s="1">
        <v>362.6</v>
      </c>
      <c r="G60" s="6">
        <v>1</v>
      </c>
      <c r="H60" s="1" t="e">
        <v>#N/A</v>
      </c>
      <c r="I60" s="1" t="s">
        <v>35</v>
      </c>
      <c r="J60" s="1"/>
      <c r="K60" s="1">
        <f t="shared" si="17"/>
        <v>0</v>
      </c>
      <c r="L60" s="1">
        <f t="shared" si="3"/>
        <v>0</v>
      </c>
      <c r="M60" s="1"/>
      <c r="N60" s="1"/>
      <c r="O60" s="1">
        <f t="shared" si="4"/>
        <v>0</v>
      </c>
      <c r="P60" s="5"/>
      <c r="Q60" s="5">
        <f t="shared" ref="Q60" si="28">AD60*AC60</f>
        <v>0</v>
      </c>
      <c r="R60" s="5"/>
      <c r="S60" s="1"/>
      <c r="T60" s="1" t="e">
        <f t="shared" si="6"/>
        <v>#DIV/0!</v>
      </c>
      <c r="U60" s="1" t="e">
        <f t="shared" si="7"/>
        <v>#DIV/0!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6" t="s">
        <v>125</v>
      </c>
      <c r="AB60" s="1">
        <f t="shared" si="18"/>
        <v>0</v>
      </c>
      <c r="AC60" s="6">
        <v>3.7</v>
      </c>
      <c r="AD60" s="9">
        <f t="shared" ref="AD60" si="29">MROUND(P60,AC60*AF60)/AC60</f>
        <v>0</v>
      </c>
      <c r="AE60" s="1">
        <f t="shared" ref="AE60" si="30">AD60*AC60*G60</f>
        <v>0</v>
      </c>
      <c r="AF60" s="1">
        <v>14</v>
      </c>
      <c r="AG60" s="1">
        <v>126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17" t="s">
        <v>98</v>
      </c>
      <c r="B61" s="17" t="s">
        <v>34</v>
      </c>
      <c r="C61" s="17">
        <v>36</v>
      </c>
      <c r="D61" s="17"/>
      <c r="E61" s="17">
        <v>2</v>
      </c>
      <c r="F61" s="17">
        <v>34</v>
      </c>
      <c r="G61" s="18">
        <v>0</v>
      </c>
      <c r="H61" s="17" t="e">
        <v>#N/A</v>
      </c>
      <c r="I61" s="17" t="s">
        <v>50</v>
      </c>
      <c r="J61" s="17">
        <v>2</v>
      </c>
      <c r="K61" s="17">
        <f t="shared" si="17"/>
        <v>0</v>
      </c>
      <c r="L61" s="17">
        <f t="shared" si="3"/>
        <v>2</v>
      </c>
      <c r="M61" s="17"/>
      <c r="N61" s="17"/>
      <c r="O61" s="17">
        <f t="shared" si="4"/>
        <v>0.4</v>
      </c>
      <c r="P61" s="19"/>
      <c r="Q61" s="19"/>
      <c r="R61" s="19"/>
      <c r="S61" s="17"/>
      <c r="T61" s="17">
        <f t="shared" si="6"/>
        <v>85</v>
      </c>
      <c r="U61" s="17">
        <f t="shared" si="7"/>
        <v>85</v>
      </c>
      <c r="V61" s="17">
        <v>0</v>
      </c>
      <c r="W61" s="17">
        <v>0.8</v>
      </c>
      <c r="X61" s="17">
        <v>0.8</v>
      </c>
      <c r="Y61" s="17">
        <v>1.2</v>
      </c>
      <c r="Z61" s="17">
        <v>0</v>
      </c>
      <c r="AA61" s="26" t="s">
        <v>99</v>
      </c>
      <c r="AB61" s="17">
        <f t="shared" si="18"/>
        <v>0</v>
      </c>
      <c r="AC61" s="18">
        <v>0</v>
      </c>
      <c r="AD61" s="20"/>
      <c r="AE61" s="17"/>
      <c r="AF61" s="17">
        <v>0</v>
      </c>
      <c r="AG61" s="17">
        <v>0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17" t="s">
        <v>100</v>
      </c>
      <c r="B62" s="17" t="s">
        <v>34</v>
      </c>
      <c r="C62" s="17">
        <v>39</v>
      </c>
      <c r="D62" s="17"/>
      <c r="E62" s="17">
        <v>8</v>
      </c>
      <c r="F62" s="17">
        <v>31</v>
      </c>
      <c r="G62" s="18">
        <v>0</v>
      </c>
      <c r="H62" s="17" t="e">
        <v>#N/A</v>
      </c>
      <c r="I62" s="17" t="s">
        <v>50</v>
      </c>
      <c r="J62" s="17">
        <v>8</v>
      </c>
      <c r="K62" s="17">
        <f t="shared" si="17"/>
        <v>0</v>
      </c>
      <c r="L62" s="17">
        <f t="shared" si="3"/>
        <v>8</v>
      </c>
      <c r="M62" s="17"/>
      <c r="N62" s="17"/>
      <c r="O62" s="17">
        <f t="shared" si="4"/>
        <v>1.6</v>
      </c>
      <c r="P62" s="19"/>
      <c r="Q62" s="19"/>
      <c r="R62" s="19"/>
      <c r="S62" s="17"/>
      <c r="T62" s="17">
        <f t="shared" si="6"/>
        <v>19.375</v>
      </c>
      <c r="U62" s="17">
        <f t="shared" si="7"/>
        <v>19.375</v>
      </c>
      <c r="V62" s="17">
        <v>0</v>
      </c>
      <c r="W62" s="17">
        <v>0.8</v>
      </c>
      <c r="X62" s="17">
        <v>1.4</v>
      </c>
      <c r="Y62" s="17">
        <v>4</v>
      </c>
      <c r="Z62" s="17">
        <v>0.2</v>
      </c>
      <c r="AA62" s="26" t="s">
        <v>99</v>
      </c>
      <c r="AB62" s="17">
        <f t="shared" si="18"/>
        <v>0</v>
      </c>
      <c r="AC62" s="18">
        <v>0</v>
      </c>
      <c r="AD62" s="20"/>
      <c r="AE62" s="17"/>
      <c r="AF62" s="17">
        <v>0</v>
      </c>
      <c r="AG62" s="17">
        <v>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17" t="s">
        <v>101</v>
      </c>
      <c r="B63" s="17" t="s">
        <v>34</v>
      </c>
      <c r="C63" s="17">
        <v>30</v>
      </c>
      <c r="D63" s="17">
        <v>21</v>
      </c>
      <c r="E63" s="17"/>
      <c r="F63" s="17">
        <v>51</v>
      </c>
      <c r="G63" s="18">
        <v>0</v>
      </c>
      <c r="H63" s="17" t="e">
        <v>#N/A</v>
      </c>
      <c r="I63" s="17" t="s">
        <v>50</v>
      </c>
      <c r="J63" s="17"/>
      <c r="K63" s="17">
        <f t="shared" si="17"/>
        <v>0</v>
      </c>
      <c r="L63" s="17">
        <f t="shared" si="3"/>
        <v>0</v>
      </c>
      <c r="M63" s="17"/>
      <c r="N63" s="17"/>
      <c r="O63" s="17">
        <f t="shared" si="4"/>
        <v>0</v>
      </c>
      <c r="P63" s="19"/>
      <c r="Q63" s="19"/>
      <c r="R63" s="19"/>
      <c r="S63" s="17"/>
      <c r="T63" s="17" t="e">
        <f t="shared" si="6"/>
        <v>#DIV/0!</v>
      </c>
      <c r="U63" s="17" t="e">
        <f t="shared" si="7"/>
        <v>#DIV/0!</v>
      </c>
      <c r="V63" s="17">
        <v>0.4</v>
      </c>
      <c r="W63" s="17">
        <v>0.8</v>
      </c>
      <c r="X63" s="17">
        <v>0</v>
      </c>
      <c r="Y63" s="17">
        <v>0</v>
      </c>
      <c r="Z63" s="17">
        <v>0</v>
      </c>
      <c r="AA63" s="26" t="s">
        <v>99</v>
      </c>
      <c r="AB63" s="17">
        <f t="shared" si="18"/>
        <v>0</v>
      </c>
      <c r="AC63" s="18">
        <v>0</v>
      </c>
      <c r="AD63" s="20"/>
      <c r="AE63" s="17"/>
      <c r="AF63" s="17">
        <v>0</v>
      </c>
      <c r="AG63" s="17">
        <v>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15" t="s">
        <v>102</v>
      </c>
      <c r="B64" s="1" t="s">
        <v>34</v>
      </c>
      <c r="C64" s="1"/>
      <c r="D64" s="1"/>
      <c r="E64" s="1"/>
      <c r="F64" s="1"/>
      <c r="G64" s="6">
        <v>0</v>
      </c>
      <c r="H64" s="1">
        <v>180</v>
      </c>
      <c r="I64" s="1" t="s">
        <v>103</v>
      </c>
      <c r="J64" s="1"/>
      <c r="K64" s="1">
        <f t="shared" si="17"/>
        <v>0</v>
      </c>
      <c r="L64" s="1">
        <f t="shared" si="3"/>
        <v>0</v>
      </c>
      <c r="M64" s="1"/>
      <c r="N64" s="1">
        <v>168</v>
      </c>
      <c r="O64" s="1">
        <f t="shared" si="4"/>
        <v>0</v>
      </c>
      <c r="P64" s="5"/>
      <c r="Q64" s="5"/>
      <c r="R64" s="5"/>
      <c r="S64" s="1"/>
      <c r="T64" s="1" t="e">
        <f t="shared" si="6"/>
        <v>#DIV/0!</v>
      </c>
      <c r="U64" s="1" t="e">
        <f t="shared" si="7"/>
        <v>#DIV/0!</v>
      </c>
      <c r="V64" s="1"/>
      <c r="W64" s="1">
        <v>0</v>
      </c>
      <c r="X64" s="1">
        <v>0</v>
      </c>
      <c r="Y64" s="1">
        <v>0</v>
      </c>
      <c r="Z64" s="1">
        <v>0</v>
      </c>
      <c r="AA64" s="1" t="s">
        <v>104</v>
      </c>
      <c r="AB64" s="1">
        <f t="shared" si="18"/>
        <v>0</v>
      </c>
      <c r="AC64" s="6">
        <v>12</v>
      </c>
      <c r="AD64" s="9">
        <f t="shared" si="8"/>
        <v>0</v>
      </c>
      <c r="AE64" s="1">
        <f t="shared" si="9"/>
        <v>0</v>
      </c>
      <c r="AF64" s="1">
        <v>14</v>
      </c>
      <c r="AG64" s="1">
        <v>70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17" t="s">
        <v>105</v>
      </c>
      <c r="B65" s="17" t="s">
        <v>34</v>
      </c>
      <c r="C65" s="17">
        <v>21</v>
      </c>
      <c r="D65" s="17"/>
      <c r="E65" s="17">
        <v>2</v>
      </c>
      <c r="F65" s="17">
        <v>19</v>
      </c>
      <c r="G65" s="18">
        <v>0</v>
      </c>
      <c r="H65" s="17">
        <v>365</v>
      </c>
      <c r="I65" s="17" t="s">
        <v>50</v>
      </c>
      <c r="J65" s="17">
        <v>2</v>
      </c>
      <c r="K65" s="17">
        <f t="shared" si="17"/>
        <v>0</v>
      </c>
      <c r="L65" s="17">
        <f t="shared" si="3"/>
        <v>2</v>
      </c>
      <c r="M65" s="17"/>
      <c r="N65" s="17"/>
      <c r="O65" s="17">
        <f t="shared" si="4"/>
        <v>0.4</v>
      </c>
      <c r="P65" s="19"/>
      <c r="Q65" s="19"/>
      <c r="R65" s="19"/>
      <c r="S65" s="17"/>
      <c r="T65" s="17">
        <f t="shared" si="6"/>
        <v>47.5</v>
      </c>
      <c r="U65" s="17">
        <f t="shared" si="7"/>
        <v>47.5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26" t="s">
        <v>99</v>
      </c>
      <c r="AB65" s="17">
        <f t="shared" si="18"/>
        <v>0</v>
      </c>
      <c r="AC65" s="18">
        <v>0</v>
      </c>
      <c r="AD65" s="20"/>
      <c r="AE65" s="17"/>
      <c r="AF65" s="17">
        <v>0</v>
      </c>
      <c r="AG65" s="17">
        <v>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1" t="s">
        <v>106</v>
      </c>
      <c r="B66" s="1" t="s">
        <v>41</v>
      </c>
      <c r="C66" s="1">
        <v>69</v>
      </c>
      <c r="D66" s="1"/>
      <c r="E66" s="1">
        <v>6</v>
      </c>
      <c r="F66" s="1">
        <v>63</v>
      </c>
      <c r="G66" s="6">
        <v>1</v>
      </c>
      <c r="H66" s="1">
        <v>180</v>
      </c>
      <c r="I66" s="1" t="s">
        <v>35</v>
      </c>
      <c r="J66" s="1">
        <v>6</v>
      </c>
      <c r="K66" s="1">
        <f t="shared" si="17"/>
        <v>0</v>
      </c>
      <c r="L66" s="1">
        <f t="shared" si="3"/>
        <v>6</v>
      </c>
      <c r="M66" s="1"/>
      <c r="N66" s="1">
        <v>0</v>
      </c>
      <c r="O66" s="1">
        <f t="shared" si="4"/>
        <v>1.2</v>
      </c>
      <c r="P66" s="5"/>
      <c r="Q66" s="5">
        <f t="shared" ref="Q66:Q72" si="31">AD66*AC66</f>
        <v>0</v>
      </c>
      <c r="R66" s="5"/>
      <c r="S66" s="1"/>
      <c r="T66" s="1">
        <f t="shared" si="6"/>
        <v>52.5</v>
      </c>
      <c r="U66" s="1">
        <f t="shared" si="7"/>
        <v>52.5</v>
      </c>
      <c r="V66" s="1">
        <v>1.2</v>
      </c>
      <c r="W66" s="1">
        <v>2.4</v>
      </c>
      <c r="X66" s="1">
        <v>0.6</v>
      </c>
      <c r="Y66" s="1">
        <v>1.2</v>
      </c>
      <c r="Z66" s="1">
        <v>1.8</v>
      </c>
      <c r="AA66" s="24" t="s">
        <v>81</v>
      </c>
      <c r="AB66" s="1">
        <f t="shared" si="18"/>
        <v>0</v>
      </c>
      <c r="AC66" s="6">
        <v>3</v>
      </c>
      <c r="AD66" s="9">
        <f t="shared" si="8"/>
        <v>0</v>
      </c>
      <c r="AE66" s="1">
        <f t="shared" si="9"/>
        <v>0</v>
      </c>
      <c r="AF66" s="1">
        <v>14</v>
      </c>
      <c r="AG66" s="1">
        <v>126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1" t="s">
        <v>107</v>
      </c>
      <c r="B67" s="1" t="s">
        <v>34</v>
      </c>
      <c r="C67" s="1">
        <v>34</v>
      </c>
      <c r="D67" s="1">
        <v>1346</v>
      </c>
      <c r="E67" s="1">
        <v>1288</v>
      </c>
      <c r="F67" s="1">
        <v>56</v>
      </c>
      <c r="G67" s="6">
        <v>0.25</v>
      </c>
      <c r="H67" s="1">
        <v>180</v>
      </c>
      <c r="I67" s="1" t="s">
        <v>35</v>
      </c>
      <c r="J67" s="1">
        <v>1305</v>
      </c>
      <c r="K67" s="1">
        <f t="shared" ref="K67:K79" si="32">E67-J67</f>
        <v>-17</v>
      </c>
      <c r="L67" s="1">
        <f t="shared" si="3"/>
        <v>112</v>
      </c>
      <c r="M67" s="1">
        <v>1176</v>
      </c>
      <c r="N67" s="1">
        <v>336</v>
      </c>
      <c r="O67" s="1">
        <f t="shared" si="4"/>
        <v>22.4</v>
      </c>
      <c r="P67" s="5"/>
      <c r="Q67" s="5">
        <f t="shared" si="31"/>
        <v>0</v>
      </c>
      <c r="R67" s="5"/>
      <c r="S67" s="1"/>
      <c r="T67" s="1">
        <f t="shared" si="6"/>
        <v>17.5</v>
      </c>
      <c r="U67" s="1">
        <f t="shared" si="7"/>
        <v>17.5</v>
      </c>
      <c r="V67" s="1">
        <v>30.6</v>
      </c>
      <c r="W67" s="1">
        <v>18.2</v>
      </c>
      <c r="X67" s="1">
        <v>19.600000000000001</v>
      </c>
      <c r="Y67" s="1">
        <v>23.8</v>
      </c>
      <c r="Z67" s="1">
        <v>18.600000000000001</v>
      </c>
      <c r="AA67" s="1"/>
      <c r="AB67" s="1">
        <f t="shared" si="18"/>
        <v>0</v>
      </c>
      <c r="AC67" s="6">
        <v>12</v>
      </c>
      <c r="AD67" s="9">
        <f t="shared" si="8"/>
        <v>0</v>
      </c>
      <c r="AE67" s="1">
        <f t="shared" si="9"/>
        <v>0</v>
      </c>
      <c r="AF67" s="1">
        <v>14</v>
      </c>
      <c r="AG67" s="1">
        <v>70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1" t="s">
        <v>108</v>
      </c>
      <c r="B68" s="1" t="s">
        <v>34</v>
      </c>
      <c r="C68" s="1">
        <v>83</v>
      </c>
      <c r="D68" s="1">
        <v>1020</v>
      </c>
      <c r="E68" s="1">
        <v>931</v>
      </c>
      <c r="F68" s="1">
        <v>150</v>
      </c>
      <c r="G68" s="6">
        <v>0.3</v>
      </c>
      <c r="H68" s="1">
        <v>180</v>
      </c>
      <c r="I68" s="1" t="s">
        <v>35</v>
      </c>
      <c r="J68" s="1">
        <v>930</v>
      </c>
      <c r="K68" s="1">
        <f t="shared" si="32"/>
        <v>1</v>
      </c>
      <c r="L68" s="1">
        <f t="shared" ref="L68:L79" si="33">E68-M68</f>
        <v>91</v>
      </c>
      <c r="M68" s="1">
        <v>840</v>
      </c>
      <c r="N68" s="1">
        <v>168</v>
      </c>
      <c r="O68" s="1">
        <f t="shared" ref="O68:O79" si="34">L68/5</f>
        <v>18.2</v>
      </c>
      <c r="P68" s="5"/>
      <c r="Q68" s="5">
        <f t="shared" si="31"/>
        <v>0</v>
      </c>
      <c r="R68" s="5"/>
      <c r="S68" s="1"/>
      <c r="T68" s="1">
        <f t="shared" ref="T68:T79" si="35">(F68+N68+Q68)/O68</f>
        <v>17.472527472527474</v>
      </c>
      <c r="U68" s="1">
        <f t="shared" ref="U68:U79" si="36">(F68+N68)/O68</f>
        <v>17.472527472527474</v>
      </c>
      <c r="V68" s="1">
        <v>22</v>
      </c>
      <c r="W68" s="1">
        <v>21.8</v>
      </c>
      <c r="X68" s="1">
        <v>15.4</v>
      </c>
      <c r="Y68" s="1">
        <v>20.8</v>
      </c>
      <c r="Z68" s="1">
        <v>24</v>
      </c>
      <c r="AA68" s="1"/>
      <c r="AB68" s="1">
        <f t="shared" si="18"/>
        <v>0</v>
      </c>
      <c r="AC68" s="6">
        <v>12</v>
      </c>
      <c r="AD68" s="9">
        <f t="shared" ref="AD68:AD79" si="37">MROUND(P68,AC68*AF68)/AC68</f>
        <v>0</v>
      </c>
      <c r="AE68" s="1">
        <f t="shared" ref="AE68:AE79" si="38">AD68*AC68*G68</f>
        <v>0</v>
      </c>
      <c r="AF68" s="1">
        <v>14</v>
      </c>
      <c r="AG68" s="1">
        <v>70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1" t="s">
        <v>109</v>
      </c>
      <c r="B69" s="1" t="s">
        <v>41</v>
      </c>
      <c r="C69" s="1">
        <v>43.2</v>
      </c>
      <c r="D69" s="1"/>
      <c r="E69" s="1">
        <v>18</v>
      </c>
      <c r="F69" s="1"/>
      <c r="G69" s="6">
        <v>1</v>
      </c>
      <c r="H69" s="1">
        <v>180</v>
      </c>
      <c r="I69" s="1" t="s">
        <v>35</v>
      </c>
      <c r="J69" s="1">
        <v>30.6</v>
      </c>
      <c r="K69" s="1">
        <f t="shared" si="32"/>
        <v>-12.600000000000001</v>
      </c>
      <c r="L69" s="1">
        <f t="shared" si="33"/>
        <v>18</v>
      </c>
      <c r="M69" s="1"/>
      <c r="N69" s="1">
        <v>162</v>
      </c>
      <c r="O69" s="1">
        <f t="shared" si="34"/>
        <v>3.6</v>
      </c>
      <c r="P69" s="5"/>
      <c r="Q69" s="5">
        <f t="shared" si="31"/>
        <v>0</v>
      </c>
      <c r="R69" s="5"/>
      <c r="S69" s="1"/>
      <c r="T69" s="1">
        <f t="shared" si="35"/>
        <v>45</v>
      </c>
      <c r="U69" s="1">
        <f t="shared" si="36"/>
        <v>45</v>
      </c>
      <c r="V69" s="1">
        <v>12.96</v>
      </c>
      <c r="W69" s="1">
        <v>5.4</v>
      </c>
      <c r="X69" s="1">
        <v>5.4</v>
      </c>
      <c r="Y69" s="1">
        <v>9.26</v>
      </c>
      <c r="Z69" s="1">
        <v>10.44</v>
      </c>
      <c r="AA69" s="1"/>
      <c r="AB69" s="1">
        <f t="shared" si="18"/>
        <v>0</v>
      </c>
      <c r="AC69" s="6">
        <v>1.8</v>
      </c>
      <c r="AD69" s="9">
        <f t="shared" si="37"/>
        <v>0</v>
      </c>
      <c r="AE69" s="1">
        <f t="shared" si="38"/>
        <v>0</v>
      </c>
      <c r="AF69" s="1">
        <v>18</v>
      </c>
      <c r="AG69" s="1">
        <v>234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1" t="s">
        <v>110</v>
      </c>
      <c r="B70" s="1" t="s">
        <v>34</v>
      </c>
      <c r="C70" s="1">
        <v>161</v>
      </c>
      <c r="D70" s="1">
        <v>672</v>
      </c>
      <c r="E70" s="1">
        <v>750</v>
      </c>
      <c r="F70" s="1">
        <v>38</v>
      </c>
      <c r="G70" s="6">
        <v>0.3</v>
      </c>
      <c r="H70" s="1">
        <v>180</v>
      </c>
      <c r="I70" s="1" t="s">
        <v>35</v>
      </c>
      <c r="J70" s="1">
        <v>749</v>
      </c>
      <c r="K70" s="1">
        <f t="shared" si="32"/>
        <v>1</v>
      </c>
      <c r="L70" s="1">
        <f t="shared" si="33"/>
        <v>78</v>
      </c>
      <c r="M70" s="1">
        <v>672</v>
      </c>
      <c r="N70" s="1">
        <v>168</v>
      </c>
      <c r="O70" s="1">
        <f t="shared" si="34"/>
        <v>15.6</v>
      </c>
      <c r="P70" s="5">
        <f>20*O70-N70-F70</f>
        <v>106</v>
      </c>
      <c r="Q70" s="5">
        <f t="shared" si="31"/>
        <v>168</v>
      </c>
      <c r="R70" s="5"/>
      <c r="S70" s="1"/>
      <c r="T70" s="1">
        <f t="shared" si="35"/>
        <v>23.974358974358974</v>
      </c>
      <c r="U70" s="1">
        <f t="shared" si="36"/>
        <v>13.205128205128206</v>
      </c>
      <c r="V70" s="1">
        <v>18.2</v>
      </c>
      <c r="W70" s="1">
        <v>17</v>
      </c>
      <c r="X70" s="1">
        <v>13</v>
      </c>
      <c r="Y70" s="1">
        <v>17.8</v>
      </c>
      <c r="Z70" s="1">
        <v>23.8</v>
      </c>
      <c r="AA70" s="1"/>
      <c r="AB70" s="1">
        <f t="shared" ref="AB70:AB79" si="39">P70*G70</f>
        <v>31.799999999999997</v>
      </c>
      <c r="AC70" s="6">
        <v>12</v>
      </c>
      <c r="AD70" s="9">
        <f t="shared" si="37"/>
        <v>14</v>
      </c>
      <c r="AE70" s="1">
        <f t="shared" si="38"/>
        <v>50.4</v>
      </c>
      <c r="AF70" s="1">
        <v>14</v>
      </c>
      <c r="AG70" s="1">
        <v>70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1" t="s">
        <v>111</v>
      </c>
      <c r="B71" s="1" t="s">
        <v>34</v>
      </c>
      <c r="C71" s="1">
        <v>43</v>
      </c>
      <c r="D71" s="1"/>
      <c r="E71" s="1">
        <v>16</v>
      </c>
      <c r="F71" s="1">
        <v>12</v>
      </c>
      <c r="G71" s="6">
        <v>0.2</v>
      </c>
      <c r="H71" s="1">
        <v>365</v>
      </c>
      <c r="I71" s="1" t="s">
        <v>35</v>
      </c>
      <c r="J71" s="1">
        <v>15</v>
      </c>
      <c r="K71" s="1">
        <f t="shared" si="32"/>
        <v>1</v>
      </c>
      <c r="L71" s="1">
        <f t="shared" si="33"/>
        <v>16</v>
      </c>
      <c r="M71" s="1"/>
      <c r="N71" s="1">
        <v>60</v>
      </c>
      <c r="O71" s="1">
        <f t="shared" si="34"/>
        <v>3.2</v>
      </c>
      <c r="P71" s="5"/>
      <c r="Q71" s="5">
        <f t="shared" si="31"/>
        <v>0</v>
      </c>
      <c r="R71" s="5"/>
      <c r="S71" s="1"/>
      <c r="T71" s="1">
        <f t="shared" si="35"/>
        <v>22.5</v>
      </c>
      <c r="U71" s="1">
        <f t="shared" si="36"/>
        <v>22.5</v>
      </c>
      <c r="V71" s="1">
        <v>6.4</v>
      </c>
      <c r="W71" s="1">
        <v>2.8</v>
      </c>
      <c r="X71" s="1">
        <v>6.2</v>
      </c>
      <c r="Y71" s="1">
        <v>7.6</v>
      </c>
      <c r="Z71" s="1">
        <v>5.6</v>
      </c>
      <c r="AA71" s="1"/>
      <c r="AB71" s="1">
        <f t="shared" si="39"/>
        <v>0</v>
      </c>
      <c r="AC71" s="6">
        <v>6</v>
      </c>
      <c r="AD71" s="9">
        <f t="shared" si="37"/>
        <v>0</v>
      </c>
      <c r="AE71" s="1">
        <f t="shared" si="38"/>
        <v>0</v>
      </c>
      <c r="AF71" s="1">
        <v>10</v>
      </c>
      <c r="AG71" s="1">
        <v>130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1" t="s">
        <v>112</v>
      </c>
      <c r="B72" s="1" t="s">
        <v>34</v>
      </c>
      <c r="C72" s="1">
        <v>39</v>
      </c>
      <c r="D72" s="1">
        <v>540</v>
      </c>
      <c r="E72" s="1">
        <v>496</v>
      </c>
      <c r="F72" s="1">
        <v>65</v>
      </c>
      <c r="G72" s="6">
        <v>0.2</v>
      </c>
      <c r="H72" s="1">
        <v>365</v>
      </c>
      <c r="I72" s="1" t="s">
        <v>35</v>
      </c>
      <c r="J72" s="1">
        <v>496</v>
      </c>
      <c r="K72" s="1">
        <f t="shared" si="32"/>
        <v>0</v>
      </c>
      <c r="L72" s="1">
        <f t="shared" si="33"/>
        <v>16</v>
      </c>
      <c r="M72" s="1">
        <v>480</v>
      </c>
      <c r="N72" s="1">
        <v>0</v>
      </c>
      <c r="O72" s="1">
        <f t="shared" si="34"/>
        <v>3.2</v>
      </c>
      <c r="P72" s="5"/>
      <c r="Q72" s="5">
        <f t="shared" si="31"/>
        <v>0</v>
      </c>
      <c r="R72" s="5"/>
      <c r="S72" s="1"/>
      <c r="T72" s="1">
        <f t="shared" si="35"/>
        <v>20.3125</v>
      </c>
      <c r="U72" s="1">
        <f t="shared" si="36"/>
        <v>20.3125</v>
      </c>
      <c r="V72" s="1">
        <v>6.6</v>
      </c>
      <c r="W72" s="1">
        <v>0</v>
      </c>
      <c r="X72" s="1">
        <v>4.2</v>
      </c>
      <c r="Y72" s="1">
        <v>13.8</v>
      </c>
      <c r="Z72" s="1">
        <v>6.2</v>
      </c>
      <c r="AA72" s="1"/>
      <c r="AB72" s="1">
        <f t="shared" si="39"/>
        <v>0</v>
      </c>
      <c r="AC72" s="6">
        <v>6</v>
      </c>
      <c r="AD72" s="9">
        <f t="shared" si="37"/>
        <v>0</v>
      </c>
      <c r="AE72" s="1">
        <f t="shared" si="38"/>
        <v>0</v>
      </c>
      <c r="AF72" s="1">
        <v>10</v>
      </c>
      <c r="AG72" s="1">
        <v>130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7" t="s">
        <v>113</v>
      </c>
      <c r="B73" s="27" t="s">
        <v>34</v>
      </c>
      <c r="C73" s="27"/>
      <c r="D73" s="27">
        <v>1</v>
      </c>
      <c r="E73" s="27">
        <v>1</v>
      </c>
      <c r="F73" s="27"/>
      <c r="G73" s="28">
        <v>0</v>
      </c>
      <c r="H73" s="27">
        <v>180</v>
      </c>
      <c r="I73" s="27" t="s">
        <v>35</v>
      </c>
      <c r="J73" s="27">
        <v>3</v>
      </c>
      <c r="K73" s="27">
        <f t="shared" si="32"/>
        <v>-2</v>
      </c>
      <c r="L73" s="27">
        <f t="shared" si="33"/>
        <v>1</v>
      </c>
      <c r="M73" s="27"/>
      <c r="N73" s="27">
        <v>0</v>
      </c>
      <c r="O73" s="27">
        <f t="shared" si="34"/>
        <v>0.2</v>
      </c>
      <c r="P73" s="29"/>
      <c r="Q73" s="29"/>
      <c r="R73" s="29"/>
      <c r="S73" s="27"/>
      <c r="T73" s="27">
        <f t="shared" si="35"/>
        <v>0</v>
      </c>
      <c r="U73" s="27">
        <f t="shared" si="36"/>
        <v>0</v>
      </c>
      <c r="V73" s="27">
        <v>0.4</v>
      </c>
      <c r="W73" s="27">
        <v>3.2</v>
      </c>
      <c r="X73" s="27">
        <v>3.2</v>
      </c>
      <c r="Y73" s="27">
        <v>1.8</v>
      </c>
      <c r="Z73" s="27">
        <v>3</v>
      </c>
      <c r="AA73" s="27" t="s">
        <v>64</v>
      </c>
      <c r="AB73" s="27">
        <f t="shared" si="39"/>
        <v>0</v>
      </c>
      <c r="AC73" s="28">
        <v>14</v>
      </c>
      <c r="AD73" s="30">
        <f t="shared" si="37"/>
        <v>0</v>
      </c>
      <c r="AE73" s="27">
        <f t="shared" si="38"/>
        <v>0</v>
      </c>
      <c r="AF73" s="27">
        <v>14</v>
      </c>
      <c r="AG73" s="27">
        <v>70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7" t="s">
        <v>114</v>
      </c>
      <c r="B74" s="27" t="s">
        <v>34</v>
      </c>
      <c r="C74" s="27"/>
      <c r="D74" s="27"/>
      <c r="E74" s="27"/>
      <c r="F74" s="27"/>
      <c r="G74" s="28">
        <v>0</v>
      </c>
      <c r="H74" s="27" t="e">
        <v>#N/A</v>
      </c>
      <c r="I74" s="27" t="s">
        <v>35</v>
      </c>
      <c r="J74" s="27"/>
      <c r="K74" s="27">
        <f t="shared" si="32"/>
        <v>0</v>
      </c>
      <c r="L74" s="27">
        <f t="shared" si="33"/>
        <v>0</v>
      </c>
      <c r="M74" s="27"/>
      <c r="N74" s="27"/>
      <c r="O74" s="27">
        <f t="shared" si="34"/>
        <v>0</v>
      </c>
      <c r="P74" s="29"/>
      <c r="Q74" s="29"/>
      <c r="R74" s="29"/>
      <c r="S74" s="27"/>
      <c r="T74" s="27" t="e">
        <f t="shared" si="35"/>
        <v>#DIV/0!</v>
      </c>
      <c r="U74" s="27" t="e">
        <f t="shared" si="36"/>
        <v>#DIV/0!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 t="s">
        <v>64</v>
      </c>
      <c r="AB74" s="27">
        <f t="shared" si="39"/>
        <v>0</v>
      </c>
      <c r="AC74" s="28">
        <v>0</v>
      </c>
      <c r="AD74" s="30"/>
      <c r="AE74" s="27"/>
      <c r="AF74" s="27">
        <v>14</v>
      </c>
      <c r="AG74" s="27">
        <v>70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1" t="s">
        <v>115</v>
      </c>
      <c r="B75" s="1" t="s">
        <v>34</v>
      </c>
      <c r="C75" s="1">
        <v>436</v>
      </c>
      <c r="D75" s="1">
        <v>1853</v>
      </c>
      <c r="E75" s="1">
        <v>2083</v>
      </c>
      <c r="F75" s="1">
        <v>175</v>
      </c>
      <c r="G75" s="6">
        <v>0.25</v>
      </c>
      <c r="H75" s="1">
        <v>180</v>
      </c>
      <c r="I75" s="1" t="s">
        <v>35</v>
      </c>
      <c r="J75" s="1">
        <v>2079</v>
      </c>
      <c r="K75" s="1">
        <f t="shared" si="32"/>
        <v>4</v>
      </c>
      <c r="L75" s="1">
        <f t="shared" si="33"/>
        <v>235</v>
      </c>
      <c r="M75" s="1">
        <v>1848</v>
      </c>
      <c r="N75" s="1">
        <v>168</v>
      </c>
      <c r="O75" s="1">
        <f t="shared" si="34"/>
        <v>47</v>
      </c>
      <c r="P75" s="5">
        <f t="shared" ref="P75:P79" si="40">14*O75-N75-F75</f>
        <v>315</v>
      </c>
      <c r="Q75" s="5">
        <f t="shared" ref="Q75:Q79" si="41">AD75*AC75</f>
        <v>336</v>
      </c>
      <c r="R75" s="5"/>
      <c r="S75" s="1"/>
      <c r="T75" s="1">
        <f t="shared" si="35"/>
        <v>14.446808510638299</v>
      </c>
      <c r="U75" s="1">
        <f t="shared" si="36"/>
        <v>7.2978723404255321</v>
      </c>
      <c r="V75" s="1">
        <v>40.200000000000003</v>
      </c>
      <c r="W75" s="1">
        <v>43.4</v>
      </c>
      <c r="X75" s="1">
        <v>30.2</v>
      </c>
      <c r="Y75" s="1">
        <v>33.799999999999997</v>
      </c>
      <c r="Z75" s="1">
        <v>34.200000000000003</v>
      </c>
      <c r="AA75" s="1"/>
      <c r="AB75" s="1">
        <f t="shared" si="39"/>
        <v>78.75</v>
      </c>
      <c r="AC75" s="6">
        <v>12</v>
      </c>
      <c r="AD75" s="9">
        <f t="shared" si="37"/>
        <v>28</v>
      </c>
      <c r="AE75" s="1">
        <f t="shared" si="38"/>
        <v>84</v>
      </c>
      <c r="AF75" s="1">
        <v>14</v>
      </c>
      <c r="AG75" s="1">
        <v>70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1" t="s">
        <v>116</v>
      </c>
      <c r="B76" s="1" t="s">
        <v>34</v>
      </c>
      <c r="C76" s="1">
        <v>597</v>
      </c>
      <c r="D76" s="1">
        <v>1008</v>
      </c>
      <c r="E76" s="1">
        <v>1245</v>
      </c>
      <c r="F76" s="1">
        <v>297</v>
      </c>
      <c r="G76" s="6">
        <v>0.25</v>
      </c>
      <c r="H76" s="1">
        <v>180</v>
      </c>
      <c r="I76" s="1" t="s">
        <v>35</v>
      </c>
      <c r="J76" s="1">
        <v>1237</v>
      </c>
      <c r="K76" s="1">
        <f t="shared" si="32"/>
        <v>8</v>
      </c>
      <c r="L76" s="1">
        <f t="shared" si="33"/>
        <v>237</v>
      </c>
      <c r="M76" s="1">
        <v>1008</v>
      </c>
      <c r="N76" s="1">
        <v>168</v>
      </c>
      <c r="O76" s="1">
        <f t="shared" si="34"/>
        <v>47.4</v>
      </c>
      <c r="P76" s="5">
        <f>16*O76-N76-F76</f>
        <v>293.39999999999998</v>
      </c>
      <c r="Q76" s="5">
        <f t="shared" si="41"/>
        <v>336</v>
      </c>
      <c r="R76" s="5"/>
      <c r="S76" s="1"/>
      <c r="T76" s="1">
        <f t="shared" si="35"/>
        <v>16.898734177215189</v>
      </c>
      <c r="U76" s="1">
        <f t="shared" si="36"/>
        <v>9.8101265822784818</v>
      </c>
      <c r="V76" s="1">
        <v>47.4</v>
      </c>
      <c r="W76" s="1">
        <v>47.6</v>
      </c>
      <c r="X76" s="1">
        <v>31</v>
      </c>
      <c r="Y76" s="1">
        <v>38.799999999999997</v>
      </c>
      <c r="Z76" s="1">
        <v>40.6</v>
      </c>
      <c r="AA76" s="1"/>
      <c r="AB76" s="1">
        <f t="shared" si="39"/>
        <v>73.349999999999994</v>
      </c>
      <c r="AC76" s="6">
        <v>12</v>
      </c>
      <c r="AD76" s="9">
        <f t="shared" si="37"/>
        <v>28</v>
      </c>
      <c r="AE76" s="1">
        <f t="shared" si="38"/>
        <v>84</v>
      </c>
      <c r="AF76" s="1">
        <v>14</v>
      </c>
      <c r="AG76" s="1">
        <v>70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1" t="s">
        <v>117</v>
      </c>
      <c r="B77" s="1" t="s">
        <v>41</v>
      </c>
      <c r="C77" s="1">
        <v>29.7</v>
      </c>
      <c r="D77" s="1"/>
      <c r="E77" s="1"/>
      <c r="F77" s="1">
        <v>24.3</v>
      </c>
      <c r="G77" s="6">
        <v>1</v>
      </c>
      <c r="H77" s="1">
        <v>180</v>
      </c>
      <c r="I77" s="1" t="s">
        <v>35</v>
      </c>
      <c r="J77" s="1"/>
      <c r="K77" s="1">
        <f t="shared" si="32"/>
        <v>0</v>
      </c>
      <c r="L77" s="1">
        <f t="shared" si="33"/>
        <v>0</v>
      </c>
      <c r="M77" s="1"/>
      <c r="N77" s="1">
        <v>37.799999999999997</v>
      </c>
      <c r="O77" s="1">
        <f t="shared" si="34"/>
        <v>0</v>
      </c>
      <c r="P77" s="5"/>
      <c r="Q77" s="5">
        <f t="shared" si="41"/>
        <v>0</v>
      </c>
      <c r="R77" s="5"/>
      <c r="S77" s="1"/>
      <c r="T77" s="1" t="e">
        <f t="shared" si="35"/>
        <v>#DIV/0!</v>
      </c>
      <c r="U77" s="1" t="e">
        <f t="shared" si="36"/>
        <v>#DIV/0!</v>
      </c>
      <c r="V77" s="1">
        <v>2.7</v>
      </c>
      <c r="W77" s="1">
        <v>0.54</v>
      </c>
      <c r="X77" s="1">
        <v>3.24</v>
      </c>
      <c r="Y77" s="1">
        <v>4.8600000000000003</v>
      </c>
      <c r="Z77" s="1">
        <v>0.54</v>
      </c>
      <c r="AA77" s="1"/>
      <c r="AB77" s="1">
        <f t="shared" si="39"/>
        <v>0</v>
      </c>
      <c r="AC77" s="6">
        <v>2.7</v>
      </c>
      <c r="AD77" s="9">
        <f t="shared" si="37"/>
        <v>0</v>
      </c>
      <c r="AE77" s="1">
        <f t="shared" si="38"/>
        <v>0</v>
      </c>
      <c r="AF77" s="1">
        <v>14</v>
      </c>
      <c r="AG77" s="1">
        <v>126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1" t="s">
        <v>118</v>
      </c>
      <c r="B78" s="1" t="s">
        <v>41</v>
      </c>
      <c r="C78" s="1">
        <v>95</v>
      </c>
      <c r="D78" s="1">
        <v>660</v>
      </c>
      <c r="E78" s="1">
        <v>211</v>
      </c>
      <c r="F78" s="1">
        <v>505</v>
      </c>
      <c r="G78" s="6">
        <v>1</v>
      </c>
      <c r="H78" s="1">
        <v>180</v>
      </c>
      <c r="I78" s="1" t="s">
        <v>35</v>
      </c>
      <c r="J78" s="1">
        <v>212</v>
      </c>
      <c r="K78" s="1">
        <f t="shared" si="32"/>
        <v>-1</v>
      </c>
      <c r="L78" s="1">
        <f t="shared" si="33"/>
        <v>211</v>
      </c>
      <c r="M78" s="1"/>
      <c r="N78" s="1">
        <v>0</v>
      </c>
      <c r="O78" s="1">
        <f t="shared" si="34"/>
        <v>42.2</v>
      </c>
      <c r="P78" s="5">
        <f>15*O78-N78-F78</f>
        <v>128</v>
      </c>
      <c r="Q78" s="5">
        <f t="shared" si="41"/>
        <v>120</v>
      </c>
      <c r="R78" s="5"/>
      <c r="S78" s="1"/>
      <c r="T78" s="1">
        <f t="shared" si="35"/>
        <v>14.810426540284359</v>
      </c>
      <c r="U78" s="1">
        <f t="shared" si="36"/>
        <v>11.966824644549762</v>
      </c>
      <c r="V78" s="1">
        <v>51</v>
      </c>
      <c r="W78" s="1">
        <v>46</v>
      </c>
      <c r="X78" s="1">
        <v>37</v>
      </c>
      <c r="Y78" s="1">
        <v>48</v>
      </c>
      <c r="Z78" s="1">
        <v>41</v>
      </c>
      <c r="AA78" s="1"/>
      <c r="AB78" s="1">
        <f t="shared" si="39"/>
        <v>128</v>
      </c>
      <c r="AC78" s="6">
        <v>5</v>
      </c>
      <c r="AD78" s="9">
        <f t="shared" si="37"/>
        <v>24</v>
      </c>
      <c r="AE78" s="1">
        <f t="shared" si="38"/>
        <v>120</v>
      </c>
      <c r="AF78" s="1">
        <v>12</v>
      </c>
      <c r="AG78" s="1">
        <v>84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1" t="s">
        <v>119</v>
      </c>
      <c r="B79" s="1" t="s">
        <v>34</v>
      </c>
      <c r="C79" s="1">
        <v>347</v>
      </c>
      <c r="D79" s="1">
        <v>2</v>
      </c>
      <c r="E79" s="1">
        <v>137</v>
      </c>
      <c r="F79" s="1">
        <v>202</v>
      </c>
      <c r="G79" s="6">
        <v>0.14000000000000001</v>
      </c>
      <c r="H79" s="1">
        <v>180</v>
      </c>
      <c r="I79" s="1" t="s">
        <v>35</v>
      </c>
      <c r="J79" s="1">
        <v>122</v>
      </c>
      <c r="K79" s="1">
        <f t="shared" si="32"/>
        <v>15</v>
      </c>
      <c r="L79" s="1">
        <f t="shared" si="33"/>
        <v>137</v>
      </c>
      <c r="M79" s="1"/>
      <c r="N79" s="1">
        <v>0</v>
      </c>
      <c r="O79" s="1">
        <f t="shared" si="34"/>
        <v>27.4</v>
      </c>
      <c r="P79" s="5">
        <f t="shared" si="40"/>
        <v>181.59999999999997</v>
      </c>
      <c r="Q79" s="5">
        <f t="shared" si="41"/>
        <v>264</v>
      </c>
      <c r="R79" s="5"/>
      <c r="S79" s="1"/>
      <c r="T79" s="1">
        <f t="shared" si="35"/>
        <v>17.007299270072995</v>
      </c>
      <c r="U79" s="1">
        <f t="shared" si="36"/>
        <v>7.3722627737226283</v>
      </c>
      <c r="V79" s="1">
        <v>23.4</v>
      </c>
      <c r="W79" s="1">
        <v>23.4</v>
      </c>
      <c r="X79" s="1">
        <v>31.8</v>
      </c>
      <c r="Y79" s="1">
        <v>28.6</v>
      </c>
      <c r="Z79" s="1">
        <v>29.8</v>
      </c>
      <c r="AA79" s="1"/>
      <c r="AB79" s="1">
        <f t="shared" si="39"/>
        <v>25.423999999999996</v>
      </c>
      <c r="AC79" s="6">
        <v>22</v>
      </c>
      <c r="AD79" s="9">
        <f t="shared" si="37"/>
        <v>12</v>
      </c>
      <c r="AE79" s="1">
        <f t="shared" si="38"/>
        <v>36.96</v>
      </c>
      <c r="AF79" s="1">
        <v>12</v>
      </c>
      <c r="AG79" s="1">
        <v>84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6"/>
      <c r="AD80" s="9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6"/>
      <c r="AD81" s="9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6"/>
      <c r="AD82" s="9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6"/>
      <c r="AD83" s="9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6"/>
      <c r="AD84" s="9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6"/>
      <c r="AD85" s="9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6"/>
      <c r="AD86" s="9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6"/>
      <c r="AD87" s="9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6"/>
      <c r="AD88" s="9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6"/>
      <c r="AD89" s="9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6"/>
      <c r="AD90" s="9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6"/>
      <c r="AD91" s="9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6"/>
      <c r="AD92" s="9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6"/>
      <c r="AD93" s="9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6"/>
      <c r="AD94" s="9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6"/>
      <c r="AD95" s="9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6"/>
      <c r="AD96" s="9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6"/>
      <c r="AD97" s="9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6"/>
      <c r="AD98" s="9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6"/>
      <c r="AD99" s="9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6"/>
      <c r="AD100" s="9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6"/>
      <c r="AD101" s="9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6"/>
      <c r="AD102" s="9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6"/>
      <c r="AD103" s="9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6"/>
      <c r="AD104" s="9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6"/>
      <c r="AD105" s="9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6"/>
      <c r="AD106" s="9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6"/>
      <c r="AD107" s="9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6"/>
      <c r="AD108" s="9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6"/>
      <c r="AD109" s="9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6"/>
      <c r="AD110" s="9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6"/>
      <c r="AD111" s="9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6"/>
      <c r="AD112" s="9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6"/>
      <c r="AD113" s="9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6"/>
      <c r="AD114" s="9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6"/>
      <c r="AD115" s="9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6"/>
      <c r="AD116" s="9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6"/>
      <c r="AD117" s="9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6"/>
      <c r="AD118" s="9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6"/>
      <c r="AD119" s="9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6"/>
      <c r="AD120" s="9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6"/>
      <c r="AD121" s="9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6"/>
      <c r="AD122" s="9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6"/>
      <c r="AD123" s="9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6"/>
      <c r="AD124" s="9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6"/>
      <c r="AD125" s="9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6"/>
      <c r="AD126" s="9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6"/>
      <c r="AD127" s="9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6"/>
      <c r="AD128" s="9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6"/>
      <c r="AD129" s="9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6"/>
      <c r="AD130" s="9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6"/>
      <c r="AD131" s="9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6"/>
      <c r="AD132" s="9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6"/>
      <c r="AD133" s="9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6"/>
      <c r="AD134" s="9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6"/>
      <c r="AD135" s="9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6"/>
      <c r="AD136" s="9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6"/>
      <c r="AD137" s="9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6"/>
      <c r="AD138" s="9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6"/>
      <c r="AD139" s="9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6"/>
      <c r="AD140" s="9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6"/>
      <c r="AD141" s="9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6"/>
      <c r="AD142" s="9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6"/>
      <c r="AD143" s="9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6"/>
      <c r="AD144" s="9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6"/>
      <c r="AD145" s="9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6"/>
      <c r="AD146" s="9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6"/>
      <c r="AD147" s="9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6"/>
      <c r="AD148" s="9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6"/>
      <c r="AD149" s="9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6"/>
      <c r="AD150" s="9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6"/>
      <c r="AD151" s="9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6"/>
      <c r="AD152" s="9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6"/>
      <c r="AD153" s="9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6"/>
      <c r="AD154" s="9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6"/>
      <c r="AD155" s="9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6"/>
      <c r="AD156" s="9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6"/>
      <c r="AD157" s="9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6"/>
      <c r="AD158" s="9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6"/>
      <c r="AD159" s="9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6"/>
      <c r="AD160" s="9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6"/>
      <c r="AD161" s="9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6"/>
      <c r="AD162" s="9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6"/>
      <c r="AD163" s="9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6"/>
      <c r="AD164" s="9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6"/>
      <c r="AD165" s="9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6"/>
      <c r="AD166" s="9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6"/>
      <c r="AD167" s="9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9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6"/>
      <c r="AD169" s="9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6"/>
      <c r="AD170" s="9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6"/>
      <c r="AD171" s="9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6"/>
      <c r="AD172" s="9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6"/>
      <c r="AD173" s="9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6"/>
      <c r="AD174" s="9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6"/>
      <c r="AD175" s="9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6"/>
      <c r="AD176" s="9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6"/>
      <c r="AD177" s="9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6"/>
      <c r="AD178" s="9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6"/>
      <c r="AD179" s="9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6"/>
      <c r="AD180" s="9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6"/>
      <c r="AD181" s="9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6"/>
      <c r="AD182" s="9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6"/>
      <c r="AD183" s="9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6"/>
      <c r="AD184" s="9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6"/>
      <c r="AD185" s="9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6"/>
      <c r="AD186" s="9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6"/>
      <c r="AD187" s="9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6"/>
      <c r="AD188" s="9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6"/>
      <c r="AD189" s="9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6"/>
      <c r="AD190" s="9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6"/>
      <c r="AD191" s="9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6"/>
      <c r="AD192" s="9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6"/>
      <c r="AD193" s="9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6"/>
      <c r="AD194" s="9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6"/>
      <c r="AD195" s="9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6"/>
      <c r="AD196" s="9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6"/>
      <c r="AD197" s="9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6"/>
      <c r="AD198" s="9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6"/>
      <c r="AD199" s="9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6"/>
      <c r="AD200" s="9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6"/>
      <c r="AD201" s="9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6"/>
      <c r="AD202" s="9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6"/>
      <c r="AD203" s="9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6"/>
      <c r="AD204" s="9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6"/>
      <c r="AD205" s="9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6"/>
      <c r="AD206" s="9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6"/>
      <c r="AD207" s="9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6"/>
      <c r="AD208" s="9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6"/>
      <c r="AD209" s="9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6"/>
      <c r="AD210" s="9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6"/>
      <c r="AD211" s="9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6"/>
      <c r="AD212" s="9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6"/>
      <c r="AD213" s="9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6"/>
      <c r="AD214" s="9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6"/>
      <c r="AD215" s="9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6"/>
      <c r="AD216" s="9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6"/>
      <c r="AD217" s="9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6"/>
      <c r="AD218" s="9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6"/>
      <c r="AD219" s="9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6"/>
      <c r="AD220" s="9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6"/>
      <c r="AD221" s="9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6"/>
      <c r="AD222" s="9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6"/>
      <c r="AD223" s="9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6"/>
      <c r="AD224" s="9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6"/>
      <c r="AD225" s="9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6"/>
      <c r="AD226" s="9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6"/>
      <c r="AD227" s="9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6"/>
      <c r="AD228" s="9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6"/>
      <c r="AD229" s="9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6"/>
      <c r="AD230" s="9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6"/>
      <c r="AD231" s="9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6"/>
      <c r="AD232" s="9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6"/>
      <c r="AD233" s="9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6"/>
      <c r="AD234" s="9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6"/>
      <c r="AD235" s="9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6"/>
      <c r="AD236" s="9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6"/>
      <c r="AD237" s="9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6"/>
      <c r="AD238" s="9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6"/>
      <c r="AD239" s="9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6"/>
      <c r="AD240" s="9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6"/>
      <c r="AD241" s="9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6"/>
      <c r="AD242" s="9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6"/>
      <c r="AD243" s="9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6"/>
      <c r="AD244" s="9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6"/>
      <c r="AD245" s="9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6"/>
      <c r="AD246" s="9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6"/>
      <c r="AD247" s="9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6"/>
      <c r="AD248" s="9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6"/>
      <c r="AD249" s="9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6"/>
      <c r="AD250" s="9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6"/>
      <c r="AD251" s="9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6"/>
      <c r="AD252" s="9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6"/>
      <c r="AD253" s="9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6"/>
      <c r="AD254" s="9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6"/>
      <c r="AD255" s="9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6"/>
      <c r="AD256" s="9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6"/>
      <c r="AD257" s="9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6"/>
      <c r="AD258" s="9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6"/>
      <c r="AD259" s="9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6"/>
      <c r="AD260" s="9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6"/>
      <c r="AD261" s="9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6"/>
      <c r="AD262" s="9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6"/>
      <c r="AD263" s="9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6"/>
      <c r="AD264" s="9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6"/>
      <c r="AD265" s="9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6"/>
      <c r="AD266" s="9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6"/>
      <c r="AD267" s="9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6"/>
      <c r="AD268" s="9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6"/>
      <c r="AD269" s="9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6"/>
      <c r="AD270" s="9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6"/>
      <c r="AD271" s="9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6"/>
      <c r="AD272" s="9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6"/>
      <c r="AD273" s="9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6"/>
      <c r="AD274" s="9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6"/>
      <c r="AD275" s="9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6"/>
      <c r="AD276" s="9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6"/>
      <c r="AD277" s="9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6"/>
      <c r="AD278" s="9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6"/>
      <c r="AD279" s="9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6"/>
      <c r="AD280" s="9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6"/>
      <c r="AD281" s="9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6"/>
      <c r="AD282" s="9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6"/>
      <c r="AD283" s="9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6"/>
      <c r="AD284" s="9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6"/>
      <c r="AD285" s="9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6"/>
      <c r="AD286" s="9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6"/>
      <c r="AD287" s="9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6"/>
      <c r="AD288" s="9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6"/>
      <c r="AD289" s="9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6"/>
      <c r="AD290" s="9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6"/>
      <c r="AD291" s="9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6"/>
      <c r="AD292" s="9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6"/>
      <c r="AD293" s="9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6"/>
      <c r="AD294" s="9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6"/>
      <c r="AD295" s="9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6"/>
      <c r="AD296" s="9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6"/>
      <c r="AD297" s="9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6"/>
      <c r="AD298" s="9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6"/>
      <c r="AD299" s="9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6"/>
      <c r="AD300" s="9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6"/>
      <c r="AD301" s="9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6"/>
      <c r="AD302" s="9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6"/>
      <c r="AD303" s="9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6"/>
      <c r="AD304" s="9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6"/>
      <c r="AD305" s="9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6"/>
      <c r="AD306" s="9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6"/>
      <c r="AD307" s="9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6"/>
      <c r="AD308" s="9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6"/>
      <c r="AD309" s="9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6"/>
      <c r="AD310" s="9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6"/>
      <c r="AD311" s="9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6"/>
      <c r="AD312" s="9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6"/>
      <c r="AD313" s="9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6"/>
      <c r="AD314" s="9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6"/>
      <c r="AD315" s="9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6"/>
      <c r="AD316" s="9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6"/>
      <c r="AD317" s="9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6"/>
      <c r="AD318" s="9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6"/>
      <c r="AD319" s="9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6"/>
      <c r="AD320" s="9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6"/>
      <c r="AD321" s="9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6"/>
      <c r="AD322" s="9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6"/>
      <c r="AD323" s="9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6"/>
      <c r="AD324" s="9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6"/>
      <c r="AD325" s="9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6"/>
      <c r="AD326" s="9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6"/>
      <c r="AD327" s="9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6"/>
      <c r="AD328" s="9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6"/>
      <c r="AD329" s="9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6"/>
      <c r="AD330" s="9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6"/>
      <c r="AD331" s="9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6"/>
      <c r="AD332" s="9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6"/>
      <c r="AD333" s="9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6"/>
      <c r="AD334" s="9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6"/>
      <c r="AD335" s="9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6"/>
      <c r="AD336" s="9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6"/>
      <c r="AD337" s="9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6"/>
      <c r="AD338" s="9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6"/>
      <c r="AD339" s="9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6"/>
      <c r="AD340" s="9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6"/>
      <c r="AD341" s="9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6"/>
      <c r="AD342" s="9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6"/>
      <c r="AD343" s="9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6"/>
      <c r="AD344" s="9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6"/>
      <c r="AD345" s="9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6"/>
      <c r="AD346" s="9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6"/>
      <c r="AD347" s="9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6"/>
      <c r="AD348" s="9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6"/>
      <c r="AD349" s="9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6"/>
      <c r="AD350" s="9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6"/>
      <c r="AD351" s="9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6"/>
      <c r="AD352" s="9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6"/>
      <c r="AD353" s="9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6"/>
      <c r="AD354" s="9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6"/>
      <c r="AD355" s="9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6"/>
      <c r="AD356" s="9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6"/>
      <c r="AD357" s="9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6"/>
      <c r="AD358" s="9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6"/>
      <c r="AD359" s="9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6"/>
      <c r="AD360" s="9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6"/>
      <c r="AD361" s="9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6"/>
      <c r="AD362" s="9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6"/>
      <c r="AD363" s="9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6"/>
      <c r="AD364" s="9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6"/>
      <c r="AD365" s="9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6"/>
      <c r="AD366" s="9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6"/>
      <c r="AD367" s="9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6"/>
      <c r="AD368" s="9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6"/>
      <c r="AD369" s="9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6"/>
      <c r="AD370" s="9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6"/>
      <c r="AD371" s="9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6"/>
      <c r="AD372" s="9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6"/>
      <c r="AD373" s="9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6"/>
      <c r="AD374" s="9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6"/>
      <c r="AD375" s="9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6"/>
      <c r="AD376" s="9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6"/>
      <c r="AD377" s="9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6"/>
      <c r="AD378" s="9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6"/>
      <c r="AD379" s="9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6"/>
      <c r="AD380" s="9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6"/>
      <c r="AD381" s="9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6"/>
      <c r="AD382" s="9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6"/>
      <c r="AD383" s="9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6"/>
      <c r="AD384" s="9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6"/>
      <c r="AD385" s="9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6"/>
      <c r="AD386" s="9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6"/>
      <c r="AD387" s="9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6"/>
      <c r="AD388" s="9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6"/>
      <c r="AD389" s="9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6"/>
      <c r="AD390" s="9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6"/>
      <c r="AD391" s="9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6"/>
      <c r="AD392" s="9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6"/>
      <c r="AD393" s="9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6"/>
      <c r="AD394" s="9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6"/>
      <c r="AD395" s="9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6"/>
      <c r="AD396" s="9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6"/>
      <c r="AD397" s="9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6"/>
      <c r="AD398" s="9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6"/>
      <c r="AD399" s="9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6"/>
      <c r="AD400" s="9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6"/>
      <c r="AD401" s="9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6"/>
      <c r="AD402" s="9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6"/>
      <c r="AD403" s="9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6"/>
      <c r="AD404" s="9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6"/>
      <c r="AD405" s="9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6"/>
      <c r="AD406" s="9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6"/>
      <c r="AD407" s="9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6"/>
      <c r="AD408" s="9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6"/>
      <c r="AD409" s="9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6"/>
      <c r="AD410" s="9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6"/>
      <c r="AD411" s="9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6"/>
      <c r="AD412" s="9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6"/>
      <c r="AD413" s="9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6"/>
      <c r="AD414" s="9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6"/>
      <c r="AD415" s="9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6"/>
      <c r="AD416" s="9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6"/>
      <c r="AD417" s="9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6"/>
      <c r="AD418" s="9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6"/>
      <c r="AD419" s="9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6"/>
      <c r="AD420" s="9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6"/>
      <c r="AD421" s="9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6"/>
      <c r="AD422" s="9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6"/>
      <c r="AD423" s="9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6"/>
      <c r="AD424" s="9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6"/>
      <c r="AD425" s="9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6"/>
      <c r="AD426" s="9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6"/>
      <c r="AD427" s="9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6"/>
      <c r="AD428" s="9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6"/>
      <c r="AD429" s="9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6"/>
      <c r="AD430" s="9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6"/>
      <c r="AD431" s="9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6"/>
      <c r="AD432" s="9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6"/>
      <c r="AD433" s="9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6"/>
      <c r="AD434" s="9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6"/>
      <c r="AD435" s="9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6"/>
      <c r="AD436" s="9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6"/>
      <c r="AD437" s="9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6"/>
      <c r="AD438" s="9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6"/>
      <c r="AD439" s="9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6"/>
      <c r="AD440" s="9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6"/>
      <c r="AD441" s="9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6"/>
      <c r="AD442" s="9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6"/>
      <c r="AD443" s="9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6"/>
      <c r="AD444" s="9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6"/>
      <c r="AD445" s="9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6"/>
      <c r="AD446" s="9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6"/>
      <c r="AD447" s="9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6"/>
      <c r="AD448" s="9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6"/>
      <c r="AD449" s="9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6"/>
      <c r="AD450" s="9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6"/>
      <c r="AD451" s="9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6"/>
      <c r="AD452" s="9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6"/>
      <c r="AD453" s="9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6"/>
      <c r="AD454" s="9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6"/>
      <c r="AD455" s="9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6"/>
      <c r="AD456" s="9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6"/>
      <c r="AD457" s="9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6"/>
      <c r="AD458" s="9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6"/>
      <c r="AD459" s="9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6"/>
      <c r="AD460" s="9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6"/>
      <c r="AD461" s="9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6"/>
      <c r="AD462" s="9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6"/>
      <c r="AD463" s="9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6"/>
      <c r="AD464" s="9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6"/>
      <c r="AD465" s="9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6"/>
      <c r="AD466" s="9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6"/>
      <c r="AD467" s="9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6"/>
      <c r="AD468" s="9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6"/>
      <c r="AD469" s="9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6"/>
      <c r="AD470" s="9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6"/>
      <c r="AD471" s="9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6"/>
      <c r="AD472" s="9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6"/>
      <c r="AD473" s="9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6"/>
      <c r="AD474" s="9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6"/>
      <c r="AD475" s="9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6"/>
      <c r="AD476" s="9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6"/>
      <c r="AD477" s="9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6"/>
      <c r="AD478" s="9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6"/>
      <c r="AD479" s="9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6"/>
      <c r="AD480" s="9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6"/>
      <c r="AD481" s="9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6"/>
      <c r="AD482" s="9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6"/>
      <c r="AD483" s="9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6"/>
      <c r="AD484" s="9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6"/>
      <c r="AD485" s="9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6"/>
      <c r="AD486" s="9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6"/>
      <c r="AD487" s="9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6"/>
      <c r="AD488" s="9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6"/>
      <c r="AD489" s="9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6"/>
      <c r="AD490" s="9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6"/>
      <c r="AD491" s="9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6"/>
      <c r="AD492" s="9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6"/>
      <c r="AD493" s="9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6"/>
      <c r="AD494" s="9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6"/>
      <c r="AD495" s="9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6"/>
      <c r="AD496" s="9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6"/>
      <c r="AD497" s="9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</sheetData>
  <autoFilter ref="A3:AG79" xr:uid="{9917A856-7D12-4FF7-B606-C8A7559D6A64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2024-08-01T08:20:19Z</dcterms:created>
  <dcterms:modified xsi:type="dcterms:W3CDTF">2024-08-02T08:47:15Z</dcterms:modified>
</cp:coreProperties>
</file>