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7,24 ПОКОМ филиалы\"/>
    </mc:Choice>
  </mc:AlternateContent>
  <xr:revisionPtr revIDLastSave="0" documentId="13_ncr:1_{9F681A42-7D66-419E-A68C-0386F6ABC4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6" i="1" l="1"/>
  <c r="AC61" i="1"/>
  <c r="AC56" i="1"/>
  <c r="AC40" i="1"/>
  <c r="AC36" i="1"/>
  <c r="AC16" i="1"/>
  <c r="AC14" i="1"/>
  <c r="AC12" i="1"/>
  <c r="F60" i="1"/>
  <c r="E60" i="1"/>
  <c r="P60" i="1" s="1"/>
  <c r="F96" i="1"/>
  <c r="E96" i="1"/>
  <c r="P96" i="1" s="1"/>
  <c r="Q96" i="1" s="1"/>
  <c r="F97" i="1"/>
  <c r="E97" i="1"/>
  <c r="P97" i="1" s="1"/>
  <c r="Q97" i="1" s="1"/>
  <c r="E90" i="1"/>
  <c r="P90" i="1" s="1"/>
  <c r="AC90" i="1" s="1"/>
  <c r="F90" i="1"/>
  <c r="P100" i="1"/>
  <c r="U100" i="1" s="1"/>
  <c r="K100" i="1"/>
  <c r="P84" i="1"/>
  <c r="K84" i="1"/>
  <c r="AC20" i="1"/>
  <c r="AC23" i="1"/>
  <c r="AC24" i="1"/>
  <c r="AC29" i="1"/>
  <c r="AC32" i="1"/>
  <c r="AC33" i="1"/>
  <c r="AC57" i="1"/>
  <c r="AC62" i="1"/>
  <c r="AC68" i="1"/>
  <c r="AC71" i="1"/>
  <c r="AC73" i="1"/>
  <c r="AC74" i="1"/>
  <c r="AC75" i="1"/>
  <c r="AC77" i="1"/>
  <c r="AC78" i="1"/>
  <c r="AC79" i="1"/>
  <c r="AC80" i="1"/>
  <c r="AC81" i="1"/>
  <c r="AC82" i="1"/>
  <c r="AC87" i="1"/>
  <c r="AC89" i="1"/>
  <c r="AC94" i="1"/>
  <c r="AC95" i="1"/>
  <c r="AC99" i="1"/>
  <c r="AC101" i="1"/>
  <c r="AC102" i="1"/>
  <c r="P7" i="1"/>
  <c r="P8" i="1"/>
  <c r="Q8" i="1" s="1"/>
  <c r="AC8" i="1" s="1"/>
  <c r="P9" i="1"/>
  <c r="P10" i="1"/>
  <c r="Q10" i="1" s="1"/>
  <c r="AC10" i="1" s="1"/>
  <c r="P11" i="1"/>
  <c r="P12" i="1"/>
  <c r="P13" i="1"/>
  <c r="P14" i="1"/>
  <c r="P15" i="1"/>
  <c r="P16" i="1"/>
  <c r="P17" i="1"/>
  <c r="P18" i="1"/>
  <c r="Q18" i="1" s="1"/>
  <c r="AC18" i="1" s="1"/>
  <c r="P19" i="1"/>
  <c r="Q19" i="1" s="1"/>
  <c r="P20" i="1"/>
  <c r="T20" i="1" s="1"/>
  <c r="P21" i="1"/>
  <c r="P22" i="1"/>
  <c r="Q22" i="1" s="1"/>
  <c r="P23" i="1"/>
  <c r="T23" i="1" s="1"/>
  <c r="P24" i="1"/>
  <c r="T24" i="1" s="1"/>
  <c r="P25" i="1"/>
  <c r="Q25" i="1" s="1"/>
  <c r="P26" i="1"/>
  <c r="Q26" i="1" s="1"/>
  <c r="P27" i="1"/>
  <c r="Q27" i="1" s="1"/>
  <c r="P28" i="1"/>
  <c r="P29" i="1"/>
  <c r="T29" i="1" s="1"/>
  <c r="P30" i="1"/>
  <c r="P31" i="1"/>
  <c r="Q31" i="1" s="1"/>
  <c r="P32" i="1"/>
  <c r="T32" i="1" s="1"/>
  <c r="P33" i="1"/>
  <c r="T33" i="1" s="1"/>
  <c r="P34" i="1"/>
  <c r="Q34" i="1" s="1"/>
  <c r="AC34" i="1" s="1"/>
  <c r="P35" i="1"/>
  <c r="Q35" i="1" s="1"/>
  <c r="P36" i="1"/>
  <c r="P37" i="1"/>
  <c r="P38" i="1"/>
  <c r="Q38" i="1" s="1"/>
  <c r="AC38" i="1" s="1"/>
  <c r="P39" i="1"/>
  <c r="P40" i="1"/>
  <c r="P41" i="1"/>
  <c r="P42" i="1"/>
  <c r="Q42" i="1" s="1"/>
  <c r="AC42" i="1" s="1"/>
  <c r="P43" i="1"/>
  <c r="P44" i="1"/>
  <c r="Q44" i="1" s="1"/>
  <c r="AC44" i="1" s="1"/>
  <c r="P45" i="1"/>
  <c r="P46" i="1"/>
  <c r="Q46" i="1" s="1"/>
  <c r="AC46" i="1" s="1"/>
  <c r="P47" i="1"/>
  <c r="P48" i="1"/>
  <c r="Q48" i="1" s="1"/>
  <c r="AC48" i="1" s="1"/>
  <c r="P49" i="1"/>
  <c r="P50" i="1"/>
  <c r="Q50" i="1" s="1"/>
  <c r="AC50" i="1" s="1"/>
  <c r="P51" i="1"/>
  <c r="P52" i="1"/>
  <c r="Q52" i="1" s="1"/>
  <c r="AC52" i="1" s="1"/>
  <c r="P53" i="1"/>
  <c r="P54" i="1"/>
  <c r="P55" i="1"/>
  <c r="P56" i="1"/>
  <c r="P57" i="1"/>
  <c r="T57" i="1" s="1"/>
  <c r="P58" i="1"/>
  <c r="P59" i="1"/>
  <c r="P61" i="1"/>
  <c r="P62" i="1"/>
  <c r="T62" i="1" s="1"/>
  <c r="P63" i="1"/>
  <c r="Q63" i="1" s="1"/>
  <c r="P64" i="1"/>
  <c r="P65" i="1"/>
  <c r="P66" i="1"/>
  <c r="P67" i="1"/>
  <c r="P68" i="1"/>
  <c r="T68" i="1" s="1"/>
  <c r="P69" i="1"/>
  <c r="Q69" i="1" s="1"/>
  <c r="AC69" i="1" s="1"/>
  <c r="P70" i="1"/>
  <c r="P71" i="1"/>
  <c r="T71" i="1" s="1"/>
  <c r="P72" i="1"/>
  <c r="P73" i="1"/>
  <c r="T73" i="1" s="1"/>
  <c r="P74" i="1"/>
  <c r="T74" i="1" s="1"/>
  <c r="P75" i="1"/>
  <c r="T75" i="1" s="1"/>
  <c r="P76" i="1"/>
  <c r="P77" i="1"/>
  <c r="T77" i="1" s="1"/>
  <c r="P78" i="1"/>
  <c r="T78" i="1" s="1"/>
  <c r="P79" i="1"/>
  <c r="T79" i="1" s="1"/>
  <c r="P80" i="1"/>
  <c r="T80" i="1" s="1"/>
  <c r="P81" i="1"/>
  <c r="P82" i="1"/>
  <c r="T82" i="1" s="1"/>
  <c r="P83" i="1"/>
  <c r="P85" i="1"/>
  <c r="P86" i="1"/>
  <c r="P87" i="1"/>
  <c r="T87" i="1" s="1"/>
  <c r="P88" i="1"/>
  <c r="P89" i="1"/>
  <c r="T89" i="1" s="1"/>
  <c r="P91" i="1"/>
  <c r="P92" i="1"/>
  <c r="P93" i="1"/>
  <c r="P94" i="1"/>
  <c r="U94" i="1" s="1"/>
  <c r="P95" i="1"/>
  <c r="U95" i="1" s="1"/>
  <c r="P98" i="1"/>
  <c r="P99" i="1"/>
  <c r="U99" i="1" s="1"/>
  <c r="P101" i="1"/>
  <c r="U101" i="1" s="1"/>
  <c r="P102" i="1"/>
  <c r="U102" i="1" s="1"/>
  <c r="P6" i="1"/>
  <c r="U93" i="1" l="1"/>
  <c r="Q93" i="1"/>
  <c r="AC93" i="1" s="1"/>
  <c r="Q54" i="1"/>
  <c r="AC54" i="1" s="1"/>
  <c r="Q30" i="1"/>
  <c r="AC30" i="1" s="1"/>
  <c r="AC97" i="1"/>
  <c r="Q60" i="1"/>
  <c r="AC60" i="1" s="1"/>
  <c r="AC96" i="1"/>
  <c r="Q6" i="1"/>
  <c r="AC6" i="1" s="1"/>
  <c r="U98" i="1"/>
  <c r="AC98" i="1"/>
  <c r="U92" i="1"/>
  <c r="AC92" i="1"/>
  <c r="AC85" i="1"/>
  <c r="AC76" i="1"/>
  <c r="AC72" i="1"/>
  <c r="Q70" i="1"/>
  <c r="AC70" i="1" s="1"/>
  <c r="Q66" i="1"/>
  <c r="AC66" i="1" s="1"/>
  <c r="AC64" i="1"/>
  <c r="Q59" i="1"/>
  <c r="AC59" i="1" s="1"/>
  <c r="AC55" i="1"/>
  <c r="Q53" i="1"/>
  <c r="AC53" i="1" s="1"/>
  <c r="Q51" i="1"/>
  <c r="AC51" i="1" s="1"/>
  <c r="Q49" i="1"/>
  <c r="AC49" i="1" s="1"/>
  <c r="Q47" i="1"/>
  <c r="AC47" i="1" s="1"/>
  <c r="AC45" i="1"/>
  <c r="Q43" i="1"/>
  <c r="AC43" i="1" s="1"/>
  <c r="Q41" i="1"/>
  <c r="AC41" i="1" s="1"/>
  <c r="Q39" i="1"/>
  <c r="AC39" i="1" s="1"/>
  <c r="AC37" i="1"/>
  <c r="AC35" i="1"/>
  <c r="AC31" i="1"/>
  <c r="AC27" i="1"/>
  <c r="AC25" i="1"/>
  <c r="Q21" i="1"/>
  <c r="AC21" i="1" s="1"/>
  <c r="AC19" i="1"/>
  <c r="Q17" i="1"/>
  <c r="AC17" i="1" s="1"/>
  <c r="AC15" i="1"/>
  <c r="AC13" i="1"/>
  <c r="Q11" i="1"/>
  <c r="AC11" i="1" s="1"/>
  <c r="Q9" i="1"/>
  <c r="AC9" i="1" s="1"/>
  <c r="Q7" i="1"/>
  <c r="AC7" i="1" s="1"/>
  <c r="AC84" i="1"/>
  <c r="T28" i="1"/>
  <c r="AC22" i="1"/>
  <c r="AC26" i="1"/>
  <c r="AC28" i="1"/>
  <c r="AC58" i="1"/>
  <c r="AC63" i="1"/>
  <c r="AC65" i="1"/>
  <c r="Q67" i="1"/>
  <c r="AC67" i="1" s="1"/>
  <c r="AC83" i="1"/>
  <c r="AC88" i="1"/>
  <c r="AC91" i="1"/>
  <c r="AC100" i="1"/>
  <c r="T86" i="1"/>
  <c r="T81" i="1"/>
  <c r="T69" i="1"/>
  <c r="T61" i="1"/>
  <c r="T56" i="1"/>
  <c r="T52" i="1"/>
  <c r="T50" i="1"/>
  <c r="T48" i="1"/>
  <c r="T46" i="1"/>
  <c r="T44" i="1"/>
  <c r="T42" i="1"/>
  <c r="T40" i="1"/>
  <c r="T38" i="1"/>
  <c r="T36" i="1"/>
  <c r="T34" i="1"/>
  <c r="T30" i="1"/>
  <c r="T18" i="1"/>
  <c r="T16" i="1"/>
  <c r="T14" i="1"/>
  <c r="T12" i="1"/>
  <c r="T10" i="1"/>
  <c r="T8" i="1"/>
  <c r="T101" i="1"/>
  <c r="U96" i="1"/>
  <c r="U97" i="1"/>
  <c r="T92" i="1"/>
  <c r="U88" i="1"/>
  <c r="T90" i="1"/>
  <c r="U6" i="1"/>
  <c r="T94" i="1"/>
  <c r="U90" i="1"/>
  <c r="U86" i="1"/>
  <c r="T102" i="1"/>
  <c r="T100" i="1"/>
  <c r="T99" i="1"/>
  <c r="T95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2" i="1"/>
  <c r="K101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54" i="1" l="1"/>
  <c r="T97" i="1"/>
  <c r="T93" i="1"/>
  <c r="T60" i="1"/>
  <c r="T96" i="1"/>
  <c r="T67" i="1"/>
  <c r="Q5" i="1"/>
  <c r="T22" i="1"/>
  <c r="T63" i="1"/>
  <c r="T88" i="1"/>
  <c r="AC5" i="1"/>
  <c r="T98" i="1"/>
  <c r="T26" i="1"/>
  <c r="T58" i="1"/>
  <c r="T65" i="1"/>
  <c r="T83" i="1"/>
  <c r="T91" i="1"/>
  <c r="T84" i="1"/>
  <c r="T7" i="1"/>
  <c r="T9" i="1"/>
  <c r="T11" i="1"/>
  <c r="T13" i="1"/>
  <c r="T15" i="1"/>
  <c r="T17" i="1"/>
  <c r="T19" i="1"/>
  <c r="T21" i="1"/>
  <c r="T25" i="1"/>
  <c r="T27" i="1"/>
  <c r="T31" i="1"/>
  <c r="T35" i="1"/>
  <c r="T37" i="1"/>
  <c r="T39" i="1"/>
  <c r="T41" i="1"/>
  <c r="T43" i="1"/>
  <c r="T45" i="1"/>
  <c r="T47" i="1"/>
  <c r="T49" i="1"/>
  <c r="T51" i="1"/>
  <c r="T53" i="1"/>
  <c r="T55" i="1"/>
  <c r="T59" i="1"/>
  <c r="T64" i="1"/>
  <c r="T66" i="1"/>
  <c r="T70" i="1"/>
  <c r="T72" i="1"/>
  <c r="T76" i="1"/>
  <c r="T85" i="1"/>
  <c r="T6" i="1"/>
  <c r="K5" i="1"/>
</calcChain>
</file>

<file path=xl/sharedStrings.xml><?xml version="1.0" encoding="utf-8"?>
<sst xmlns="http://schemas.openxmlformats.org/spreadsheetml/2006/main" count="368" uniqueCount="148">
  <si>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</si>
  <si>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</si>
  <si>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</si>
  <si>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</si>
  <si>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</si>
  <si>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</si>
  <si>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</si>
  <si>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</si>
  <si>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</si>
  <si>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</si>
  <si>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</si>
  <si>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</si>
  <si>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</si>
  <si>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</si>
  <si>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</si>
  <si>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</si>
  <si>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</si>
  <si>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</si>
  <si>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</si>
  <si>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</si>
  <si>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</si>
  <si>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</si>
  <si>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</si>
  <si>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29,07,</t>
  </si>
  <si>
    <t>31,07,</t>
  </si>
  <si>
    <t>25,07,</t>
  </si>
  <si>
    <t>24,07,</t>
  </si>
  <si>
    <t>18,07,</t>
  </si>
  <si>
    <t>17,07,</t>
  </si>
  <si>
    <t>11,07,</t>
  </si>
  <si>
    <t>10,07,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</si>
  <si>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</si>
  <si>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</si>
  <si>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</si>
  <si>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</si>
  <si>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нужно увеличить продажи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</si>
  <si>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</si>
  <si>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</si>
  <si>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</si>
  <si>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</si>
  <si>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</si>
  <si>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</si>
  <si>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</si>
  <si>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</si>
  <si>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</si>
  <si>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</si>
  <si>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</si>
  <si>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</si>
  <si>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</si>
  <si>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</si>
  <si>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</si>
  <si>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</si>
  <si>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</si>
  <si>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</si>
  <si>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</si>
  <si>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</si>
  <si>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</si>
  <si>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</si>
  <si>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</si>
  <si>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</si>
  <si>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</si>
  <si>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</si>
  <si>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</si>
  <si>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</si>
  <si>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</si>
  <si>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</si>
  <si>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</si>
  <si>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</si>
  <si>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</si>
  <si>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</si>
  <si>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</si>
  <si>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продажи!!!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</si>
  <si>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</si>
  <si>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</si>
  <si>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</si>
  <si>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</si>
  <si>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</si>
  <si>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</si>
  <si>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</si>
  <si>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</si>
  <si>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</si>
  <si>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</si>
  <si>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</si>
  <si>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</si>
  <si>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</si>
  <si>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</si>
  <si>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</si>
  <si>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</si>
  <si>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</si>
  <si>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</si>
  <si>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</si>
  <si>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</si>
  <si>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матрица / Общий прайс</t>
  </si>
  <si>
    <t>19,07,24 +200кг для ОП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</si>
  <si>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</si>
  <si>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</si>
  <si>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</si>
  <si>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</si>
  <si>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</si>
  <si>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</si>
  <si>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</si>
  <si>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</si>
  <si>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</si>
  <si>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</si>
  <si>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</si>
  <si>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</si>
  <si>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</si>
  <si>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</si>
  <si>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</si>
  <si>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</si>
  <si>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</si>
  <si>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</si>
  <si>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</si>
  <si>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</si>
  <si>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</si>
  <si>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</si>
  <si>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</si>
  <si>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</si>
  <si>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</si>
  <si>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</si>
  <si>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</si>
  <si>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</si>
  <si>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</si>
  <si>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</si>
  <si>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</si>
  <si>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</si>
  <si>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</si>
  <si>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</si>
  <si>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</si>
  <si>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</si>
  <si>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</si>
  <si>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</si>
  <si>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</si>
  <si>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</si>
  <si>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</si>
  <si>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</si>
  <si>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</si>
  <si>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</si>
  <si>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</si>
  <si>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</si>
  <si>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</si>
  <si>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Общий прайс</t>
  </si>
  <si>
    <t>ДУБЛЬ 440  Колбаса Любительская ТМ Вязанка в оболочке полиамид.ВЕС ПОКОМ</t>
  </si>
  <si>
    <t>Сардельки Сочинки с сочным окороком ТМ Стародворье полиамид мгс ф/в 0,4 кг СК3</t>
  </si>
  <si>
    <t>дубль на 328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</si>
  <si>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</si>
  <si>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заказ</t>
  </si>
  <si>
    <t>03,08,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</si>
</sst>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0" borderId="1" xfId="1" applyNumberFormat="1" applyFont="1"/>
    <xf numFmtId="164" fontId="5" fillId="4" borderId="1" xfId="1" applyNumberFormat="1" applyFont="1" applyFill="1"/>
    <xf numFmtId="164" fontId="6" fillId="5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140625" style="8" customWidth="1"/>
    <col min="8" max="8" width="5.140625" customWidth="1"/>
    <col min="9" max="9" width="14.7109375" customWidth="1"/>
    <col min="10" max="11" width="6.7109375" customWidth="1"/>
    <col min="12" max="13" width="1" customWidth="1"/>
    <col min="14" max="18" width="6.7109375" customWidth="1"/>
    <col min="19" max="19" width="21.85546875" customWidth="1"/>
    <col min="20" max="21" width="5.42578125" customWidth="1"/>
    <col min="22" max="27" width="6.42578125" customWidth="1"/>
    <col min="28" max="28" width="35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146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17688.936999999998</v>
      </c>
      <c r="F5" s="4">
        <f>SUM(F6:F498)</f>
        <v>11043.817999999999</v>
      </c>
      <c r="G5" s="6"/>
      <c r="H5" s="1"/>
      <c r="I5" s="1"/>
      <c r="J5" s="4">
        <f t="shared" ref="J5:R5" si="0">SUM(J6:J498)</f>
        <v>15727.340000000002</v>
      </c>
      <c r="K5" s="4">
        <f t="shared" si="0"/>
        <v>1961.5969999999995</v>
      </c>
      <c r="L5" s="4">
        <f t="shared" si="0"/>
        <v>0</v>
      </c>
      <c r="M5" s="4">
        <f t="shared" si="0"/>
        <v>0</v>
      </c>
      <c r="N5" s="4">
        <f t="shared" si="0"/>
        <v>4174.4668999999994</v>
      </c>
      <c r="O5" s="4">
        <f t="shared" si="0"/>
        <v>3927.7540999999997</v>
      </c>
      <c r="P5" s="4">
        <f t="shared" si="0"/>
        <v>3537.7874000000002</v>
      </c>
      <c r="Q5" s="4">
        <f t="shared" si="0"/>
        <v>14888.670700000004</v>
      </c>
      <c r="R5" s="4">
        <f t="shared" si="0"/>
        <v>0</v>
      </c>
      <c r="S5" s="1"/>
      <c r="T5" s="1"/>
      <c r="U5" s="1"/>
      <c r="V5" s="4">
        <f t="shared" ref="V5:AA5" si="1">SUM(V6:V498)</f>
        <v>3212.9603999999999</v>
      </c>
      <c r="W5" s="4">
        <f t="shared" si="1"/>
        <v>3330.8475999999991</v>
      </c>
      <c r="X5" s="4">
        <f t="shared" si="1"/>
        <v>3653.9262000000003</v>
      </c>
      <c r="Y5" s="4">
        <f t="shared" si="1"/>
        <v>3670.8129999999996</v>
      </c>
      <c r="Z5" s="4">
        <f t="shared" si="1"/>
        <v>3078.207800000001</v>
      </c>
      <c r="AA5" s="4">
        <f t="shared" si="1"/>
        <v>3120.503999999999</v>
      </c>
      <c r="AB5" s="1"/>
      <c r="AC5" s="4">
        <f>SUM(AC6:AC498)</f>
        <v>13202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153.322</v>
      </c>
      <c r="D6" s="1">
        <v>57.128999999999998</v>
      </c>
      <c r="E6" s="1">
        <v>145.55099999999999</v>
      </c>
      <c r="F6" s="1">
        <v>13.638</v>
      </c>
      <c r="G6" s="6">
        <v>1</v>
      </c>
      <c r="H6" s="1">
        <v>50</v>
      </c>
      <c r="I6" s="1" t="s">
        <v>33</v>
      </c>
      <c r="J6" s="1">
        <v>135.245</v>
      </c>
      <c r="K6" s="1">
        <f t="shared" ref="K6:K37" si="2">E6-J6</f>
        <v>10.305999999999983</v>
      </c>
      <c r="L6" s="1"/>
      <c r="M6" s="1"/>
      <c r="N6" s="1">
        <v>66.573899999999995</v>
      </c>
      <c r="O6" s="1">
        <v>16.562600000000032</v>
      </c>
      <c r="P6" s="1">
        <f>E6/5</f>
        <v>29.110199999999999</v>
      </c>
      <c r="Q6" s="5">
        <f>10*P6-O6-N6-F6</f>
        <v>194.32749999999996</v>
      </c>
      <c r="R6" s="5"/>
      <c r="S6" s="1"/>
      <c r="T6" s="1">
        <f>(F6+N6+O6+Q6)/P6</f>
        <v>10</v>
      </c>
      <c r="U6" s="1">
        <f>(F6+N6+O6)/P6</f>
        <v>3.3244189321955888</v>
      </c>
      <c r="V6" s="1">
        <v>23.047799999999999</v>
      </c>
      <c r="W6" s="1">
        <v>24.789400000000001</v>
      </c>
      <c r="X6" s="1">
        <v>24.261399999999998</v>
      </c>
      <c r="Y6" s="1">
        <v>22.251799999999999</v>
      </c>
      <c r="Z6" s="1">
        <v>24.802</v>
      </c>
      <c r="AA6" s="1">
        <v>24.696000000000002</v>
      </c>
      <c r="AB6" s="1"/>
      <c r="AC6" s="1">
        <f t="shared" ref="AC6:AC37" si="3">ROUND(Q6*G6,0)</f>
        <v>194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134.06299999999999</v>
      </c>
      <c r="D7" s="1">
        <v>43.936</v>
      </c>
      <c r="E7" s="1">
        <v>70.941999999999993</v>
      </c>
      <c r="F7" s="1">
        <v>98.256</v>
      </c>
      <c r="G7" s="6">
        <v>1</v>
      </c>
      <c r="H7" s="1">
        <v>45</v>
      </c>
      <c r="I7" s="1" t="s">
        <v>33</v>
      </c>
      <c r="J7" s="1">
        <v>65.025999999999996</v>
      </c>
      <c r="K7" s="1">
        <f t="shared" si="2"/>
        <v>5.9159999999999968</v>
      </c>
      <c r="L7" s="1"/>
      <c r="M7" s="1"/>
      <c r="N7" s="1"/>
      <c r="O7" s="1"/>
      <c r="P7" s="1">
        <f t="shared" ref="P7:P70" si="4">E7/5</f>
        <v>14.188399999999998</v>
      </c>
      <c r="Q7" s="5">
        <f t="shared" ref="Q7:Q18" si="5">10*P7-O7-N7-F7</f>
        <v>43.627999999999986</v>
      </c>
      <c r="R7" s="5"/>
      <c r="S7" s="1"/>
      <c r="T7" s="1">
        <f t="shared" ref="T7:T70" si="6">(F7+N7+O7+Q7)/P7</f>
        <v>10</v>
      </c>
      <c r="U7" s="1">
        <f t="shared" ref="U7:U70" si="7">(F7+N7+O7)/P7</f>
        <v>6.9250937385469831</v>
      </c>
      <c r="V7" s="1">
        <v>7.2120000000000006</v>
      </c>
      <c r="W7" s="1">
        <v>9.1674000000000007</v>
      </c>
      <c r="X7" s="1">
        <v>18.024799999999999</v>
      </c>
      <c r="Y7" s="1">
        <v>16.725000000000001</v>
      </c>
      <c r="Z7" s="1">
        <v>14.2484</v>
      </c>
      <c r="AA7" s="1">
        <v>13.338800000000001</v>
      </c>
      <c r="AB7" s="1"/>
      <c r="AC7" s="1">
        <f t="shared" si="3"/>
        <v>44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132.99700000000001</v>
      </c>
      <c r="D8" s="1">
        <v>70.162999999999997</v>
      </c>
      <c r="E8" s="1">
        <v>130.18</v>
      </c>
      <c r="F8" s="1">
        <v>45.713000000000001</v>
      </c>
      <c r="G8" s="6">
        <v>1</v>
      </c>
      <c r="H8" s="1">
        <v>45</v>
      </c>
      <c r="I8" s="1" t="s">
        <v>33</v>
      </c>
      <c r="J8" s="1">
        <v>123.678</v>
      </c>
      <c r="K8" s="1">
        <f t="shared" si="2"/>
        <v>6.5020000000000095</v>
      </c>
      <c r="L8" s="1"/>
      <c r="M8" s="1"/>
      <c r="N8" s="1"/>
      <c r="O8" s="1"/>
      <c r="P8" s="1">
        <f t="shared" si="4"/>
        <v>26.036000000000001</v>
      </c>
      <c r="Q8" s="5">
        <f>9*P8-O8-N8-F8</f>
        <v>188.61100000000002</v>
      </c>
      <c r="R8" s="5"/>
      <c r="S8" s="1"/>
      <c r="T8" s="1">
        <f t="shared" si="6"/>
        <v>9</v>
      </c>
      <c r="U8" s="1">
        <f t="shared" si="7"/>
        <v>1.7557612536487939</v>
      </c>
      <c r="V8" s="1">
        <v>13.3552</v>
      </c>
      <c r="W8" s="1">
        <v>15.5648</v>
      </c>
      <c r="X8" s="1">
        <v>22.095800000000001</v>
      </c>
      <c r="Y8" s="1">
        <v>19.2072</v>
      </c>
      <c r="Z8" s="1">
        <v>16.778199999999998</v>
      </c>
      <c r="AA8" s="1">
        <v>17.245999999999999</v>
      </c>
      <c r="AB8" s="1"/>
      <c r="AC8" s="1">
        <f t="shared" si="3"/>
        <v>189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36.999000000000002</v>
      </c>
      <c r="D9" s="1">
        <v>22.986000000000001</v>
      </c>
      <c r="E9" s="1">
        <v>25.466000000000001</v>
      </c>
      <c r="F9" s="1">
        <v>30.52</v>
      </c>
      <c r="G9" s="6">
        <v>1</v>
      </c>
      <c r="H9" s="1">
        <v>40</v>
      </c>
      <c r="I9" s="1" t="s">
        <v>33</v>
      </c>
      <c r="J9" s="1">
        <v>23.96</v>
      </c>
      <c r="K9" s="1">
        <f t="shared" si="2"/>
        <v>1.5060000000000002</v>
      </c>
      <c r="L9" s="1"/>
      <c r="M9" s="1"/>
      <c r="N9" s="1"/>
      <c r="O9" s="1"/>
      <c r="P9" s="1">
        <f t="shared" si="4"/>
        <v>5.0932000000000004</v>
      </c>
      <c r="Q9" s="5">
        <f t="shared" si="5"/>
        <v>20.412000000000003</v>
      </c>
      <c r="R9" s="5"/>
      <c r="S9" s="1"/>
      <c r="T9" s="1">
        <f t="shared" si="6"/>
        <v>10</v>
      </c>
      <c r="U9" s="1">
        <f t="shared" si="7"/>
        <v>5.9923034634414512</v>
      </c>
      <c r="V9" s="1">
        <v>1.3866000000000001</v>
      </c>
      <c r="W9" s="1">
        <v>3.428199999999999</v>
      </c>
      <c r="X9" s="1">
        <v>4.8566000000000003</v>
      </c>
      <c r="Y9" s="1">
        <v>3.3365999999999998</v>
      </c>
      <c r="Z9" s="1">
        <v>3.1254</v>
      </c>
      <c r="AA9" s="1">
        <v>2.8588</v>
      </c>
      <c r="AB9" s="1"/>
      <c r="AC9" s="1">
        <f t="shared" si="3"/>
        <v>20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>
        <v>220</v>
      </c>
      <c r="D10" s="1">
        <v>13</v>
      </c>
      <c r="E10" s="1">
        <v>194</v>
      </c>
      <c r="F10" s="1">
        <v>7</v>
      </c>
      <c r="G10" s="6">
        <v>0.45</v>
      </c>
      <c r="H10" s="1">
        <v>45</v>
      </c>
      <c r="I10" s="1" t="s">
        <v>33</v>
      </c>
      <c r="J10" s="1">
        <v>191</v>
      </c>
      <c r="K10" s="1">
        <f t="shared" si="2"/>
        <v>3</v>
      </c>
      <c r="L10" s="1"/>
      <c r="M10" s="1"/>
      <c r="N10" s="1">
        <v>222.3</v>
      </c>
      <c r="O10" s="1">
        <v>75.300000000000011</v>
      </c>
      <c r="P10" s="1">
        <f t="shared" si="4"/>
        <v>38.799999999999997</v>
      </c>
      <c r="Q10" s="5">
        <f t="shared" si="5"/>
        <v>83.399999999999977</v>
      </c>
      <c r="R10" s="5"/>
      <c r="S10" s="1"/>
      <c r="T10" s="1">
        <f t="shared" si="6"/>
        <v>10</v>
      </c>
      <c r="U10" s="1">
        <f t="shared" si="7"/>
        <v>7.8505154639175272</v>
      </c>
      <c r="V10" s="1">
        <v>43.2</v>
      </c>
      <c r="W10" s="1">
        <v>43.4</v>
      </c>
      <c r="X10" s="1">
        <v>19.399999999999999</v>
      </c>
      <c r="Y10" s="1">
        <v>17</v>
      </c>
      <c r="Z10" s="1">
        <v>41.4</v>
      </c>
      <c r="AA10" s="1">
        <v>39.6</v>
      </c>
      <c r="AB10" s="1"/>
      <c r="AC10" s="1">
        <f t="shared" si="3"/>
        <v>38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282</v>
      </c>
      <c r="D11" s="1">
        <v>54</v>
      </c>
      <c r="E11" s="1">
        <v>290</v>
      </c>
      <c r="F11" s="1">
        <v>4</v>
      </c>
      <c r="G11" s="6">
        <v>0.45</v>
      </c>
      <c r="H11" s="1">
        <v>45</v>
      </c>
      <c r="I11" s="1" t="s">
        <v>33</v>
      </c>
      <c r="J11" s="1">
        <v>285</v>
      </c>
      <c r="K11" s="1">
        <f t="shared" si="2"/>
        <v>5</v>
      </c>
      <c r="L11" s="1"/>
      <c r="M11" s="1"/>
      <c r="N11" s="1">
        <v>226.9</v>
      </c>
      <c r="O11" s="1">
        <v>72</v>
      </c>
      <c r="P11" s="1">
        <f t="shared" si="4"/>
        <v>58</v>
      </c>
      <c r="Q11" s="5">
        <f t="shared" si="5"/>
        <v>277.10000000000002</v>
      </c>
      <c r="R11" s="5"/>
      <c r="S11" s="1"/>
      <c r="T11" s="1">
        <f t="shared" si="6"/>
        <v>10</v>
      </c>
      <c r="U11" s="1">
        <f t="shared" si="7"/>
        <v>5.2224137931034482</v>
      </c>
      <c r="V11" s="1">
        <v>54.2</v>
      </c>
      <c r="W11" s="1">
        <v>55.8</v>
      </c>
      <c r="X11" s="1">
        <v>49.2</v>
      </c>
      <c r="Y11" s="1">
        <v>49.4</v>
      </c>
      <c r="Z11" s="1">
        <v>65.8</v>
      </c>
      <c r="AA11" s="1">
        <v>61</v>
      </c>
      <c r="AB11" s="1"/>
      <c r="AC11" s="1">
        <f t="shared" si="3"/>
        <v>125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115</v>
      </c>
      <c r="D12" s="1"/>
      <c r="E12" s="1">
        <v>14</v>
      </c>
      <c r="F12" s="1">
        <v>90</v>
      </c>
      <c r="G12" s="6">
        <v>0.17</v>
      </c>
      <c r="H12" s="1">
        <v>180</v>
      </c>
      <c r="I12" s="1" t="s">
        <v>33</v>
      </c>
      <c r="J12" s="1">
        <v>14</v>
      </c>
      <c r="K12" s="1">
        <f t="shared" si="2"/>
        <v>0</v>
      </c>
      <c r="L12" s="1"/>
      <c r="M12" s="1"/>
      <c r="N12" s="1"/>
      <c r="O12" s="1">
        <v>10</v>
      </c>
      <c r="P12" s="1">
        <f t="shared" si="4"/>
        <v>2.8</v>
      </c>
      <c r="Q12" s="5"/>
      <c r="R12" s="5"/>
      <c r="S12" s="1"/>
      <c r="T12" s="1">
        <f t="shared" si="6"/>
        <v>35.714285714285715</v>
      </c>
      <c r="U12" s="1">
        <f t="shared" si="7"/>
        <v>35.714285714285715</v>
      </c>
      <c r="V12" s="1">
        <v>10.199999999999999</v>
      </c>
      <c r="W12" s="1">
        <v>10</v>
      </c>
      <c r="X12" s="1">
        <v>3.2</v>
      </c>
      <c r="Y12" s="1">
        <v>2.8</v>
      </c>
      <c r="Z12" s="1">
        <v>4.5999999999999996</v>
      </c>
      <c r="AA12" s="1">
        <v>5.6</v>
      </c>
      <c r="AB12" s="13" t="s">
        <v>35</v>
      </c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39</v>
      </c>
      <c r="C13" s="1">
        <v>44</v>
      </c>
      <c r="D13" s="1">
        <v>60</v>
      </c>
      <c r="E13" s="1">
        <v>44</v>
      </c>
      <c r="F13" s="1">
        <v>44</v>
      </c>
      <c r="G13" s="6">
        <v>0.3</v>
      </c>
      <c r="H13" s="1">
        <v>40</v>
      </c>
      <c r="I13" s="1" t="s">
        <v>33</v>
      </c>
      <c r="J13" s="1">
        <v>42</v>
      </c>
      <c r="K13" s="1">
        <f t="shared" si="2"/>
        <v>2</v>
      </c>
      <c r="L13" s="1"/>
      <c r="M13" s="1"/>
      <c r="N13" s="1">
        <v>49.899999999999977</v>
      </c>
      <c r="O13" s="1"/>
      <c r="P13" s="1">
        <f t="shared" si="4"/>
        <v>8.8000000000000007</v>
      </c>
      <c r="Q13" s="5"/>
      <c r="R13" s="5"/>
      <c r="S13" s="1"/>
      <c r="T13" s="1">
        <f t="shared" si="6"/>
        <v>10.670454545454541</v>
      </c>
      <c r="U13" s="1">
        <f t="shared" si="7"/>
        <v>10.670454545454541</v>
      </c>
      <c r="V13" s="1">
        <v>12</v>
      </c>
      <c r="W13" s="1">
        <v>14.6</v>
      </c>
      <c r="X13" s="1">
        <v>11.8</v>
      </c>
      <c r="Y13" s="1">
        <v>8.1999999999999993</v>
      </c>
      <c r="Z13" s="1">
        <v>7.4</v>
      </c>
      <c r="AA13" s="1">
        <v>8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39</v>
      </c>
      <c r="C14" s="1">
        <v>107</v>
      </c>
      <c r="D14" s="1"/>
      <c r="E14" s="1">
        <v>26</v>
      </c>
      <c r="F14" s="1">
        <v>76</v>
      </c>
      <c r="G14" s="6">
        <v>0.4</v>
      </c>
      <c r="H14" s="1">
        <v>50</v>
      </c>
      <c r="I14" s="1" t="s">
        <v>33</v>
      </c>
      <c r="J14" s="1">
        <v>26</v>
      </c>
      <c r="K14" s="1">
        <f t="shared" si="2"/>
        <v>0</v>
      </c>
      <c r="L14" s="1"/>
      <c r="M14" s="1"/>
      <c r="N14" s="1"/>
      <c r="O14" s="1"/>
      <c r="P14" s="1">
        <f t="shared" si="4"/>
        <v>5.2</v>
      </c>
      <c r="Q14" s="5"/>
      <c r="R14" s="5"/>
      <c r="S14" s="1"/>
      <c r="T14" s="1">
        <f t="shared" si="6"/>
        <v>14.615384615384615</v>
      </c>
      <c r="U14" s="1">
        <f t="shared" si="7"/>
        <v>14.615384615384615</v>
      </c>
      <c r="V14" s="1">
        <v>2.8</v>
      </c>
      <c r="W14" s="1">
        <v>7.8</v>
      </c>
      <c r="X14" s="1">
        <v>2.4</v>
      </c>
      <c r="Y14" s="1">
        <v>1.4</v>
      </c>
      <c r="Z14" s="1">
        <v>2.4</v>
      </c>
      <c r="AA14" s="1">
        <v>2</v>
      </c>
      <c r="AB14" s="13" t="s">
        <v>35</v>
      </c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39</v>
      </c>
      <c r="C15" s="1">
        <v>48</v>
      </c>
      <c r="D15" s="1"/>
      <c r="E15" s="1">
        <v>37</v>
      </c>
      <c r="F15" s="1"/>
      <c r="G15" s="6">
        <v>0.17</v>
      </c>
      <c r="H15" s="1">
        <v>180</v>
      </c>
      <c r="I15" s="1" t="s">
        <v>33</v>
      </c>
      <c r="J15" s="1">
        <v>44</v>
      </c>
      <c r="K15" s="1">
        <f t="shared" si="2"/>
        <v>-7</v>
      </c>
      <c r="L15" s="1"/>
      <c r="M15" s="1"/>
      <c r="N15" s="1">
        <v>65.5</v>
      </c>
      <c r="O15" s="1">
        <v>35.700000000000017</v>
      </c>
      <c r="P15" s="1">
        <f t="shared" si="4"/>
        <v>7.4</v>
      </c>
      <c r="Q15" s="5"/>
      <c r="R15" s="5"/>
      <c r="S15" s="1"/>
      <c r="T15" s="1">
        <f t="shared" si="6"/>
        <v>13.675675675675677</v>
      </c>
      <c r="U15" s="1">
        <f t="shared" si="7"/>
        <v>13.675675675675677</v>
      </c>
      <c r="V15" s="1">
        <v>12.4</v>
      </c>
      <c r="W15" s="1">
        <v>11</v>
      </c>
      <c r="X15" s="1">
        <v>5.4</v>
      </c>
      <c r="Y15" s="1">
        <v>5.4</v>
      </c>
      <c r="Z15" s="1">
        <v>9.1999999999999993</v>
      </c>
      <c r="AA15" s="1">
        <v>9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39</v>
      </c>
      <c r="C16" s="1">
        <v>11</v>
      </c>
      <c r="D16" s="1">
        <v>20</v>
      </c>
      <c r="E16" s="1"/>
      <c r="F16" s="1">
        <v>16</v>
      </c>
      <c r="G16" s="6">
        <v>0.35</v>
      </c>
      <c r="H16" s="1">
        <v>45</v>
      </c>
      <c r="I16" s="1" t="s">
        <v>33</v>
      </c>
      <c r="J16" s="1">
        <v>2</v>
      </c>
      <c r="K16" s="1">
        <f t="shared" si="2"/>
        <v>-2</v>
      </c>
      <c r="L16" s="1"/>
      <c r="M16" s="1"/>
      <c r="N16" s="1">
        <v>48.2</v>
      </c>
      <c r="O16" s="1">
        <v>10</v>
      </c>
      <c r="P16" s="1">
        <f t="shared" si="4"/>
        <v>0</v>
      </c>
      <c r="Q16" s="5"/>
      <c r="R16" s="5"/>
      <c r="S16" s="1"/>
      <c r="T16" s="1" t="e">
        <f t="shared" si="6"/>
        <v>#DIV/0!</v>
      </c>
      <c r="U16" s="1" t="e">
        <f t="shared" si="7"/>
        <v>#DIV/0!</v>
      </c>
      <c r="V16" s="1">
        <v>6.2</v>
      </c>
      <c r="W16" s="1">
        <v>8.6</v>
      </c>
      <c r="X16" s="1">
        <v>4</v>
      </c>
      <c r="Y16" s="1">
        <v>2.4</v>
      </c>
      <c r="Z16" s="1">
        <v>4</v>
      </c>
      <c r="AA16" s="1">
        <v>4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39</v>
      </c>
      <c r="C17" s="1">
        <v>47</v>
      </c>
      <c r="D17" s="1">
        <v>14</v>
      </c>
      <c r="E17" s="1">
        <v>33</v>
      </c>
      <c r="F17" s="1">
        <v>9</v>
      </c>
      <c r="G17" s="6">
        <v>0.35</v>
      </c>
      <c r="H17" s="1">
        <v>45</v>
      </c>
      <c r="I17" s="1" t="s">
        <v>33</v>
      </c>
      <c r="J17" s="1">
        <v>35</v>
      </c>
      <c r="K17" s="1">
        <f t="shared" si="2"/>
        <v>-2</v>
      </c>
      <c r="L17" s="1"/>
      <c r="M17" s="1"/>
      <c r="N17" s="1">
        <v>8.8000000000000043</v>
      </c>
      <c r="O17" s="1">
        <v>33.900000000000013</v>
      </c>
      <c r="P17" s="1">
        <f t="shared" si="4"/>
        <v>6.6</v>
      </c>
      <c r="Q17" s="5">
        <f t="shared" si="5"/>
        <v>14.299999999999983</v>
      </c>
      <c r="R17" s="5"/>
      <c r="S17" s="1"/>
      <c r="T17" s="1">
        <f t="shared" si="6"/>
        <v>10</v>
      </c>
      <c r="U17" s="1">
        <f t="shared" si="7"/>
        <v>7.8333333333333366</v>
      </c>
      <c r="V17" s="1">
        <v>7.4</v>
      </c>
      <c r="W17" s="1">
        <v>6.4</v>
      </c>
      <c r="X17" s="1">
        <v>6.4</v>
      </c>
      <c r="Y17" s="1">
        <v>6</v>
      </c>
      <c r="Z17" s="1">
        <v>4.5999999999999996</v>
      </c>
      <c r="AA17" s="1">
        <v>3.4</v>
      </c>
      <c r="AB17" s="1"/>
      <c r="AC17" s="1">
        <f t="shared" si="3"/>
        <v>5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32</v>
      </c>
      <c r="C18" s="1">
        <v>351.90499999999997</v>
      </c>
      <c r="D18" s="1">
        <v>153.72</v>
      </c>
      <c r="E18" s="1">
        <v>284.37099999999998</v>
      </c>
      <c r="F18" s="1">
        <v>159.40199999999999</v>
      </c>
      <c r="G18" s="6">
        <v>1</v>
      </c>
      <c r="H18" s="1">
        <v>55</v>
      </c>
      <c r="I18" s="1" t="s">
        <v>33</v>
      </c>
      <c r="J18" s="1">
        <v>272.91199999999998</v>
      </c>
      <c r="K18" s="1">
        <f t="shared" si="2"/>
        <v>11.459000000000003</v>
      </c>
      <c r="L18" s="1"/>
      <c r="M18" s="1"/>
      <c r="N18" s="1">
        <v>16.355999999999991</v>
      </c>
      <c r="O18" s="1">
        <v>130.8467</v>
      </c>
      <c r="P18" s="1">
        <f t="shared" si="4"/>
        <v>56.874199999999995</v>
      </c>
      <c r="Q18" s="5">
        <f t="shared" si="5"/>
        <v>262.13729999999998</v>
      </c>
      <c r="R18" s="5"/>
      <c r="S18" s="1"/>
      <c r="T18" s="1">
        <f t="shared" si="6"/>
        <v>10</v>
      </c>
      <c r="U18" s="1">
        <f t="shared" si="7"/>
        <v>5.3909276965654023</v>
      </c>
      <c r="V18" s="1">
        <v>52.727400000000003</v>
      </c>
      <c r="W18" s="1">
        <v>50.302</v>
      </c>
      <c r="X18" s="1">
        <v>57.046799999999998</v>
      </c>
      <c r="Y18" s="1">
        <v>55.640599999999992</v>
      </c>
      <c r="Z18" s="1">
        <v>53.836399999999998</v>
      </c>
      <c r="AA18" s="1">
        <v>54.082799999999999</v>
      </c>
      <c r="AB18" s="1"/>
      <c r="AC18" s="1">
        <f t="shared" si="3"/>
        <v>262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32</v>
      </c>
      <c r="C19" s="1">
        <v>2650.7220000000002</v>
      </c>
      <c r="D19" s="1">
        <v>823.1</v>
      </c>
      <c r="E19" s="1">
        <v>1816.3689999999999</v>
      </c>
      <c r="F19" s="1">
        <v>1335.528</v>
      </c>
      <c r="G19" s="6">
        <v>1</v>
      </c>
      <c r="H19" s="1">
        <v>50</v>
      </c>
      <c r="I19" s="1" t="s">
        <v>33</v>
      </c>
      <c r="J19" s="1">
        <v>1822.7650000000001</v>
      </c>
      <c r="K19" s="1">
        <f t="shared" si="2"/>
        <v>-6.3960000000001855</v>
      </c>
      <c r="L19" s="1"/>
      <c r="M19" s="1"/>
      <c r="N19" s="1">
        <v>343.58769999999959</v>
      </c>
      <c r="O19" s="1">
        <v>319.74100000000038</v>
      </c>
      <c r="P19" s="1">
        <f t="shared" si="4"/>
        <v>363.27379999999999</v>
      </c>
      <c r="Q19" s="5">
        <f>11*P19-O19-N19-F19</f>
        <v>1997.1550999999997</v>
      </c>
      <c r="R19" s="5"/>
      <c r="S19" s="1"/>
      <c r="T19" s="1">
        <f t="shared" si="6"/>
        <v>11</v>
      </c>
      <c r="U19" s="1">
        <f t="shared" si="7"/>
        <v>5.502342035126123</v>
      </c>
      <c r="V19" s="1">
        <v>339.88339999999999</v>
      </c>
      <c r="W19" s="1">
        <v>359.1146</v>
      </c>
      <c r="X19" s="1">
        <v>387.76100000000002</v>
      </c>
      <c r="Y19" s="1">
        <v>394.91399999999999</v>
      </c>
      <c r="Z19" s="1">
        <v>325.80500000000001</v>
      </c>
      <c r="AA19" s="1">
        <v>345.72059999999999</v>
      </c>
      <c r="AB19" s="1"/>
      <c r="AC19" s="1">
        <f t="shared" si="3"/>
        <v>1997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49</v>
      </c>
      <c r="B20" s="10" t="s">
        <v>32</v>
      </c>
      <c r="C20" s="10">
        <v>75.456000000000003</v>
      </c>
      <c r="D20" s="10">
        <v>11.457000000000001</v>
      </c>
      <c r="E20" s="14">
        <v>134.167</v>
      </c>
      <c r="F20" s="14">
        <v>-90.492000000000004</v>
      </c>
      <c r="G20" s="11">
        <v>0</v>
      </c>
      <c r="H20" s="10">
        <v>55</v>
      </c>
      <c r="I20" s="10" t="s">
        <v>50</v>
      </c>
      <c r="J20" s="10">
        <v>180.715</v>
      </c>
      <c r="K20" s="10">
        <f t="shared" si="2"/>
        <v>-46.548000000000002</v>
      </c>
      <c r="L20" s="10"/>
      <c r="M20" s="10"/>
      <c r="N20" s="10"/>
      <c r="O20" s="10"/>
      <c r="P20" s="10">
        <f t="shared" si="4"/>
        <v>26.833400000000001</v>
      </c>
      <c r="Q20" s="12"/>
      <c r="R20" s="12"/>
      <c r="S20" s="10"/>
      <c r="T20" s="10">
        <f t="shared" si="6"/>
        <v>-3.372364292262628</v>
      </c>
      <c r="U20" s="10">
        <f t="shared" si="7"/>
        <v>-3.372364292262628</v>
      </c>
      <c r="V20" s="10">
        <v>50.6556</v>
      </c>
      <c r="W20" s="10">
        <v>68.03479999999999</v>
      </c>
      <c r="X20" s="10">
        <v>60.716200000000001</v>
      </c>
      <c r="Y20" s="10">
        <v>78.144599999999997</v>
      </c>
      <c r="Z20" s="10">
        <v>50.8568</v>
      </c>
      <c r="AA20" s="10">
        <v>51.8688</v>
      </c>
      <c r="AB20" s="10" t="s">
        <v>51</v>
      </c>
      <c r="AC20" s="10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32</v>
      </c>
      <c r="C21" s="1">
        <v>81.861000000000004</v>
      </c>
      <c r="D21" s="1">
        <v>84.521000000000001</v>
      </c>
      <c r="E21" s="1">
        <v>61.506999999999998</v>
      </c>
      <c r="F21" s="1">
        <v>96.677999999999997</v>
      </c>
      <c r="G21" s="6">
        <v>1</v>
      </c>
      <c r="H21" s="1">
        <v>50</v>
      </c>
      <c r="I21" s="1" t="s">
        <v>33</v>
      </c>
      <c r="J21" s="1">
        <v>58.143999999999998</v>
      </c>
      <c r="K21" s="1">
        <f t="shared" si="2"/>
        <v>3.3629999999999995</v>
      </c>
      <c r="L21" s="1"/>
      <c r="M21" s="1"/>
      <c r="N21" s="1"/>
      <c r="O21" s="1"/>
      <c r="P21" s="1">
        <f t="shared" si="4"/>
        <v>12.301399999999999</v>
      </c>
      <c r="Q21" s="5">
        <f t="shared" ref="Q21" si="8">10*P21-O21-N21-F21</f>
        <v>26.335999999999999</v>
      </c>
      <c r="R21" s="5"/>
      <c r="S21" s="1"/>
      <c r="T21" s="1">
        <f t="shared" si="6"/>
        <v>10</v>
      </c>
      <c r="U21" s="1">
        <f t="shared" si="7"/>
        <v>7.8591054676703465</v>
      </c>
      <c r="V21" s="1">
        <v>6.8168000000000006</v>
      </c>
      <c r="W21" s="1">
        <v>8.3450000000000006</v>
      </c>
      <c r="X21" s="1">
        <v>11.0252</v>
      </c>
      <c r="Y21" s="1">
        <v>10.183</v>
      </c>
      <c r="Z21" s="1">
        <v>7.1921999999999997</v>
      </c>
      <c r="AA21" s="1">
        <v>6.4753999999999996</v>
      </c>
      <c r="AB21" s="1"/>
      <c r="AC21" s="1">
        <f t="shared" si="3"/>
        <v>26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32</v>
      </c>
      <c r="C22" s="1">
        <v>420.75700000000001</v>
      </c>
      <c r="D22" s="1">
        <v>111.16</v>
      </c>
      <c r="E22" s="1">
        <v>293.35199999999998</v>
      </c>
      <c r="F22" s="1">
        <v>186.73699999999999</v>
      </c>
      <c r="G22" s="6">
        <v>1</v>
      </c>
      <c r="H22" s="1">
        <v>55</v>
      </c>
      <c r="I22" s="1" t="s">
        <v>33</v>
      </c>
      <c r="J22" s="1">
        <v>280.05200000000002</v>
      </c>
      <c r="K22" s="1">
        <f t="shared" si="2"/>
        <v>13.299999999999955</v>
      </c>
      <c r="L22" s="1"/>
      <c r="M22" s="1"/>
      <c r="N22" s="1">
        <v>40.144300000000101</v>
      </c>
      <c r="O22" s="1">
        <v>123.0716</v>
      </c>
      <c r="P22" s="1">
        <f t="shared" si="4"/>
        <v>58.670399999999994</v>
      </c>
      <c r="Q22" s="5">
        <f>11*P22-O22-N22-F22</f>
        <v>295.42149999999981</v>
      </c>
      <c r="R22" s="5"/>
      <c r="S22" s="1"/>
      <c r="T22" s="1">
        <f t="shared" si="6"/>
        <v>11</v>
      </c>
      <c r="U22" s="1">
        <f t="shared" si="7"/>
        <v>5.9647266764842266</v>
      </c>
      <c r="V22" s="1">
        <v>55.8658</v>
      </c>
      <c r="W22" s="1">
        <v>54.775399999999998</v>
      </c>
      <c r="X22" s="1">
        <v>62.837000000000003</v>
      </c>
      <c r="Y22" s="1">
        <v>62.919600000000003</v>
      </c>
      <c r="Z22" s="1">
        <v>55.797800000000002</v>
      </c>
      <c r="AA22" s="1">
        <v>52.991799999999998</v>
      </c>
      <c r="AB22" s="1"/>
      <c r="AC22" s="1">
        <f t="shared" si="3"/>
        <v>295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54</v>
      </c>
      <c r="B23" s="10" t="s">
        <v>32</v>
      </c>
      <c r="C23" s="10">
        <v>2011.4359999999999</v>
      </c>
      <c r="D23" s="10"/>
      <c r="E23" s="14">
        <v>1736.037</v>
      </c>
      <c r="F23" s="14">
        <v>13.693</v>
      </c>
      <c r="G23" s="11">
        <v>0</v>
      </c>
      <c r="H23" s="10">
        <v>60</v>
      </c>
      <c r="I23" s="10" t="s">
        <v>55</v>
      </c>
      <c r="J23" s="10">
        <v>1704.2950000000001</v>
      </c>
      <c r="K23" s="10">
        <f t="shared" si="2"/>
        <v>31.741999999999962</v>
      </c>
      <c r="L23" s="10"/>
      <c r="M23" s="10"/>
      <c r="N23" s="10"/>
      <c r="O23" s="10"/>
      <c r="P23" s="10">
        <f t="shared" si="4"/>
        <v>347.20740000000001</v>
      </c>
      <c r="Q23" s="12"/>
      <c r="R23" s="12"/>
      <c r="S23" s="10"/>
      <c r="T23" s="10">
        <f t="shared" si="6"/>
        <v>3.943752350900355E-2</v>
      </c>
      <c r="U23" s="10">
        <f t="shared" si="7"/>
        <v>3.943752350900355E-2</v>
      </c>
      <c r="V23" s="10">
        <v>281.17540000000002</v>
      </c>
      <c r="W23" s="10">
        <v>297.38940000000002</v>
      </c>
      <c r="X23" s="10">
        <v>343.81380000000001</v>
      </c>
      <c r="Y23" s="10">
        <v>356.54199999999997</v>
      </c>
      <c r="Z23" s="10">
        <v>290.18380000000002</v>
      </c>
      <c r="AA23" s="10">
        <v>292.61279999999999</v>
      </c>
      <c r="AB23" s="10" t="s">
        <v>56</v>
      </c>
      <c r="AC23" s="10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57</v>
      </c>
      <c r="B24" s="10" t="s">
        <v>32</v>
      </c>
      <c r="C24" s="10">
        <v>-31.25</v>
      </c>
      <c r="D24" s="10">
        <v>31.25</v>
      </c>
      <c r="E24" s="10"/>
      <c r="F24" s="10"/>
      <c r="G24" s="11">
        <v>0</v>
      </c>
      <c r="H24" s="10">
        <v>60</v>
      </c>
      <c r="I24" s="10" t="s">
        <v>55</v>
      </c>
      <c r="J24" s="10"/>
      <c r="K24" s="10">
        <f t="shared" si="2"/>
        <v>0</v>
      </c>
      <c r="L24" s="10"/>
      <c r="M24" s="10"/>
      <c r="N24" s="10"/>
      <c r="O24" s="10"/>
      <c r="P24" s="10">
        <f t="shared" si="4"/>
        <v>0</v>
      </c>
      <c r="Q24" s="12"/>
      <c r="R24" s="12"/>
      <c r="S24" s="10"/>
      <c r="T24" s="10" t="e">
        <f t="shared" si="6"/>
        <v>#DIV/0!</v>
      </c>
      <c r="U24" s="10" t="e">
        <f t="shared" si="7"/>
        <v>#DIV/0!</v>
      </c>
      <c r="V24" s="10">
        <v>0</v>
      </c>
      <c r="W24" s="10">
        <v>0</v>
      </c>
      <c r="X24" s="10">
        <v>6.25</v>
      </c>
      <c r="Y24" s="10">
        <v>6.25</v>
      </c>
      <c r="Z24" s="10">
        <v>0</v>
      </c>
      <c r="AA24" s="10">
        <v>0</v>
      </c>
      <c r="AB24" s="10" t="s">
        <v>56</v>
      </c>
      <c r="AC24" s="10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32</v>
      </c>
      <c r="C25" s="1">
        <v>192.32300000000001</v>
      </c>
      <c r="D25" s="1">
        <v>74.27</v>
      </c>
      <c r="E25" s="1">
        <v>154.48699999999999</v>
      </c>
      <c r="F25" s="1">
        <v>74.930000000000007</v>
      </c>
      <c r="G25" s="6">
        <v>1</v>
      </c>
      <c r="H25" s="1">
        <v>60</v>
      </c>
      <c r="I25" s="1" t="s">
        <v>33</v>
      </c>
      <c r="J25" s="1">
        <v>151</v>
      </c>
      <c r="K25" s="1">
        <f t="shared" si="2"/>
        <v>3.4869999999999948</v>
      </c>
      <c r="L25" s="1"/>
      <c r="M25" s="1"/>
      <c r="N25" s="1"/>
      <c r="O25" s="1">
        <v>63.441300000000012</v>
      </c>
      <c r="P25" s="1">
        <f t="shared" si="4"/>
        <v>30.897399999999998</v>
      </c>
      <c r="Q25" s="5">
        <f>11*P25-O25-N25-F25</f>
        <v>201.50009999999997</v>
      </c>
      <c r="R25" s="5"/>
      <c r="S25" s="1"/>
      <c r="T25" s="1">
        <f t="shared" si="6"/>
        <v>11</v>
      </c>
      <c r="U25" s="1">
        <f t="shared" si="7"/>
        <v>4.478412423051779</v>
      </c>
      <c r="V25" s="1">
        <v>26.308199999999999</v>
      </c>
      <c r="W25" s="1">
        <v>25.1434</v>
      </c>
      <c r="X25" s="1">
        <v>31.0504</v>
      </c>
      <c r="Y25" s="1">
        <v>29.645800000000001</v>
      </c>
      <c r="Z25" s="1">
        <v>27.391400000000001</v>
      </c>
      <c r="AA25" s="1">
        <v>27.204000000000001</v>
      </c>
      <c r="AB25" s="1"/>
      <c r="AC25" s="1">
        <f t="shared" si="3"/>
        <v>202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32</v>
      </c>
      <c r="C26" s="1">
        <v>137.78200000000001</v>
      </c>
      <c r="D26" s="1">
        <v>73.841999999999999</v>
      </c>
      <c r="E26" s="1">
        <v>128.01</v>
      </c>
      <c r="F26" s="1">
        <v>52.350999999999999</v>
      </c>
      <c r="G26" s="6">
        <v>1</v>
      </c>
      <c r="H26" s="1">
        <v>60</v>
      </c>
      <c r="I26" s="1" t="s">
        <v>33</v>
      </c>
      <c r="J26" s="1">
        <v>122.444</v>
      </c>
      <c r="K26" s="1">
        <f t="shared" si="2"/>
        <v>5.5659999999999883</v>
      </c>
      <c r="L26" s="1"/>
      <c r="M26" s="1"/>
      <c r="N26" s="1">
        <v>58.536299999999997</v>
      </c>
      <c r="O26" s="1">
        <v>16.134499999999971</v>
      </c>
      <c r="P26" s="1">
        <f t="shared" si="4"/>
        <v>25.601999999999997</v>
      </c>
      <c r="Q26" s="5">
        <f t="shared" ref="Q26:Q27" si="9">11*P26-O26-N26-F26</f>
        <v>154.60020000000003</v>
      </c>
      <c r="R26" s="5"/>
      <c r="S26" s="1"/>
      <c r="T26" s="1">
        <f t="shared" si="6"/>
        <v>11.000000000000002</v>
      </c>
      <c r="U26" s="1">
        <f t="shared" si="7"/>
        <v>4.9614014530114829</v>
      </c>
      <c r="V26" s="1">
        <v>22.857199999999999</v>
      </c>
      <c r="W26" s="1">
        <v>25.503799999999998</v>
      </c>
      <c r="X26" s="1">
        <v>24.949000000000002</v>
      </c>
      <c r="Y26" s="1">
        <v>23.700800000000001</v>
      </c>
      <c r="Z26" s="1">
        <v>22.3538</v>
      </c>
      <c r="AA26" s="1">
        <v>19.724799999999998</v>
      </c>
      <c r="AB26" s="1"/>
      <c r="AC26" s="1">
        <f t="shared" si="3"/>
        <v>155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32</v>
      </c>
      <c r="C27" s="1">
        <v>244.70400000000001</v>
      </c>
      <c r="D27" s="1">
        <v>21.141999999999999</v>
      </c>
      <c r="E27" s="1">
        <v>168.27799999999999</v>
      </c>
      <c r="F27" s="1">
        <v>57.304000000000002</v>
      </c>
      <c r="G27" s="6">
        <v>1</v>
      </c>
      <c r="H27" s="1">
        <v>60</v>
      </c>
      <c r="I27" s="1" t="s">
        <v>33</v>
      </c>
      <c r="J27" s="1">
        <v>158.399</v>
      </c>
      <c r="K27" s="1">
        <f t="shared" si="2"/>
        <v>9.8789999999999907</v>
      </c>
      <c r="L27" s="1"/>
      <c r="M27" s="1"/>
      <c r="N27" s="1">
        <v>51.609999999999872</v>
      </c>
      <c r="O27" s="1">
        <v>83.061900000000037</v>
      </c>
      <c r="P27" s="1">
        <f t="shared" si="4"/>
        <v>33.6556</v>
      </c>
      <c r="Q27" s="5">
        <f t="shared" si="9"/>
        <v>178.23570000000007</v>
      </c>
      <c r="R27" s="5"/>
      <c r="S27" s="1"/>
      <c r="T27" s="1">
        <f t="shared" si="6"/>
        <v>11</v>
      </c>
      <c r="U27" s="1">
        <f t="shared" si="7"/>
        <v>5.7041294762238648</v>
      </c>
      <c r="V27" s="1">
        <v>31.382200000000001</v>
      </c>
      <c r="W27" s="1">
        <v>29.805599999999998</v>
      </c>
      <c r="X27" s="1">
        <v>31.749400000000001</v>
      </c>
      <c r="Y27" s="1">
        <v>35.311999999999998</v>
      </c>
      <c r="Z27" s="1">
        <v>35.190800000000003</v>
      </c>
      <c r="AA27" s="1">
        <v>30.085000000000001</v>
      </c>
      <c r="AB27" s="1"/>
      <c r="AC27" s="1">
        <f t="shared" si="3"/>
        <v>178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32</v>
      </c>
      <c r="C28" s="1">
        <v>19.193000000000001</v>
      </c>
      <c r="D28" s="1">
        <v>20.837</v>
      </c>
      <c r="E28" s="1">
        <v>11.031000000000001</v>
      </c>
      <c r="F28" s="1">
        <v>11.169</v>
      </c>
      <c r="G28" s="6">
        <v>1</v>
      </c>
      <c r="H28" s="1">
        <v>35</v>
      </c>
      <c r="I28" s="1" t="s">
        <v>33</v>
      </c>
      <c r="J28" s="1">
        <v>22.201000000000001</v>
      </c>
      <c r="K28" s="1">
        <f t="shared" si="2"/>
        <v>-11.17</v>
      </c>
      <c r="L28" s="1"/>
      <c r="M28" s="1"/>
      <c r="N28" s="1">
        <v>19.710999999999999</v>
      </c>
      <c r="O28" s="1">
        <v>5</v>
      </c>
      <c r="P28" s="1">
        <f t="shared" si="4"/>
        <v>2.2061999999999999</v>
      </c>
      <c r="Q28" s="5"/>
      <c r="R28" s="5"/>
      <c r="S28" s="1"/>
      <c r="T28" s="1">
        <f t="shared" si="6"/>
        <v>16.263258090834917</v>
      </c>
      <c r="U28" s="1">
        <f t="shared" si="7"/>
        <v>16.263258090834917</v>
      </c>
      <c r="V28" s="1">
        <v>4.569</v>
      </c>
      <c r="W28" s="1">
        <v>4.8460000000000001</v>
      </c>
      <c r="X28" s="1">
        <v>4.2055999999999996</v>
      </c>
      <c r="Y28" s="1">
        <v>3.5148000000000001</v>
      </c>
      <c r="Z28" s="1">
        <v>2.0802</v>
      </c>
      <c r="AA28" s="1">
        <v>2.2212000000000001</v>
      </c>
      <c r="AB28" s="1"/>
      <c r="AC28" s="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62</v>
      </c>
      <c r="B29" s="15" t="s">
        <v>32</v>
      </c>
      <c r="C29" s="15"/>
      <c r="D29" s="15"/>
      <c r="E29" s="15"/>
      <c r="F29" s="15"/>
      <c r="G29" s="16">
        <v>0</v>
      </c>
      <c r="H29" s="15">
        <v>30</v>
      </c>
      <c r="I29" s="15" t="s">
        <v>33</v>
      </c>
      <c r="J29" s="15"/>
      <c r="K29" s="15">
        <f t="shared" si="2"/>
        <v>0</v>
      </c>
      <c r="L29" s="15"/>
      <c r="M29" s="15"/>
      <c r="N29" s="15"/>
      <c r="O29" s="15"/>
      <c r="P29" s="15">
        <f t="shared" si="4"/>
        <v>0</v>
      </c>
      <c r="Q29" s="17"/>
      <c r="R29" s="17"/>
      <c r="S29" s="15"/>
      <c r="T29" s="15" t="e">
        <f t="shared" si="6"/>
        <v>#DIV/0!</v>
      </c>
      <c r="U29" s="15" t="e">
        <f t="shared" si="7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 t="s">
        <v>63</v>
      </c>
      <c r="AC29" s="15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32</v>
      </c>
      <c r="C30" s="1">
        <v>180.86</v>
      </c>
      <c r="D30" s="1">
        <v>101.18600000000001</v>
      </c>
      <c r="E30" s="1">
        <v>132.94399999999999</v>
      </c>
      <c r="F30" s="1">
        <v>111.60899999999999</v>
      </c>
      <c r="G30" s="6">
        <v>1</v>
      </c>
      <c r="H30" s="1">
        <v>30</v>
      </c>
      <c r="I30" s="1" t="s">
        <v>33</v>
      </c>
      <c r="J30" s="1">
        <v>130.98099999999999</v>
      </c>
      <c r="K30" s="1">
        <f t="shared" si="2"/>
        <v>1.9629999999999939</v>
      </c>
      <c r="L30" s="1"/>
      <c r="M30" s="1"/>
      <c r="N30" s="1">
        <v>57.783300000000082</v>
      </c>
      <c r="O30" s="1">
        <v>40.868400000000022</v>
      </c>
      <c r="P30" s="1">
        <f t="shared" si="4"/>
        <v>26.588799999999999</v>
      </c>
      <c r="Q30" s="5">
        <f>9.5*P30-O30-N30-F30</f>
        <v>42.332899999999896</v>
      </c>
      <c r="R30" s="5"/>
      <c r="S30" s="1"/>
      <c r="T30" s="1">
        <f t="shared" si="6"/>
        <v>9.5</v>
      </c>
      <c r="U30" s="1">
        <f t="shared" si="7"/>
        <v>7.907867222289088</v>
      </c>
      <c r="V30" s="1">
        <v>26.3034</v>
      </c>
      <c r="W30" s="1">
        <v>27.235399999999998</v>
      </c>
      <c r="X30" s="1">
        <v>30.112200000000001</v>
      </c>
      <c r="Y30" s="1">
        <v>28.695799999999998</v>
      </c>
      <c r="Z30" s="1">
        <v>30.578399999999998</v>
      </c>
      <c r="AA30" s="1">
        <v>33.089799999999997</v>
      </c>
      <c r="AB30" s="1"/>
      <c r="AC30" s="1">
        <f t="shared" si="3"/>
        <v>42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32</v>
      </c>
      <c r="C31" s="1">
        <v>136.143</v>
      </c>
      <c r="D31" s="1">
        <v>15.894</v>
      </c>
      <c r="E31" s="1">
        <v>89.457999999999998</v>
      </c>
      <c r="F31" s="1">
        <v>58.040999999999997</v>
      </c>
      <c r="G31" s="6">
        <v>1</v>
      </c>
      <c r="H31" s="1">
        <v>30</v>
      </c>
      <c r="I31" s="1" t="s">
        <v>33</v>
      </c>
      <c r="J31" s="1">
        <v>91.435000000000002</v>
      </c>
      <c r="K31" s="1">
        <f t="shared" si="2"/>
        <v>-1.9770000000000039</v>
      </c>
      <c r="L31" s="1"/>
      <c r="M31" s="1"/>
      <c r="N31" s="1"/>
      <c r="O31" s="1">
        <v>57.061500000000052</v>
      </c>
      <c r="P31" s="1">
        <f t="shared" si="4"/>
        <v>17.8916</v>
      </c>
      <c r="Q31" s="5">
        <f>9.5*P31-O31-N31-F31</f>
        <v>54.867699999999957</v>
      </c>
      <c r="R31" s="5"/>
      <c r="S31" s="1"/>
      <c r="T31" s="1">
        <f t="shared" si="6"/>
        <v>9.5</v>
      </c>
      <c r="U31" s="1">
        <f t="shared" si="7"/>
        <v>6.4333262536609386</v>
      </c>
      <c r="V31" s="1">
        <v>17.463200000000001</v>
      </c>
      <c r="W31" s="1">
        <v>14.812799999999999</v>
      </c>
      <c r="X31" s="1">
        <v>22.7212</v>
      </c>
      <c r="Y31" s="1">
        <v>23.2684</v>
      </c>
      <c r="Z31" s="1">
        <v>20.167400000000001</v>
      </c>
      <c r="AA31" s="1">
        <v>21.198399999999999</v>
      </c>
      <c r="AB31" s="1"/>
      <c r="AC31" s="1">
        <f t="shared" si="3"/>
        <v>55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66</v>
      </c>
      <c r="B32" s="15" t="s">
        <v>32</v>
      </c>
      <c r="C32" s="15"/>
      <c r="D32" s="15"/>
      <c r="E32" s="15"/>
      <c r="F32" s="15"/>
      <c r="G32" s="16">
        <v>0</v>
      </c>
      <c r="H32" s="15">
        <v>45</v>
      </c>
      <c r="I32" s="15" t="s">
        <v>33</v>
      </c>
      <c r="J32" s="15"/>
      <c r="K32" s="15">
        <f t="shared" si="2"/>
        <v>0</v>
      </c>
      <c r="L32" s="15"/>
      <c r="M32" s="15"/>
      <c r="N32" s="15"/>
      <c r="O32" s="15"/>
      <c r="P32" s="15">
        <f t="shared" si="4"/>
        <v>0</v>
      </c>
      <c r="Q32" s="17"/>
      <c r="R32" s="17"/>
      <c r="S32" s="15"/>
      <c r="T32" s="15" t="e">
        <f t="shared" si="6"/>
        <v>#DIV/0!</v>
      </c>
      <c r="U32" s="15" t="e">
        <f t="shared" si="7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 t="s">
        <v>63</v>
      </c>
      <c r="AC32" s="15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67</v>
      </c>
      <c r="B33" s="15" t="s">
        <v>32</v>
      </c>
      <c r="C33" s="15"/>
      <c r="D33" s="15"/>
      <c r="E33" s="15"/>
      <c r="F33" s="15"/>
      <c r="G33" s="16">
        <v>0</v>
      </c>
      <c r="H33" s="15">
        <v>40</v>
      </c>
      <c r="I33" s="15" t="s">
        <v>33</v>
      </c>
      <c r="J33" s="15"/>
      <c r="K33" s="15">
        <f t="shared" si="2"/>
        <v>0</v>
      </c>
      <c r="L33" s="15"/>
      <c r="M33" s="15"/>
      <c r="N33" s="15"/>
      <c r="O33" s="15"/>
      <c r="P33" s="15">
        <f t="shared" si="4"/>
        <v>0</v>
      </c>
      <c r="Q33" s="17"/>
      <c r="R33" s="17"/>
      <c r="S33" s="15"/>
      <c r="T33" s="15" t="e">
        <f t="shared" si="6"/>
        <v>#DIV/0!</v>
      </c>
      <c r="U33" s="15" t="e">
        <f t="shared" si="7"/>
        <v>#DIV/0!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 t="s">
        <v>63</v>
      </c>
      <c r="AC33" s="15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32</v>
      </c>
      <c r="C34" s="1">
        <v>956.024</v>
      </c>
      <c r="D34" s="1">
        <v>49.207000000000001</v>
      </c>
      <c r="E34" s="1">
        <v>647.44100000000003</v>
      </c>
      <c r="F34" s="1">
        <v>283.10000000000002</v>
      </c>
      <c r="G34" s="6">
        <v>1</v>
      </c>
      <c r="H34" s="1">
        <v>40</v>
      </c>
      <c r="I34" s="1" t="s">
        <v>33</v>
      </c>
      <c r="J34" s="1">
        <v>652.68200000000002</v>
      </c>
      <c r="K34" s="1">
        <f t="shared" si="2"/>
        <v>-5.2409999999999854</v>
      </c>
      <c r="L34" s="1"/>
      <c r="M34" s="1"/>
      <c r="N34" s="1">
        <v>227.21819999999971</v>
      </c>
      <c r="O34" s="1">
        <v>136.3711999999999</v>
      </c>
      <c r="P34" s="1">
        <f t="shared" si="4"/>
        <v>129.48820000000001</v>
      </c>
      <c r="Q34" s="5">
        <f t="shared" ref="Q34:Q53" si="10">10*P34-O34-N34-F34</f>
        <v>648.19260000000054</v>
      </c>
      <c r="R34" s="5"/>
      <c r="S34" s="1"/>
      <c r="T34" s="1">
        <f t="shared" si="6"/>
        <v>10</v>
      </c>
      <c r="U34" s="1">
        <f t="shared" si="7"/>
        <v>4.9941956101019214</v>
      </c>
      <c r="V34" s="1">
        <v>112.2052</v>
      </c>
      <c r="W34" s="1">
        <v>116.7752</v>
      </c>
      <c r="X34" s="1">
        <v>123.3386</v>
      </c>
      <c r="Y34" s="1">
        <v>134.70060000000001</v>
      </c>
      <c r="Z34" s="1">
        <v>105.68040000000001</v>
      </c>
      <c r="AA34" s="1">
        <v>111.1854</v>
      </c>
      <c r="AB34" s="1"/>
      <c r="AC34" s="1">
        <f t="shared" si="3"/>
        <v>648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32</v>
      </c>
      <c r="C35" s="1">
        <v>59.72</v>
      </c>
      <c r="D35" s="1">
        <v>31.821999999999999</v>
      </c>
      <c r="E35" s="1">
        <v>47.427999999999997</v>
      </c>
      <c r="F35" s="1">
        <v>35.222000000000001</v>
      </c>
      <c r="G35" s="6">
        <v>1</v>
      </c>
      <c r="H35" s="1">
        <v>35</v>
      </c>
      <c r="I35" s="1" t="s">
        <v>33</v>
      </c>
      <c r="J35" s="1">
        <v>49.537999999999997</v>
      </c>
      <c r="K35" s="1">
        <f t="shared" si="2"/>
        <v>-2.1099999999999994</v>
      </c>
      <c r="L35" s="1"/>
      <c r="M35" s="1"/>
      <c r="N35" s="1">
        <v>29.51819999999999</v>
      </c>
      <c r="O35" s="1">
        <v>15.1579</v>
      </c>
      <c r="P35" s="1">
        <f t="shared" si="4"/>
        <v>9.4855999999999998</v>
      </c>
      <c r="Q35" s="5">
        <f>9.5*P35-O35-N35-F35</f>
        <v>10.2151</v>
      </c>
      <c r="R35" s="5"/>
      <c r="S35" s="1"/>
      <c r="T35" s="1">
        <f t="shared" si="6"/>
        <v>9.4999999999999982</v>
      </c>
      <c r="U35" s="1">
        <f t="shared" si="7"/>
        <v>8.4230939529391904</v>
      </c>
      <c r="V35" s="1">
        <v>10.189</v>
      </c>
      <c r="W35" s="1">
        <v>10.786799999999999</v>
      </c>
      <c r="X35" s="1">
        <v>10.699400000000001</v>
      </c>
      <c r="Y35" s="1">
        <v>11.009399999999999</v>
      </c>
      <c r="Z35" s="1">
        <v>10.267799999999999</v>
      </c>
      <c r="AA35" s="1">
        <v>8.9138000000000002</v>
      </c>
      <c r="AB35" s="1"/>
      <c r="AC35" s="1">
        <f t="shared" si="3"/>
        <v>10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32</v>
      </c>
      <c r="C36" s="1">
        <v>40.892000000000003</v>
      </c>
      <c r="D36" s="1"/>
      <c r="E36" s="1">
        <v>6.5090000000000003</v>
      </c>
      <c r="F36" s="1">
        <v>33.890999999999998</v>
      </c>
      <c r="G36" s="6">
        <v>1</v>
      </c>
      <c r="H36" s="1">
        <v>45</v>
      </c>
      <c r="I36" s="1" t="s">
        <v>33</v>
      </c>
      <c r="J36" s="1">
        <v>6.484</v>
      </c>
      <c r="K36" s="1">
        <f t="shared" si="2"/>
        <v>2.5000000000000355E-2</v>
      </c>
      <c r="L36" s="1"/>
      <c r="M36" s="1"/>
      <c r="N36" s="1"/>
      <c r="O36" s="1"/>
      <c r="P36" s="1">
        <f t="shared" si="4"/>
        <v>1.3018000000000001</v>
      </c>
      <c r="Q36" s="5"/>
      <c r="R36" s="5"/>
      <c r="S36" s="1"/>
      <c r="T36" s="1">
        <f t="shared" si="6"/>
        <v>26.033952988170224</v>
      </c>
      <c r="U36" s="1">
        <f t="shared" si="7"/>
        <v>26.033952988170224</v>
      </c>
      <c r="V36" s="1">
        <v>-0.26379999999999998</v>
      </c>
      <c r="W36" s="1">
        <v>-0.26379999999999998</v>
      </c>
      <c r="X36" s="1">
        <v>0</v>
      </c>
      <c r="Y36" s="1">
        <v>0</v>
      </c>
      <c r="Z36" s="1">
        <v>2.7642000000000002</v>
      </c>
      <c r="AA36" s="1">
        <v>3.0244</v>
      </c>
      <c r="AB36" s="20" t="s">
        <v>71</v>
      </c>
      <c r="AC36" s="1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32</v>
      </c>
      <c r="C37" s="1">
        <v>40.643999999999998</v>
      </c>
      <c r="D37" s="1">
        <v>27.68</v>
      </c>
      <c r="E37" s="1">
        <v>5.2050000000000001</v>
      </c>
      <c r="F37" s="1">
        <v>55.408999999999999</v>
      </c>
      <c r="G37" s="6">
        <v>1</v>
      </c>
      <c r="H37" s="1">
        <v>30</v>
      </c>
      <c r="I37" s="1" t="s">
        <v>33</v>
      </c>
      <c r="J37" s="1">
        <v>19.475000000000001</v>
      </c>
      <c r="K37" s="1">
        <f t="shared" si="2"/>
        <v>-14.270000000000001</v>
      </c>
      <c r="L37" s="1"/>
      <c r="M37" s="1"/>
      <c r="N37" s="1"/>
      <c r="O37" s="1"/>
      <c r="P37" s="1">
        <f t="shared" si="4"/>
        <v>1.0409999999999999</v>
      </c>
      <c r="Q37" s="5"/>
      <c r="R37" s="5"/>
      <c r="S37" s="1"/>
      <c r="T37" s="1">
        <f t="shared" si="6"/>
        <v>53.22670509125841</v>
      </c>
      <c r="U37" s="1">
        <f t="shared" si="7"/>
        <v>53.22670509125841</v>
      </c>
      <c r="V37" s="1">
        <v>0.75119999999999998</v>
      </c>
      <c r="W37" s="1">
        <v>2.052</v>
      </c>
      <c r="X37" s="1">
        <v>5.1369999999999996</v>
      </c>
      <c r="Y37" s="1">
        <v>3.8346</v>
      </c>
      <c r="Z37" s="1">
        <v>0.90359999999999996</v>
      </c>
      <c r="AA37" s="1">
        <v>1.1566000000000001</v>
      </c>
      <c r="AB37" s="20" t="s">
        <v>71</v>
      </c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32</v>
      </c>
      <c r="C38" s="1">
        <v>404.721</v>
      </c>
      <c r="D38" s="1">
        <v>190.85900000000001</v>
      </c>
      <c r="E38" s="1">
        <v>389.98599999999999</v>
      </c>
      <c r="F38" s="1">
        <v>155.51</v>
      </c>
      <c r="G38" s="6">
        <v>1</v>
      </c>
      <c r="H38" s="1">
        <v>45</v>
      </c>
      <c r="I38" s="1" t="s">
        <v>33</v>
      </c>
      <c r="J38" s="1">
        <v>386.964</v>
      </c>
      <c r="K38" s="1">
        <f t="shared" ref="K38:K69" si="11">E38-J38</f>
        <v>3.0219999999999914</v>
      </c>
      <c r="L38" s="1"/>
      <c r="M38" s="1"/>
      <c r="N38" s="1">
        <v>88.767499999999984</v>
      </c>
      <c r="O38" s="1">
        <v>159.41189999999989</v>
      </c>
      <c r="P38" s="1">
        <f t="shared" si="4"/>
        <v>77.997199999999992</v>
      </c>
      <c r="Q38" s="5">
        <f t="shared" si="10"/>
        <v>376.28260000000023</v>
      </c>
      <c r="R38" s="5"/>
      <c r="S38" s="1"/>
      <c r="T38" s="1">
        <f t="shared" si="6"/>
        <v>10.000000000000002</v>
      </c>
      <c r="U38" s="1">
        <f t="shared" si="7"/>
        <v>5.1756909222382328</v>
      </c>
      <c r="V38" s="1">
        <v>67.7256</v>
      </c>
      <c r="W38" s="1">
        <v>65.9422</v>
      </c>
      <c r="X38" s="1">
        <v>72.737200000000001</v>
      </c>
      <c r="Y38" s="1">
        <v>68.8964</v>
      </c>
      <c r="Z38" s="1">
        <v>53.465200000000003</v>
      </c>
      <c r="AA38" s="1">
        <v>52.785400000000003</v>
      </c>
      <c r="AB38" s="1"/>
      <c r="AC38" s="1">
        <f t="shared" ref="AC38:AC69" si="12">ROUND(Q38*G38,0)</f>
        <v>376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32</v>
      </c>
      <c r="C39" s="1">
        <v>271.096</v>
      </c>
      <c r="D39" s="1">
        <v>85.582999999999998</v>
      </c>
      <c r="E39" s="1">
        <v>253.976</v>
      </c>
      <c r="F39" s="1">
        <v>68.751000000000005</v>
      </c>
      <c r="G39" s="6">
        <v>1</v>
      </c>
      <c r="H39" s="1">
        <v>45</v>
      </c>
      <c r="I39" s="1" t="s">
        <v>33</v>
      </c>
      <c r="J39" s="1">
        <v>246.40899999999999</v>
      </c>
      <c r="K39" s="1">
        <f t="shared" si="11"/>
        <v>7.5670000000000073</v>
      </c>
      <c r="L39" s="1"/>
      <c r="M39" s="1"/>
      <c r="N39" s="1">
        <v>125.8279999999999</v>
      </c>
      <c r="O39" s="1">
        <v>112.334</v>
      </c>
      <c r="P39" s="1">
        <f t="shared" si="4"/>
        <v>50.795200000000001</v>
      </c>
      <c r="Q39" s="5">
        <f t="shared" si="10"/>
        <v>201.03900000000007</v>
      </c>
      <c r="R39" s="5"/>
      <c r="S39" s="1"/>
      <c r="T39" s="1">
        <f t="shared" si="6"/>
        <v>10</v>
      </c>
      <c r="U39" s="1">
        <f t="shared" si="7"/>
        <v>6.0421654014552537</v>
      </c>
      <c r="V39" s="1">
        <v>49.345999999999997</v>
      </c>
      <c r="W39" s="1">
        <v>47.584000000000003</v>
      </c>
      <c r="X39" s="1">
        <v>47.480600000000003</v>
      </c>
      <c r="Y39" s="1">
        <v>47.918999999999997</v>
      </c>
      <c r="Z39" s="1">
        <v>40.468400000000003</v>
      </c>
      <c r="AA39" s="1">
        <v>41.5794</v>
      </c>
      <c r="AB39" s="1"/>
      <c r="AC39" s="1">
        <f t="shared" si="12"/>
        <v>201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32</v>
      </c>
      <c r="C40" s="1">
        <v>-0.156</v>
      </c>
      <c r="D40" s="1">
        <v>65.12</v>
      </c>
      <c r="E40" s="1">
        <v>2.1989999999999998</v>
      </c>
      <c r="F40" s="1">
        <v>62.052</v>
      </c>
      <c r="G40" s="6">
        <v>1</v>
      </c>
      <c r="H40" s="1">
        <v>45</v>
      </c>
      <c r="I40" s="1" t="s">
        <v>33</v>
      </c>
      <c r="J40" s="1">
        <v>3.1</v>
      </c>
      <c r="K40" s="1">
        <f t="shared" si="11"/>
        <v>-0.90100000000000025</v>
      </c>
      <c r="L40" s="1"/>
      <c r="M40" s="1"/>
      <c r="N40" s="1">
        <v>37.840100000000007</v>
      </c>
      <c r="O40" s="1"/>
      <c r="P40" s="1">
        <f t="shared" si="4"/>
        <v>0.43979999999999997</v>
      </c>
      <c r="Q40" s="5"/>
      <c r="R40" s="5"/>
      <c r="S40" s="1"/>
      <c r="T40" s="1">
        <f t="shared" si="6"/>
        <v>227.13074124602093</v>
      </c>
      <c r="U40" s="1">
        <f t="shared" si="7"/>
        <v>227.13074124602093</v>
      </c>
      <c r="V40" s="1">
        <v>5.9219999999999997</v>
      </c>
      <c r="W40" s="1">
        <v>10.2506</v>
      </c>
      <c r="X40" s="1">
        <v>8.2355999999999998</v>
      </c>
      <c r="Y40" s="1">
        <v>5.2005999999999997</v>
      </c>
      <c r="Z40" s="1">
        <v>5.0741999999999994</v>
      </c>
      <c r="AA40" s="1">
        <v>3.9186000000000001</v>
      </c>
      <c r="AB40" s="1"/>
      <c r="AC40" s="1">
        <f t="shared" si="12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39</v>
      </c>
      <c r="C41" s="1">
        <v>877</v>
      </c>
      <c r="D41" s="1">
        <v>394</v>
      </c>
      <c r="E41" s="1">
        <v>700</v>
      </c>
      <c r="F41" s="1">
        <v>395</v>
      </c>
      <c r="G41" s="6">
        <v>0.4</v>
      </c>
      <c r="H41" s="1">
        <v>45</v>
      </c>
      <c r="I41" s="1" t="s">
        <v>33</v>
      </c>
      <c r="J41" s="1">
        <v>691</v>
      </c>
      <c r="K41" s="1">
        <f t="shared" si="11"/>
        <v>9</v>
      </c>
      <c r="L41" s="1"/>
      <c r="M41" s="1"/>
      <c r="N41" s="1">
        <v>469.50000000000023</v>
      </c>
      <c r="O41" s="1">
        <v>280.60000000000008</v>
      </c>
      <c r="P41" s="1">
        <f t="shared" si="4"/>
        <v>140</v>
      </c>
      <c r="Q41" s="5">
        <f t="shared" si="10"/>
        <v>254.89999999999964</v>
      </c>
      <c r="R41" s="5"/>
      <c r="S41" s="1"/>
      <c r="T41" s="1">
        <f t="shared" si="6"/>
        <v>10</v>
      </c>
      <c r="U41" s="1">
        <f t="shared" si="7"/>
        <v>8.1792857142857169</v>
      </c>
      <c r="V41" s="1">
        <v>161.80000000000001</v>
      </c>
      <c r="W41" s="1">
        <v>163.4</v>
      </c>
      <c r="X41" s="1">
        <v>159.6</v>
      </c>
      <c r="Y41" s="1">
        <v>154.80000000000001</v>
      </c>
      <c r="Z41" s="1">
        <v>129</v>
      </c>
      <c r="AA41" s="1">
        <v>129.80000000000001</v>
      </c>
      <c r="AB41" s="1"/>
      <c r="AC41" s="1">
        <f t="shared" si="12"/>
        <v>102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39</v>
      </c>
      <c r="C42" s="1">
        <v>117</v>
      </c>
      <c r="D42" s="1">
        <v>1</v>
      </c>
      <c r="E42" s="1">
        <v>56</v>
      </c>
      <c r="F42" s="1">
        <v>56</v>
      </c>
      <c r="G42" s="6">
        <v>0.45</v>
      </c>
      <c r="H42" s="1">
        <v>50</v>
      </c>
      <c r="I42" s="1" t="s">
        <v>33</v>
      </c>
      <c r="J42" s="1">
        <v>56</v>
      </c>
      <c r="K42" s="1">
        <f t="shared" si="11"/>
        <v>0</v>
      </c>
      <c r="L42" s="1"/>
      <c r="M42" s="1"/>
      <c r="N42" s="1"/>
      <c r="O42" s="1"/>
      <c r="P42" s="1">
        <f t="shared" si="4"/>
        <v>11.2</v>
      </c>
      <c r="Q42" s="5">
        <f t="shared" si="10"/>
        <v>56</v>
      </c>
      <c r="R42" s="5"/>
      <c r="S42" s="1"/>
      <c r="T42" s="1">
        <f t="shared" si="6"/>
        <v>10</v>
      </c>
      <c r="U42" s="1">
        <f t="shared" si="7"/>
        <v>5</v>
      </c>
      <c r="V42" s="1">
        <v>7.6</v>
      </c>
      <c r="W42" s="1">
        <v>7.6</v>
      </c>
      <c r="X42" s="1">
        <v>12.8</v>
      </c>
      <c r="Y42" s="1">
        <v>14.8</v>
      </c>
      <c r="Z42" s="1">
        <v>12</v>
      </c>
      <c r="AA42" s="1">
        <v>9.1999999999999993</v>
      </c>
      <c r="AB42" s="1"/>
      <c r="AC42" s="1">
        <f t="shared" si="12"/>
        <v>25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39</v>
      </c>
      <c r="C43" s="1">
        <v>872</v>
      </c>
      <c r="D43" s="1">
        <v>274</v>
      </c>
      <c r="E43" s="1">
        <v>650</v>
      </c>
      <c r="F43" s="1">
        <v>358</v>
      </c>
      <c r="G43" s="6">
        <v>0.4</v>
      </c>
      <c r="H43" s="1">
        <v>45</v>
      </c>
      <c r="I43" s="1" t="s">
        <v>33</v>
      </c>
      <c r="J43" s="1">
        <v>648</v>
      </c>
      <c r="K43" s="1">
        <f t="shared" si="11"/>
        <v>2</v>
      </c>
      <c r="L43" s="1"/>
      <c r="M43" s="1"/>
      <c r="N43" s="1">
        <v>380.09999999999968</v>
      </c>
      <c r="O43" s="1">
        <v>238.2</v>
      </c>
      <c r="P43" s="1">
        <f t="shared" si="4"/>
        <v>130</v>
      </c>
      <c r="Q43" s="5">
        <f t="shared" si="10"/>
        <v>323.70000000000027</v>
      </c>
      <c r="R43" s="5"/>
      <c r="S43" s="1"/>
      <c r="T43" s="1">
        <f t="shared" si="6"/>
        <v>10</v>
      </c>
      <c r="U43" s="1">
        <f t="shared" si="7"/>
        <v>7.509999999999998</v>
      </c>
      <c r="V43" s="1">
        <v>143</v>
      </c>
      <c r="W43" s="1">
        <v>145.4</v>
      </c>
      <c r="X43" s="1">
        <v>145.4</v>
      </c>
      <c r="Y43" s="1">
        <v>145</v>
      </c>
      <c r="Z43" s="1">
        <v>119.4</v>
      </c>
      <c r="AA43" s="1">
        <v>117.6</v>
      </c>
      <c r="AB43" s="18"/>
      <c r="AC43" s="1">
        <f t="shared" si="12"/>
        <v>129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32</v>
      </c>
      <c r="C44" s="1">
        <v>82.09</v>
      </c>
      <c r="D44" s="1"/>
      <c r="E44" s="1">
        <v>30.207000000000001</v>
      </c>
      <c r="F44" s="1">
        <v>48.637</v>
      </c>
      <c r="G44" s="6">
        <v>1</v>
      </c>
      <c r="H44" s="1">
        <v>45</v>
      </c>
      <c r="I44" s="1" t="s">
        <v>33</v>
      </c>
      <c r="J44" s="1">
        <v>27.831</v>
      </c>
      <c r="K44" s="1">
        <f t="shared" si="11"/>
        <v>2.3760000000000012</v>
      </c>
      <c r="L44" s="1"/>
      <c r="M44" s="1"/>
      <c r="N44" s="1"/>
      <c r="O44" s="1"/>
      <c r="P44" s="1">
        <f t="shared" si="4"/>
        <v>6.0414000000000003</v>
      </c>
      <c r="Q44" s="5">
        <f t="shared" si="10"/>
        <v>11.777000000000001</v>
      </c>
      <c r="R44" s="5"/>
      <c r="S44" s="1"/>
      <c r="T44" s="1">
        <f t="shared" si="6"/>
        <v>10</v>
      </c>
      <c r="U44" s="1">
        <f t="shared" si="7"/>
        <v>8.0506174065613934</v>
      </c>
      <c r="V44" s="1">
        <v>3.43</v>
      </c>
      <c r="W44" s="1">
        <v>5.1814</v>
      </c>
      <c r="X44" s="1">
        <v>6.8611999999999993</v>
      </c>
      <c r="Y44" s="1">
        <v>5.6915999999999993</v>
      </c>
      <c r="Z44" s="1">
        <v>4.5579999999999998</v>
      </c>
      <c r="AA44" s="1">
        <v>3.4074</v>
      </c>
      <c r="AB44" s="1"/>
      <c r="AC44" s="1">
        <f t="shared" si="12"/>
        <v>12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39</v>
      </c>
      <c r="C45" s="1">
        <v>43</v>
      </c>
      <c r="D45" s="1">
        <v>48</v>
      </c>
      <c r="E45" s="1">
        <v>21</v>
      </c>
      <c r="F45" s="1">
        <v>62</v>
      </c>
      <c r="G45" s="6">
        <v>0.45</v>
      </c>
      <c r="H45" s="1">
        <v>45</v>
      </c>
      <c r="I45" s="1" t="s">
        <v>33</v>
      </c>
      <c r="J45" s="1">
        <v>22</v>
      </c>
      <c r="K45" s="1">
        <f t="shared" si="11"/>
        <v>-1</v>
      </c>
      <c r="L45" s="1"/>
      <c r="M45" s="1"/>
      <c r="N45" s="1"/>
      <c r="O45" s="1"/>
      <c r="P45" s="1">
        <f t="shared" si="4"/>
        <v>4.2</v>
      </c>
      <c r="Q45" s="5"/>
      <c r="R45" s="5"/>
      <c r="S45" s="1"/>
      <c r="T45" s="1">
        <f t="shared" si="6"/>
        <v>14.761904761904761</v>
      </c>
      <c r="U45" s="1">
        <f t="shared" si="7"/>
        <v>14.761904761904761</v>
      </c>
      <c r="V45" s="1">
        <v>6.8</v>
      </c>
      <c r="W45" s="1">
        <v>8.8000000000000007</v>
      </c>
      <c r="X45" s="1">
        <v>10</v>
      </c>
      <c r="Y45" s="1">
        <v>8</v>
      </c>
      <c r="Z45" s="1">
        <v>4.8</v>
      </c>
      <c r="AA45" s="1">
        <v>4.2</v>
      </c>
      <c r="AB45" s="13" t="s">
        <v>35</v>
      </c>
      <c r="AC45" s="1">
        <f t="shared" si="12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39</v>
      </c>
      <c r="C46" s="1">
        <v>48</v>
      </c>
      <c r="D46" s="1">
        <v>66</v>
      </c>
      <c r="E46" s="1">
        <v>56</v>
      </c>
      <c r="F46" s="1">
        <v>53</v>
      </c>
      <c r="G46" s="6">
        <v>0.35</v>
      </c>
      <c r="H46" s="1">
        <v>40</v>
      </c>
      <c r="I46" s="1" t="s">
        <v>33</v>
      </c>
      <c r="J46" s="1">
        <v>61</v>
      </c>
      <c r="K46" s="1">
        <f t="shared" si="11"/>
        <v>-5</v>
      </c>
      <c r="L46" s="1"/>
      <c r="M46" s="1"/>
      <c r="N46" s="1"/>
      <c r="O46" s="1"/>
      <c r="P46" s="1">
        <f t="shared" si="4"/>
        <v>11.2</v>
      </c>
      <c r="Q46" s="5">
        <f t="shared" si="10"/>
        <v>59</v>
      </c>
      <c r="R46" s="5"/>
      <c r="S46" s="1"/>
      <c r="T46" s="1">
        <f t="shared" si="6"/>
        <v>10</v>
      </c>
      <c r="U46" s="1">
        <f t="shared" si="7"/>
        <v>4.7321428571428577</v>
      </c>
      <c r="V46" s="1">
        <v>2.6</v>
      </c>
      <c r="W46" s="1">
        <v>4.4000000000000004</v>
      </c>
      <c r="X46" s="1">
        <v>10.6</v>
      </c>
      <c r="Y46" s="1">
        <v>7.4</v>
      </c>
      <c r="Z46" s="1">
        <v>4.2</v>
      </c>
      <c r="AA46" s="1">
        <v>4.5999999999999996</v>
      </c>
      <c r="AB46" s="1"/>
      <c r="AC46" s="1">
        <f t="shared" si="12"/>
        <v>21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32</v>
      </c>
      <c r="C47" s="1">
        <v>85.512</v>
      </c>
      <c r="D47" s="1">
        <v>31.763000000000002</v>
      </c>
      <c r="E47" s="1">
        <v>92.677999999999997</v>
      </c>
      <c r="F47" s="1">
        <v>0.44500000000000001</v>
      </c>
      <c r="G47" s="6">
        <v>1</v>
      </c>
      <c r="H47" s="1">
        <v>40</v>
      </c>
      <c r="I47" s="1" t="s">
        <v>33</v>
      </c>
      <c r="J47" s="1">
        <v>106.58</v>
      </c>
      <c r="K47" s="1">
        <f t="shared" si="11"/>
        <v>-13.902000000000001</v>
      </c>
      <c r="L47" s="1"/>
      <c r="M47" s="1"/>
      <c r="N47" s="1">
        <v>91.552000000000007</v>
      </c>
      <c r="O47" s="1">
        <v>47.469799999999999</v>
      </c>
      <c r="P47" s="1">
        <f t="shared" si="4"/>
        <v>18.535599999999999</v>
      </c>
      <c r="Q47" s="5">
        <f t="shared" si="10"/>
        <v>45.889199999999995</v>
      </c>
      <c r="R47" s="5"/>
      <c r="S47" s="1"/>
      <c r="T47" s="1">
        <f t="shared" si="6"/>
        <v>10</v>
      </c>
      <c r="U47" s="1">
        <f t="shared" si="7"/>
        <v>7.5242668162886561</v>
      </c>
      <c r="V47" s="1">
        <v>17.659600000000001</v>
      </c>
      <c r="W47" s="1">
        <v>16.096</v>
      </c>
      <c r="X47" s="1">
        <v>12.4232</v>
      </c>
      <c r="Y47" s="1">
        <v>13.5898</v>
      </c>
      <c r="Z47" s="1">
        <v>14.433999999999999</v>
      </c>
      <c r="AA47" s="1">
        <v>14.098800000000001</v>
      </c>
      <c r="AB47" s="1"/>
      <c r="AC47" s="1">
        <f t="shared" si="12"/>
        <v>46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39</v>
      </c>
      <c r="C48" s="1">
        <v>228</v>
      </c>
      <c r="D48" s="1">
        <v>77</v>
      </c>
      <c r="E48" s="1">
        <v>289</v>
      </c>
      <c r="F48" s="1">
        <v>16</v>
      </c>
      <c r="G48" s="6">
        <v>0.4</v>
      </c>
      <c r="H48" s="1">
        <v>40</v>
      </c>
      <c r="I48" s="1" t="s">
        <v>33</v>
      </c>
      <c r="J48" s="1">
        <v>287</v>
      </c>
      <c r="K48" s="1">
        <f t="shared" si="11"/>
        <v>2</v>
      </c>
      <c r="L48" s="1"/>
      <c r="M48" s="1"/>
      <c r="N48" s="1">
        <v>118.7</v>
      </c>
      <c r="O48" s="1">
        <v>109.3000000000001</v>
      </c>
      <c r="P48" s="1">
        <f t="shared" si="4"/>
        <v>57.8</v>
      </c>
      <c r="Q48" s="5">
        <f t="shared" si="10"/>
        <v>333.99999999999994</v>
      </c>
      <c r="R48" s="5"/>
      <c r="S48" s="1"/>
      <c r="T48" s="1">
        <f t="shared" si="6"/>
        <v>10</v>
      </c>
      <c r="U48" s="1">
        <f t="shared" si="7"/>
        <v>4.2214532871972335</v>
      </c>
      <c r="V48" s="1">
        <v>45.6</v>
      </c>
      <c r="W48" s="1">
        <v>43</v>
      </c>
      <c r="X48" s="1">
        <v>43.8</v>
      </c>
      <c r="Y48" s="1">
        <v>44.2</v>
      </c>
      <c r="Z48" s="1">
        <v>29.4</v>
      </c>
      <c r="AA48" s="1">
        <v>35.4</v>
      </c>
      <c r="AB48" s="1"/>
      <c r="AC48" s="1">
        <f t="shared" si="12"/>
        <v>134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39</v>
      </c>
      <c r="C49" s="1">
        <v>739</v>
      </c>
      <c r="D49" s="1">
        <v>99</v>
      </c>
      <c r="E49" s="1">
        <v>325</v>
      </c>
      <c r="F49" s="1">
        <v>470</v>
      </c>
      <c r="G49" s="6">
        <v>0.4</v>
      </c>
      <c r="H49" s="1">
        <v>45</v>
      </c>
      <c r="I49" s="1" t="s">
        <v>33</v>
      </c>
      <c r="J49" s="1">
        <v>322</v>
      </c>
      <c r="K49" s="1">
        <f t="shared" si="11"/>
        <v>3</v>
      </c>
      <c r="L49" s="1"/>
      <c r="M49" s="1"/>
      <c r="N49" s="1"/>
      <c r="O49" s="1"/>
      <c r="P49" s="1">
        <f t="shared" si="4"/>
        <v>65</v>
      </c>
      <c r="Q49" s="5">
        <f t="shared" si="10"/>
        <v>180</v>
      </c>
      <c r="R49" s="5"/>
      <c r="S49" s="1"/>
      <c r="T49" s="1">
        <f t="shared" si="6"/>
        <v>10</v>
      </c>
      <c r="U49" s="1">
        <f t="shared" si="7"/>
        <v>7.2307692307692308</v>
      </c>
      <c r="V49" s="1">
        <v>62.4</v>
      </c>
      <c r="W49" s="1">
        <v>56.4</v>
      </c>
      <c r="X49" s="1">
        <v>97.4</v>
      </c>
      <c r="Y49" s="1">
        <v>99.6</v>
      </c>
      <c r="Z49" s="1">
        <v>90.8</v>
      </c>
      <c r="AA49" s="1">
        <v>98.6</v>
      </c>
      <c r="AB49" s="1"/>
      <c r="AC49" s="1">
        <f t="shared" si="12"/>
        <v>72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32</v>
      </c>
      <c r="C50" s="1">
        <v>85.968000000000004</v>
      </c>
      <c r="D50" s="1">
        <v>16.949000000000002</v>
      </c>
      <c r="E50" s="1">
        <v>77.861999999999995</v>
      </c>
      <c r="F50" s="1">
        <v>1.421</v>
      </c>
      <c r="G50" s="6">
        <v>1</v>
      </c>
      <c r="H50" s="1">
        <v>40</v>
      </c>
      <c r="I50" s="1" t="s">
        <v>33</v>
      </c>
      <c r="J50" s="1">
        <v>92.253</v>
      </c>
      <c r="K50" s="1">
        <f t="shared" si="11"/>
        <v>-14.391000000000005</v>
      </c>
      <c r="L50" s="1"/>
      <c r="M50" s="1"/>
      <c r="N50" s="1">
        <v>97.751500000000021</v>
      </c>
      <c r="O50" s="1">
        <v>31.46619999999999</v>
      </c>
      <c r="P50" s="1">
        <f t="shared" si="4"/>
        <v>15.572399999999998</v>
      </c>
      <c r="Q50" s="5">
        <f t="shared" si="10"/>
        <v>25.085299999999982</v>
      </c>
      <c r="R50" s="5"/>
      <c r="S50" s="1"/>
      <c r="T50" s="1">
        <f t="shared" si="6"/>
        <v>10.000000000000002</v>
      </c>
      <c r="U50" s="1">
        <f t="shared" si="7"/>
        <v>8.3891179265880691</v>
      </c>
      <c r="V50" s="1">
        <v>17.017399999999999</v>
      </c>
      <c r="W50" s="1">
        <v>17.155000000000001</v>
      </c>
      <c r="X50" s="1">
        <v>9.4957999999999991</v>
      </c>
      <c r="Y50" s="1">
        <v>9.3629999999999995</v>
      </c>
      <c r="Z50" s="1">
        <v>17.765999999999998</v>
      </c>
      <c r="AA50" s="1">
        <v>17.071200000000001</v>
      </c>
      <c r="AB50" s="1"/>
      <c r="AC50" s="1">
        <f t="shared" si="12"/>
        <v>25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39</v>
      </c>
      <c r="C51" s="1">
        <v>52</v>
      </c>
      <c r="D51" s="1">
        <v>54</v>
      </c>
      <c r="E51" s="1">
        <v>65</v>
      </c>
      <c r="F51" s="1">
        <v>11</v>
      </c>
      <c r="G51" s="6">
        <v>0.35</v>
      </c>
      <c r="H51" s="1">
        <v>40</v>
      </c>
      <c r="I51" s="1" t="s">
        <v>33</v>
      </c>
      <c r="J51" s="1">
        <v>75</v>
      </c>
      <c r="K51" s="1">
        <f t="shared" si="11"/>
        <v>-10</v>
      </c>
      <c r="L51" s="1"/>
      <c r="M51" s="1"/>
      <c r="N51" s="1">
        <v>22.800000000000011</v>
      </c>
      <c r="O51" s="1">
        <v>42.599999999999987</v>
      </c>
      <c r="P51" s="1">
        <f t="shared" si="4"/>
        <v>13</v>
      </c>
      <c r="Q51" s="5">
        <f t="shared" si="10"/>
        <v>53.599999999999994</v>
      </c>
      <c r="R51" s="5"/>
      <c r="S51" s="1"/>
      <c r="T51" s="1">
        <f t="shared" si="6"/>
        <v>10</v>
      </c>
      <c r="U51" s="1">
        <f t="shared" si="7"/>
        <v>5.8769230769230774</v>
      </c>
      <c r="V51" s="1">
        <v>12</v>
      </c>
      <c r="W51" s="1">
        <v>11.2</v>
      </c>
      <c r="X51" s="1">
        <v>10.6</v>
      </c>
      <c r="Y51" s="1">
        <v>10</v>
      </c>
      <c r="Z51" s="1">
        <v>7.4</v>
      </c>
      <c r="AA51" s="1">
        <v>5.4</v>
      </c>
      <c r="AB51" s="1"/>
      <c r="AC51" s="1">
        <f t="shared" si="12"/>
        <v>19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39</v>
      </c>
      <c r="C52" s="1">
        <v>621</v>
      </c>
      <c r="D52" s="1">
        <v>335</v>
      </c>
      <c r="E52" s="1">
        <v>605</v>
      </c>
      <c r="F52" s="1">
        <v>260</v>
      </c>
      <c r="G52" s="6">
        <v>0.4</v>
      </c>
      <c r="H52" s="1">
        <v>40</v>
      </c>
      <c r="I52" s="1" t="s">
        <v>33</v>
      </c>
      <c r="J52" s="1">
        <v>602</v>
      </c>
      <c r="K52" s="1">
        <f t="shared" si="11"/>
        <v>3</v>
      </c>
      <c r="L52" s="1"/>
      <c r="M52" s="1"/>
      <c r="N52" s="1">
        <v>242.59999999999991</v>
      </c>
      <c r="O52" s="1">
        <v>262</v>
      </c>
      <c r="P52" s="1">
        <f t="shared" si="4"/>
        <v>121</v>
      </c>
      <c r="Q52" s="5">
        <f t="shared" si="10"/>
        <v>445.40000000000009</v>
      </c>
      <c r="R52" s="5"/>
      <c r="S52" s="1"/>
      <c r="T52" s="1">
        <f t="shared" si="6"/>
        <v>10</v>
      </c>
      <c r="U52" s="1">
        <f t="shared" si="7"/>
        <v>6.3190082644628092</v>
      </c>
      <c r="V52" s="1">
        <v>117.6</v>
      </c>
      <c r="W52" s="1">
        <v>116.4</v>
      </c>
      <c r="X52" s="1">
        <v>120.2</v>
      </c>
      <c r="Y52" s="1">
        <v>116.2</v>
      </c>
      <c r="Z52" s="1">
        <v>107</v>
      </c>
      <c r="AA52" s="1">
        <v>108.6</v>
      </c>
      <c r="AB52" s="1"/>
      <c r="AC52" s="1">
        <f t="shared" si="12"/>
        <v>178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32</v>
      </c>
      <c r="C53" s="1">
        <v>98.399000000000001</v>
      </c>
      <c r="D53" s="1">
        <v>64.192999999999998</v>
      </c>
      <c r="E53" s="1">
        <v>85.721999999999994</v>
      </c>
      <c r="F53" s="1">
        <v>62.015999999999998</v>
      </c>
      <c r="G53" s="6">
        <v>1</v>
      </c>
      <c r="H53" s="1">
        <v>50</v>
      </c>
      <c r="I53" s="1" t="s">
        <v>33</v>
      </c>
      <c r="J53" s="1">
        <v>81.912000000000006</v>
      </c>
      <c r="K53" s="1">
        <f t="shared" si="11"/>
        <v>3.8099999999999881</v>
      </c>
      <c r="L53" s="1"/>
      <c r="M53" s="1"/>
      <c r="N53" s="1">
        <v>8.051099999999991</v>
      </c>
      <c r="O53" s="1"/>
      <c r="P53" s="1">
        <f t="shared" si="4"/>
        <v>17.144399999999997</v>
      </c>
      <c r="Q53" s="5">
        <f t="shared" si="10"/>
        <v>101.37689999999998</v>
      </c>
      <c r="R53" s="5"/>
      <c r="S53" s="1"/>
      <c r="T53" s="1">
        <f t="shared" si="6"/>
        <v>10</v>
      </c>
      <c r="U53" s="1">
        <f t="shared" si="7"/>
        <v>4.0868796808287247</v>
      </c>
      <c r="V53" s="1">
        <v>11.061199999999999</v>
      </c>
      <c r="W53" s="1">
        <v>13.214600000000001</v>
      </c>
      <c r="X53" s="1">
        <v>14.8466</v>
      </c>
      <c r="Y53" s="1">
        <v>13.219200000000001</v>
      </c>
      <c r="Z53" s="1">
        <v>14.086</v>
      </c>
      <c r="AA53" s="1">
        <v>16.543800000000001</v>
      </c>
      <c r="AB53" s="1"/>
      <c r="AC53" s="1">
        <f t="shared" si="12"/>
        <v>101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32</v>
      </c>
      <c r="C54" s="1">
        <v>203.00700000000001</v>
      </c>
      <c r="D54" s="1">
        <v>88.893000000000001</v>
      </c>
      <c r="E54" s="1">
        <v>139.81299999999999</v>
      </c>
      <c r="F54" s="1">
        <v>115.59699999999999</v>
      </c>
      <c r="G54" s="6">
        <v>1</v>
      </c>
      <c r="H54" s="1">
        <v>50</v>
      </c>
      <c r="I54" s="1" t="s">
        <v>33</v>
      </c>
      <c r="J54" s="1">
        <v>135.24700000000001</v>
      </c>
      <c r="K54" s="1">
        <f t="shared" si="11"/>
        <v>4.5659999999999741</v>
      </c>
      <c r="L54" s="1"/>
      <c r="M54" s="1"/>
      <c r="N54" s="1">
        <v>5.054800000000057</v>
      </c>
      <c r="O54" s="1">
        <v>38.169999999999959</v>
      </c>
      <c r="P54" s="1">
        <f t="shared" si="4"/>
        <v>27.962599999999998</v>
      </c>
      <c r="Q54" s="5">
        <f>11*P54-O54-N54-F54</f>
        <v>148.76679999999999</v>
      </c>
      <c r="R54" s="5"/>
      <c r="S54" s="1"/>
      <c r="T54" s="1">
        <f t="shared" si="6"/>
        <v>11</v>
      </c>
      <c r="U54" s="1">
        <f t="shared" si="7"/>
        <v>5.6797937244748349</v>
      </c>
      <c r="V54" s="1">
        <v>23.428000000000001</v>
      </c>
      <c r="W54" s="1">
        <v>24.123999999999999</v>
      </c>
      <c r="X54" s="1">
        <v>28.5138</v>
      </c>
      <c r="Y54" s="1">
        <v>27.831399999999999</v>
      </c>
      <c r="Z54" s="1">
        <v>20.5444</v>
      </c>
      <c r="AA54" s="1">
        <v>19.438400000000001</v>
      </c>
      <c r="AB54" s="1"/>
      <c r="AC54" s="1">
        <f t="shared" si="12"/>
        <v>149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32</v>
      </c>
      <c r="C55" s="1">
        <v>9.266</v>
      </c>
      <c r="D55" s="1"/>
      <c r="E55" s="1">
        <v>12.976000000000001</v>
      </c>
      <c r="F55" s="1">
        <v>-10.696</v>
      </c>
      <c r="G55" s="6">
        <v>1</v>
      </c>
      <c r="H55" s="1">
        <v>40</v>
      </c>
      <c r="I55" s="1" t="s">
        <v>33</v>
      </c>
      <c r="J55" s="1">
        <v>24.026</v>
      </c>
      <c r="K55" s="1">
        <f t="shared" si="11"/>
        <v>-11.049999999999999</v>
      </c>
      <c r="L55" s="1"/>
      <c r="M55" s="1"/>
      <c r="N55" s="1">
        <v>18.947199999999999</v>
      </c>
      <c r="O55" s="1">
        <v>13.326000000000009</v>
      </c>
      <c r="P55" s="1">
        <f t="shared" si="4"/>
        <v>2.5952000000000002</v>
      </c>
      <c r="Q55" s="5">
        <v>10</v>
      </c>
      <c r="R55" s="5"/>
      <c r="S55" s="1"/>
      <c r="T55" s="1">
        <f t="shared" si="6"/>
        <v>12.167540073982741</v>
      </c>
      <c r="U55" s="1">
        <f t="shared" si="7"/>
        <v>8.3142725030826163</v>
      </c>
      <c r="V55" s="1">
        <v>3.6663999999999999</v>
      </c>
      <c r="W55" s="1">
        <v>3.1347999999999998</v>
      </c>
      <c r="X55" s="1">
        <v>1.9134</v>
      </c>
      <c r="Y55" s="1">
        <v>2.4403999999999999</v>
      </c>
      <c r="Z55" s="1">
        <v>1.823</v>
      </c>
      <c r="AA55" s="1">
        <v>2.1280000000000001</v>
      </c>
      <c r="AB55" s="1"/>
      <c r="AC55" s="1">
        <f t="shared" si="12"/>
        <v>10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32</v>
      </c>
      <c r="C56" s="1">
        <v>272.072</v>
      </c>
      <c r="D56" s="1">
        <v>238.083</v>
      </c>
      <c r="E56" s="1">
        <v>150.989</v>
      </c>
      <c r="F56" s="1">
        <v>313.22500000000002</v>
      </c>
      <c r="G56" s="6">
        <v>1</v>
      </c>
      <c r="H56" s="1">
        <v>40</v>
      </c>
      <c r="I56" s="1" t="s">
        <v>92</v>
      </c>
      <c r="J56" s="1">
        <v>142.613</v>
      </c>
      <c r="K56" s="1">
        <f t="shared" si="11"/>
        <v>8.3760000000000048</v>
      </c>
      <c r="L56" s="1"/>
      <c r="M56" s="1"/>
      <c r="N56" s="1"/>
      <c r="O56" s="1"/>
      <c r="P56" s="1">
        <f t="shared" si="4"/>
        <v>30.197800000000001</v>
      </c>
      <c r="Q56" s="5">
        <v>150</v>
      </c>
      <c r="R56" s="5"/>
      <c r="S56" s="1"/>
      <c r="T56" s="1">
        <f t="shared" si="6"/>
        <v>15.339693620065038</v>
      </c>
      <c r="U56" s="1">
        <f t="shared" si="7"/>
        <v>10.372444350250682</v>
      </c>
      <c r="V56" s="1">
        <v>29.593800000000002</v>
      </c>
      <c r="W56" s="1">
        <v>29.857399999999998</v>
      </c>
      <c r="X56" s="1">
        <v>35.897799999999997</v>
      </c>
      <c r="Y56" s="1">
        <v>36.168799999999997</v>
      </c>
      <c r="Z56" s="1">
        <v>36.141000000000012</v>
      </c>
      <c r="AA56" s="1">
        <v>35.058599999999998</v>
      </c>
      <c r="AB56" s="1" t="s">
        <v>93</v>
      </c>
      <c r="AC56" s="1">
        <f t="shared" si="12"/>
        <v>150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94</v>
      </c>
      <c r="B57" s="15" t="s">
        <v>32</v>
      </c>
      <c r="C57" s="15"/>
      <c r="D57" s="15"/>
      <c r="E57" s="15"/>
      <c r="F57" s="15"/>
      <c r="G57" s="16">
        <v>0</v>
      </c>
      <c r="H57" s="15">
        <v>40</v>
      </c>
      <c r="I57" s="15" t="s">
        <v>33</v>
      </c>
      <c r="J57" s="15"/>
      <c r="K57" s="15">
        <f t="shared" si="11"/>
        <v>0</v>
      </c>
      <c r="L57" s="15"/>
      <c r="M57" s="15"/>
      <c r="N57" s="15"/>
      <c r="O57" s="15"/>
      <c r="P57" s="15">
        <f t="shared" si="4"/>
        <v>0</v>
      </c>
      <c r="Q57" s="17"/>
      <c r="R57" s="17"/>
      <c r="S57" s="15"/>
      <c r="T57" s="15" t="e">
        <f t="shared" si="6"/>
        <v>#DIV/0!</v>
      </c>
      <c r="U57" s="15" t="e">
        <f t="shared" si="7"/>
        <v>#DIV/0!</v>
      </c>
      <c r="V57" s="15">
        <v>0</v>
      </c>
      <c r="W57" s="15">
        <v>-0.43080000000000002</v>
      </c>
      <c r="X57" s="15">
        <v>-0.43080000000000002</v>
      </c>
      <c r="Y57" s="15">
        <v>0</v>
      </c>
      <c r="Z57" s="15">
        <v>0</v>
      </c>
      <c r="AA57" s="15">
        <v>0</v>
      </c>
      <c r="AB57" s="15" t="s">
        <v>63</v>
      </c>
      <c r="AC57" s="15">
        <f t="shared" si="12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39</v>
      </c>
      <c r="C58" s="1">
        <v>86</v>
      </c>
      <c r="D58" s="1"/>
      <c r="E58" s="1">
        <v>43</v>
      </c>
      <c r="F58" s="1">
        <v>29</v>
      </c>
      <c r="G58" s="6">
        <v>0.45</v>
      </c>
      <c r="H58" s="1">
        <v>50</v>
      </c>
      <c r="I58" s="1" t="s">
        <v>33</v>
      </c>
      <c r="J58" s="1">
        <v>44</v>
      </c>
      <c r="K58" s="1">
        <f t="shared" si="11"/>
        <v>-1</v>
      </c>
      <c r="L58" s="1"/>
      <c r="M58" s="1"/>
      <c r="N58" s="1">
        <v>25.8</v>
      </c>
      <c r="O58" s="1">
        <v>25.7</v>
      </c>
      <c r="P58" s="1">
        <f t="shared" si="4"/>
        <v>8.6</v>
      </c>
      <c r="Q58" s="5">
        <v>10</v>
      </c>
      <c r="R58" s="5"/>
      <c r="S58" s="1"/>
      <c r="T58" s="1">
        <f t="shared" si="6"/>
        <v>10.523255813953488</v>
      </c>
      <c r="U58" s="1">
        <f t="shared" si="7"/>
        <v>9.3604651162790695</v>
      </c>
      <c r="V58" s="1">
        <v>11</v>
      </c>
      <c r="W58" s="1">
        <v>10.4</v>
      </c>
      <c r="X58" s="1">
        <v>8.4</v>
      </c>
      <c r="Y58" s="1">
        <v>10.4</v>
      </c>
      <c r="Z58" s="1">
        <v>8.1999999999999993</v>
      </c>
      <c r="AA58" s="1">
        <v>5.8</v>
      </c>
      <c r="AB58" s="1"/>
      <c r="AC58" s="1">
        <f t="shared" si="12"/>
        <v>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32</v>
      </c>
      <c r="C59" s="1">
        <v>35.427</v>
      </c>
      <c r="D59" s="1">
        <v>24.457000000000001</v>
      </c>
      <c r="E59" s="1">
        <v>31.206</v>
      </c>
      <c r="F59" s="1">
        <v>24.036999999999999</v>
      </c>
      <c r="G59" s="6">
        <v>1</v>
      </c>
      <c r="H59" s="1">
        <v>40</v>
      </c>
      <c r="I59" s="1" t="s">
        <v>33</v>
      </c>
      <c r="J59" s="1">
        <v>30.908999999999999</v>
      </c>
      <c r="K59" s="1">
        <f t="shared" si="11"/>
        <v>0.2970000000000006</v>
      </c>
      <c r="L59" s="1"/>
      <c r="M59" s="1"/>
      <c r="N59" s="1"/>
      <c r="O59" s="1"/>
      <c r="P59" s="1">
        <f t="shared" si="4"/>
        <v>6.2412000000000001</v>
      </c>
      <c r="Q59" s="5">
        <f t="shared" ref="Q59:Q60" si="13">10*P59-O59-N59-F59</f>
        <v>38.375</v>
      </c>
      <c r="R59" s="5"/>
      <c r="S59" s="1"/>
      <c r="T59" s="1">
        <f t="shared" si="6"/>
        <v>10</v>
      </c>
      <c r="U59" s="1">
        <f t="shared" si="7"/>
        <v>3.8513426905082353</v>
      </c>
      <c r="V59" s="1">
        <v>2.4287999999999998</v>
      </c>
      <c r="W59" s="1">
        <v>4.5529999999999999</v>
      </c>
      <c r="X59" s="1">
        <v>6.1976000000000004</v>
      </c>
      <c r="Y59" s="1">
        <v>5.1063999999999998</v>
      </c>
      <c r="Z59" s="1">
        <v>4.7935999999999996</v>
      </c>
      <c r="AA59" s="1">
        <v>4.2637999999999998</v>
      </c>
      <c r="AB59" s="1"/>
      <c r="AC59" s="1">
        <f t="shared" si="12"/>
        <v>38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39</v>
      </c>
      <c r="C60" s="1">
        <v>199</v>
      </c>
      <c r="D60" s="1">
        <v>144</v>
      </c>
      <c r="E60" s="14">
        <f>153+E102</f>
        <v>160</v>
      </c>
      <c r="F60" s="14">
        <f>180+F102</f>
        <v>174</v>
      </c>
      <c r="G60" s="6">
        <v>0.4</v>
      </c>
      <c r="H60" s="1">
        <v>40</v>
      </c>
      <c r="I60" s="1" t="s">
        <v>33</v>
      </c>
      <c r="J60" s="1">
        <v>154</v>
      </c>
      <c r="K60" s="1">
        <f t="shared" si="11"/>
        <v>6</v>
      </c>
      <c r="L60" s="1"/>
      <c r="M60" s="1"/>
      <c r="N60" s="1"/>
      <c r="O60" s="1"/>
      <c r="P60" s="1">
        <f t="shared" si="4"/>
        <v>32</v>
      </c>
      <c r="Q60" s="5">
        <f t="shared" si="13"/>
        <v>146</v>
      </c>
      <c r="R60" s="5"/>
      <c r="S60" s="1"/>
      <c r="T60" s="1">
        <f t="shared" si="6"/>
        <v>10</v>
      </c>
      <c r="U60" s="1">
        <f t="shared" si="7"/>
        <v>5.4375</v>
      </c>
      <c r="V60" s="1">
        <v>13.8</v>
      </c>
      <c r="W60" s="1">
        <v>9.1999999999999993</v>
      </c>
      <c r="X60" s="1">
        <v>32.6</v>
      </c>
      <c r="Y60" s="1">
        <v>31.2</v>
      </c>
      <c r="Z60" s="1">
        <v>18.2</v>
      </c>
      <c r="AA60" s="1">
        <v>19</v>
      </c>
      <c r="AB60" s="1" t="s">
        <v>98</v>
      </c>
      <c r="AC60" s="1">
        <f t="shared" si="12"/>
        <v>58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39</v>
      </c>
      <c r="C61" s="1">
        <v>96</v>
      </c>
      <c r="D61" s="1">
        <v>103</v>
      </c>
      <c r="E61" s="1">
        <v>98</v>
      </c>
      <c r="F61" s="1">
        <v>77</v>
      </c>
      <c r="G61" s="6">
        <v>0.4</v>
      </c>
      <c r="H61" s="1">
        <v>40</v>
      </c>
      <c r="I61" s="1" t="s">
        <v>33</v>
      </c>
      <c r="J61" s="1">
        <v>107</v>
      </c>
      <c r="K61" s="1">
        <f t="shared" si="11"/>
        <v>-9</v>
      </c>
      <c r="L61" s="1"/>
      <c r="M61" s="1"/>
      <c r="N61" s="1">
        <v>64.800000000000011</v>
      </c>
      <c r="O61" s="1">
        <v>72.400000000000034</v>
      </c>
      <c r="P61" s="1">
        <f t="shared" si="4"/>
        <v>19.600000000000001</v>
      </c>
      <c r="Q61" s="5"/>
      <c r="R61" s="5"/>
      <c r="S61" s="1"/>
      <c r="T61" s="1">
        <f t="shared" si="6"/>
        <v>10.928571428571431</v>
      </c>
      <c r="U61" s="1">
        <f t="shared" si="7"/>
        <v>10.928571428571431</v>
      </c>
      <c r="V61" s="1">
        <v>26.8</v>
      </c>
      <c r="W61" s="1">
        <v>26</v>
      </c>
      <c r="X61" s="1">
        <v>26.2</v>
      </c>
      <c r="Y61" s="1">
        <v>23</v>
      </c>
      <c r="Z61" s="1">
        <v>15.8</v>
      </c>
      <c r="AA61" s="1">
        <v>20</v>
      </c>
      <c r="AB61" s="1"/>
      <c r="AC61" s="1">
        <f t="shared" si="12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100</v>
      </c>
      <c r="B62" s="15" t="s">
        <v>32</v>
      </c>
      <c r="C62" s="15"/>
      <c r="D62" s="15"/>
      <c r="E62" s="15"/>
      <c r="F62" s="15"/>
      <c r="G62" s="16">
        <v>0</v>
      </c>
      <c r="H62" s="15">
        <v>55</v>
      </c>
      <c r="I62" s="15" t="s">
        <v>33</v>
      </c>
      <c r="J62" s="15">
        <v>8</v>
      </c>
      <c r="K62" s="15">
        <f t="shared" si="11"/>
        <v>-8</v>
      </c>
      <c r="L62" s="15"/>
      <c r="M62" s="15"/>
      <c r="N62" s="15"/>
      <c r="O62" s="15"/>
      <c r="P62" s="15">
        <f t="shared" si="4"/>
        <v>0</v>
      </c>
      <c r="Q62" s="17"/>
      <c r="R62" s="17"/>
      <c r="S62" s="15"/>
      <c r="T62" s="15" t="e">
        <f t="shared" si="6"/>
        <v>#DIV/0!</v>
      </c>
      <c r="U62" s="15" t="e">
        <f t="shared" si="7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 t="s">
        <v>63</v>
      </c>
      <c r="AC62" s="15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32</v>
      </c>
      <c r="C63" s="1">
        <v>155.57400000000001</v>
      </c>
      <c r="D63" s="1">
        <v>98.721999999999994</v>
      </c>
      <c r="E63" s="1">
        <v>124.759</v>
      </c>
      <c r="F63" s="1">
        <v>84.823999999999998</v>
      </c>
      <c r="G63" s="6">
        <v>1</v>
      </c>
      <c r="H63" s="1">
        <v>50</v>
      </c>
      <c r="I63" s="1" t="s">
        <v>33</v>
      </c>
      <c r="J63" s="1">
        <v>120.727</v>
      </c>
      <c r="K63" s="1">
        <f t="shared" si="11"/>
        <v>4.0319999999999965</v>
      </c>
      <c r="L63" s="1"/>
      <c r="M63" s="1"/>
      <c r="N63" s="1">
        <v>56.437699999999978</v>
      </c>
      <c r="O63" s="1">
        <v>53.2</v>
      </c>
      <c r="P63" s="1">
        <f t="shared" si="4"/>
        <v>24.951799999999999</v>
      </c>
      <c r="Q63" s="5">
        <f>11*P63-O63-N63-F63</f>
        <v>80.008099999999999</v>
      </c>
      <c r="R63" s="5"/>
      <c r="S63" s="1"/>
      <c r="T63" s="1">
        <f t="shared" si="6"/>
        <v>11</v>
      </c>
      <c r="U63" s="1">
        <f t="shared" si="7"/>
        <v>7.7934938561546643</v>
      </c>
      <c r="V63" s="1">
        <v>25.858599999999999</v>
      </c>
      <c r="W63" s="1">
        <v>26.049399999999999</v>
      </c>
      <c r="X63" s="1">
        <v>26.1736</v>
      </c>
      <c r="Y63" s="1">
        <v>24.166399999999999</v>
      </c>
      <c r="Z63" s="1">
        <v>23.477799999999998</v>
      </c>
      <c r="AA63" s="1">
        <v>27.8034</v>
      </c>
      <c r="AB63" s="1"/>
      <c r="AC63" s="1">
        <f t="shared" si="12"/>
        <v>80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32</v>
      </c>
      <c r="C64" s="1">
        <v>75.968999999999994</v>
      </c>
      <c r="D64" s="1">
        <v>64.918999999999997</v>
      </c>
      <c r="E64" s="1">
        <v>41.25</v>
      </c>
      <c r="F64" s="1">
        <v>98.480999999999995</v>
      </c>
      <c r="G64" s="6">
        <v>1</v>
      </c>
      <c r="H64" s="1">
        <v>50</v>
      </c>
      <c r="I64" s="1" t="s">
        <v>33</v>
      </c>
      <c r="J64" s="1">
        <v>40.237000000000002</v>
      </c>
      <c r="K64" s="1">
        <f t="shared" si="11"/>
        <v>1.0129999999999981</v>
      </c>
      <c r="L64" s="1"/>
      <c r="M64" s="1"/>
      <c r="N64" s="1"/>
      <c r="O64" s="1"/>
      <c r="P64" s="1">
        <f t="shared" si="4"/>
        <v>8.25</v>
      </c>
      <c r="Q64" s="5"/>
      <c r="R64" s="5"/>
      <c r="S64" s="1"/>
      <c r="T64" s="1">
        <f t="shared" si="6"/>
        <v>11.937090909090909</v>
      </c>
      <c r="U64" s="1">
        <f t="shared" si="7"/>
        <v>11.937090909090909</v>
      </c>
      <c r="V64" s="1">
        <v>0.83399999999999996</v>
      </c>
      <c r="W64" s="1">
        <v>1.8935999999999999</v>
      </c>
      <c r="X64" s="1">
        <v>11.366</v>
      </c>
      <c r="Y64" s="1">
        <v>10.571400000000001</v>
      </c>
      <c r="Z64" s="1">
        <v>6.2328000000000001</v>
      </c>
      <c r="AA64" s="1">
        <v>5.6734</v>
      </c>
      <c r="AB64" s="1"/>
      <c r="AC64" s="1">
        <f t="shared" si="12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39</v>
      </c>
      <c r="C65" s="1">
        <v>92</v>
      </c>
      <c r="D65" s="1">
        <v>1</v>
      </c>
      <c r="E65" s="1">
        <v>34</v>
      </c>
      <c r="F65" s="1">
        <v>47</v>
      </c>
      <c r="G65" s="6">
        <v>0.4</v>
      </c>
      <c r="H65" s="1">
        <v>50</v>
      </c>
      <c r="I65" s="1" t="s">
        <v>33</v>
      </c>
      <c r="J65" s="1">
        <v>36</v>
      </c>
      <c r="K65" s="1">
        <f t="shared" si="11"/>
        <v>-2</v>
      </c>
      <c r="L65" s="1"/>
      <c r="M65" s="1"/>
      <c r="N65" s="1"/>
      <c r="O65" s="1">
        <v>12</v>
      </c>
      <c r="P65" s="1">
        <f t="shared" si="4"/>
        <v>6.8</v>
      </c>
      <c r="Q65" s="5">
        <v>10</v>
      </c>
      <c r="R65" s="5"/>
      <c r="S65" s="1"/>
      <c r="T65" s="1">
        <f t="shared" si="6"/>
        <v>10.147058823529411</v>
      </c>
      <c r="U65" s="1">
        <f t="shared" si="7"/>
        <v>8.6764705882352935</v>
      </c>
      <c r="V65" s="1">
        <v>8</v>
      </c>
      <c r="W65" s="1">
        <v>7</v>
      </c>
      <c r="X65" s="1">
        <v>8.8000000000000007</v>
      </c>
      <c r="Y65" s="1">
        <v>11.4</v>
      </c>
      <c r="Z65" s="1">
        <v>7.6</v>
      </c>
      <c r="AA65" s="1">
        <v>5</v>
      </c>
      <c r="AB65" s="1"/>
      <c r="AC65" s="1">
        <f t="shared" si="12"/>
        <v>4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39</v>
      </c>
      <c r="C66" s="1">
        <v>762</v>
      </c>
      <c r="D66" s="1">
        <v>295</v>
      </c>
      <c r="E66" s="1">
        <v>592</v>
      </c>
      <c r="F66" s="1">
        <v>291</v>
      </c>
      <c r="G66" s="6">
        <v>0.4</v>
      </c>
      <c r="H66" s="1">
        <v>40</v>
      </c>
      <c r="I66" s="1" t="s">
        <v>33</v>
      </c>
      <c r="J66" s="1">
        <v>593</v>
      </c>
      <c r="K66" s="1">
        <f t="shared" si="11"/>
        <v>-1</v>
      </c>
      <c r="L66" s="1"/>
      <c r="M66" s="1"/>
      <c r="N66" s="1">
        <v>464.30000000000018</v>
      </c>
      <c r="O66" s="1">
        <v>295.09999999999991</v>
      </c>
      <c r="P66" s="1">
        <f t="shared" si="4"/>
        <v>118.4</v>
      </c>
      <c r="Q66" s="5">
        <f t="shared" ref="Q66:Q67" si="14">10*P66-O66-N66-F66</f>
        <v>133.59999999999991</v>
      </c>
      <c r="R66" s="5"/>
      <c r="S66" s="1"/>
      <c r="T66" s="1">
        <f t="shared" si="6"/>
        <v>10</v>
      </c>
      <c r="U66" s="1">
        <f t="shared" si="7"/>
        <v>8.8716216216216228</v>
      </c>
      <c r="V66" s="1">
        <v>145.19999999999999</v>
      </c>
      <c r="W66" s="1">
        <v>143</v>
      </c>
      <c r="X66" s="1">
        <v>135.6</v>
      </c>
      <c r="Y66" s="1">
        <v>139.4</v>
      </c>
      <c r="Z66" s="1">
        <v>115</v>
      </c>
      <c r="AA66" s="1">
        <v>113.4</v>
      </c>
      <c r="AB66" s="1"/>
      <c r="AC66" s="1">
        <f t="shared" si="12"/>
        <v>53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39</v>
      </c>
      <c r="C67" s="1">
        <v>722</v>
      </c>
      <c r="D67" s="1">
        <v>302</v>
      </c>
      <c r="E67" s="1">
        <v>505</v>
      </c>
      <c r="F67" s="1">
        <v>443</v>
      </c>
      <c r="G67" s="6">
        <v>0.4</v>
      </c>
      <c r="H67" s="1">
        <v>40</v>
      </c>
      <c r="I67" s="1" t="s">
        <v>33</v>
      </c>
      <c r="J67" s="1">
        <v>509</v>
      </c>
      <c r="K67" s="1">
        <f t="shared" si="11"/>
        <v>-4</v>
      </c>
      <c r="L67" s="1"/>
      <c r="M67" s="1"/>
      <c r="N67" s="1"/>
      <c r="O67" s="1">
        <v>122.9000000000002</v>
      </c>
      <c r="P67" s="1">
        <f t="shared" si="4"/>
        <v>101</v>
      </c>
      <c r="Q67" s="5">
        <f t="shared" si="14"/>
        <v>444.0999999999998</v>
      </c>
      <c r="R67" s="5"/>
      <c r="S67" s="1"/>
      <c r="T67" s="1">
        <f t="shared" si="6"/>
        <v>10</v>
      </c>
      <c r="U67" s="1">
        <f t="shared" si="7"/>
        <v>5.6029702970297048</v>
      </c>
      <c r="V67" s="1">
        <v>92.8</v>
      </c>
      <c r="W67" s="1">
        <v>92.2</v>
      </c>
      <c r="X67" s="1">
        <v>119.2</v>
      </c>
      <c r="Y67" s="1">
        <v>124</v>
      </c>
      <c r="Z67" s="1">
        <v>83.8</v>
      </c>
      <c r="AA67" s="1">
        <v>83.6</v>
      </c>
      <c r="AB67" s="1"/>
      <c r="AC67" s="1">
        <f t="shared" si="12"/>
        <v>178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106</v>
      </c>
      <c r="B68" s="15" t="s">
        <v>32</v>
      </c>
      <c r="C68" s="15"/>
      <c r="D68" s="15"/>
      <c r="E68" s="15"/>
      <c r="F68" s="15"/>
      <c r="G68" s="16">
        <v>0</v>
      </c>
      <c r="H68" s="15" t="e">
        <v>#N/A</v>
      </c>
      <c r="I68" s="15" t="s">
        <v>33</v>
      </c>
      <c r="J68" s="15"/>
      <c r="K68" s="15">
        <f t="shared" si="11"/>
        <v>0</v>
      </c>
      <c r="L68" s="15"/>
      <c r="M68" s="15"/>
      <c r="N68" s="15"/>
      <c r="O68" s="15"/>
      <c r="P68" s="15">
        <f t="shared" si="4"/>
        <v>0</v>
      </c>
      <c r="Q68" s="17"/>
      <c r="R68" s="17"/>
      <c r="S68" s="15"/>
      <c r="T68" s="15" t="e">
        <f t="shared" si="6"/>
        <v>#DIV/0!</v>
      </c>
      <c r="U68" s="15" t="e">
        <f t="shared" si="7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 t="s">
        <v>63</v>
      </c>
      <c r="AC68" s="15">
        <f t="shared" si="12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32</v>
      </c>
      <c r="C69" s="1">
        <v>232.11500000000001</v>
      </c>
      <c r="D69" s="1">
        <v>86.933000000000007</v>
      </c>
      <c r="E69" s="1">
        <v>159.19499999999999</v>
      </c>
      <c r="F69" s="1">
        <v>96.900999999999996</v>
      </c>
      <c r="G69" s="6">
        <v>1</v>
      </c>
      <c r="H69" s="1">
        <v>40</v>
      </c>
      <c r="I69" s="1" t="s">
        <v>33</v>
      </c>
      <c r="J69" s="1">
        <v>155.57499999999999</v>
      </c>
      <c r="K69" s="1">
        <f t="shared" si="11"/>
        <v>3.6200000000000045</v>
      </c>
      <c r="L69" s="1"/>
      <c r="M69" s="1"/>
      <c r="N69" s="1">
        <v>48.786200000000008</v>
      </c>
      <c r="O69" s="1">
        <v>55.656300000000037</v>
      </c>
      <c r="P69" s="1">
        <f t="shared" si="4"/>
        <v>31.838999999999999</v>
      </c>
      <c r="Q69" s="5">
        <f t="shared" ref="Q69:Q70" si="15">10*P69-O69-N69-F69</f>
        <v>117.04649999999994</v>
      </c>
      <c r="R69" s="5"/>
      <c r="S69" s="1"/>
      <c r="T69" s="1">
        <f t="shared" si="6"/>
        <v>10</v>
      </c>
      <c r="U69" s="1">
        <f t="shared" si="7"/>
        <v>6.3238009987750896</v>
      </c>
      <c r="V69" s="1">
        <v>31.2834</v>
      </c>
      <c r="W69" s="1">
        <v>31.921199999999999</v>
      </c>
      <c r="X69" s="1">
        <v>34.470199999999998</v>
      </c>
      <c r="Y69" s="1">
        <v>32.128999999999998</v>
      </c>
      <c r="Z69" s="1">
        <v>28.210999999999999</v>
      </c>
      <c r="AA69" s="1">
        <v>29.228999999999999</v>
      </c>
      <c r="AB69" s="1"/>
      <c r="AC69" s="1">
        <f t="shared" si="12"/>
        <v>117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32</v>
      </c>
      <c r="C70" s="1">
        <v>172.685</v>
      </c>
      <c r="D70" s="1">
        <v>63.822000000000003</v>
      </c>
      <c r="E70" s="1">
        <v>179.11199999999999</v>
      </c>
      <c r="F70" s="1">
        <v>45.018000000000001</v>
      </c>
      <c r="G70" s="6">
        <v>1</v>
      </c>
      <c r="H70" s="1">
        <v>40</v>
      </c>
      <c r="I70" s="1" t="s">
        <v>33</v>
      </c>
      <c r="J70" s="1">
        <v>171.79400000000001</v>
      </c>
      <c r="K70" s="1">
        <f t="shared" ref="K70:K100" si="16">E70-J70</f>
        <v>7.3179999999999836</v>
      </c>
      <c r="L70" s="1"/>
      <c r="M70" s="1"/>
      <c r="N70" s="1">
        <v>34.430599999999998</v>
      </c>
      <c r="O70" s="1">
        <v>61.813600000000008</v>
      </c>
      <c r="P70" s="1">
        <f t="shared" si="4"/>
        <v>35.822400000000002</v>
      </c>
      <c r="Q70" s="5">
        <f t="shared" si="15"/>
        <v>216.96180000000007</v>
      </c>
      <c r="R70" s="5"/>
      <c r="S70" s="1"/>
      <c r="T70" s="1">
        <f t="shared" si="6"/>
        <v>10</v>
      </c>
      <c r="U70" s="1">
        <f t="shared" si="7"/>
        <v>3.9434041270266649</v>
      </c>
      <c r="V70" s="1">
        <v>26.491199999999999</v>
      </c>
      <c r="W70" s="1">
        <v>25.878</v>
      </c>
      <c r="X70" s="1">
        <v>28.454999999999998</v>
      </c>
      <c r="Y70" s="1">
        <v>27.7608</v>
      </c>
      <c r="Z70" s="1">
        <v>20.9374</v>
      </c>
      <c r="AA70" s="1">
        <v>20.433399999999999</v>
      </c>
      <c r="AB70" s="1"/>
      <c r="AC70" s="1">
        <f t="shared" ref="AC70:AC102" si="17">ROUND(Q70*G70,0)</f>
        <v>217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109</v>
      </c>
      <c r="B71" s="15" t="s">
        <v>32</v>
      </c>
      <c r="C71" s="15"/>
      <c r="D71" s="15"/>
      <c r="E71" s="15"/>
      <c r="F71" s="15"/>
      <c r="G71" s="16">
        <v>0</v>
      </c>
      <c r="H71" s="15">
        <v>30</v>
      </c>
      <c r="I71" s="15" t="s">
        <v>33</v>
      </c>
      <c r="J71" s="15"/>
      <c r="K71" s="15">
        <f t="shared" si="16"/>
        <v>0</v>
      </c>
      <c r="L71" s="15"/>
      <c r="M71" s="15"/>
      <c r="N71" s="15"/>
      <c r="O71" s="15"/>
      <c r="P71" s="15">
        <f t="shared" ref="P71:P83" si="18">E71/5</f>
        <v>0</v>
      </c>
      <c r="Q71" s="17"/>
      <c r="R71" s="17"/>
      <c r="S71" s="15"/>
      <c r="T71" s="15" t="e">
        <f t="shared" ref="T71:T102" si="19">(F71+N71+O71+Q71)/P71</f>
        <v>#DIV/0!</v>
      </c>
      <c r="U71" s="15" t="e">
        <f t="shared" ref="U71:U102" si="20">(F71+N71+O71)/P71</f>
        <v>#DIV/0!</v>
      </c>
      <c r="V71" s="15">
        <v>0</v>
      </c>
      <c r="W71" s="15">
        <v>0</v>
      </c>
      <c r="X71" s="15">
        <v>0</v>
      </c>
      <c r="Y71" s="15">
        <v>-0.55679999999999996</v>
      </c>
      <c r="Z71" s="15">
        <v>-0.55679999999999996</v>
      </c>
      <c r="AA71" s="15">
        <v>0</v>
      </c>
      <c r="AB71" s="15" t="s">
        <v>63</v>
      </c>
      <c r="AC71" s="15">
        <f t="shared" si="17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39</v>
      </c>
      <c r="C72" s="1">
        <v>20</v>
      </c>
      <c r="D72" s="1"/>
      <c r="E72" s="1">
        <v>7</v>
      </c>
      <c r="F72" s="1">
        <v>11</v>
      </c>
      <c r="G72" s="6">
        <v>0.6</v>
      </c>
      <c r="H72" s="1" t="e">
        <v>#N/A</v>
      </c>
      <c r="I72" s="1" t="s">
        <v>33</v>
      </c>
      <c r="J72" s="1">
        <v>7</v>
      </c>
      <c r="K72" s="1">
        <f t="shared" si="16"/>
        <v>0</v>
      </c>
      <c r="L72" s="1"/>
      <c r="M72" s="1"/>
      <c r="N72" s="1">
        <v>10</v>
      </c>
      <c r="O72" s="1"/>
      <c r="P72" s="1">
        <f t="shared" si="18"/>
        <v>1.4</v>
      </c>
      <c r="Q72" s="5"/>
      <c r="R72" s="5"/>
      <c r="S72" s="1"/>
      <c r="T72" s="1">
        <f t="shared" si="19"/>
        <v>15.000000000000002</v>
      </c>
      <c r="U72" s="1">
        <f t="shared" si="20"/>
        <v>15.000000000000002</v>
      </c>
      <c r="V72" s="1">
        <v>1.8</v>
      </c>
      <c r="W72" s="1">
        <v>2.6</v>
      </c>
      <c r="X72" s="1">
        <v>1</v>
      </c>
      <c r="Y72" s="1">
        <v>1.4</v>
      </c>
      <c r="Z72" s="1">
        <v>2.6</v>
      </c>
      <c r="AA72" s="1">
        <v>1.4</v>
      </c>
      <c r="AB72" s="1"/>
      <c r="AC72" s="1">
        <f t="shared" si="17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111</v>
      </c>
      <c r="B73" s="15" t="s">
        <v>39</v>
      </c>
      <c r="C73" s="15"/>
      <c r="D73" s="15"/>
      <c r="E73" s="15"/>
      <c r="F73" s="15"/>
      <c r="G73" s="16">
        <v>0</v>
      </c>
      <c r="H73" s="15">
        <v>50</v>
      </c>
      <c r="I73" s="15" t="s">
        <v>33</v>
      </c>
      <c r="J73" s="15"/>
      <c r="K73" s="15">
        <f t="shared" si="16"/>
        <v>0</v>
      </c>
      <c r="L73" s="15"/>
      <c r="M73" s="15"/>
      <c r="N73" s="15"/>
      <c r="O73" s="15"/>
      <c r="P73" s="15">
        <f t="shared" si="18"/>
        <v>0</v>
      </c>
      <c r="Q73" s="17"/>
      <c r="R73" s="17"/>
      <c r="S73" s="15"/>
      <c r="T73" s="15" t="e">
        <f t="shared" si="19"/>
        <v>#DIV/0!</v>
      </c>
      <c r="U73" s="15" t="e">
        <f t="shared" si="20"/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-0.2</v>
      </c>
      <c r="AA73" s="15">
        <v>-0.2</v>
      </c>
      <c r="AB73" s="15" t="s">
        <v>63</v>
      </c>
      <c r="AC73" s="15">
        <f t="shared" si="17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112</v>
      </c>
      <c r="B74" s="15" t="s">
        <v>39</v>
      </c>
      <c r="C74" s="15"/>
      <c r="D74" s="15"/>
      <c r="E74" s="15">
        <v>-2</v>
      </c>
      <c r="F74" s="15"/>
      <c r="G74" s="16">
        <v>0</v>
      </c>
      <c r="H74" s="15">
        <v>50</v>
      </c>
      <c r="I74" s="15" t="s">
        <v>33</v>
      </c>
      <c r="J74" s="15"/>
      <c r="K74" s="15">
        <f t="shared" si="16"/>
        <v>-2</v>
      </c>
      <c r="L74" s="15"/>
      <c r="M74" s="15"/>
      <c r="N74" s="15"/>
      <c r="O74" s="15"/>
      <c r="P74" s="15">
        <f t="shared" si="18"/>
        <v>-0.4</v>
      </c>
      <c r="Q74" s="17"/>
      <c r="R74" s="17"/>
      <c r="S74" s="15"/>
      <c r="T74" s="15">
        <f t="shared" si="19"/>
        <v>0</v>
      </c>
      <c r="U74" s="15">
        <f t="shared" si="20"/>
        <v>0</v>
      </c>
      <c r="V74" s="15">
        <v>0</v>
      </c>
      <c r="W74" s="15">
        <v>0</v>
      </c>
      <c r="X74" s="15">
        <v>-1</v>
      </c>
      <c r="Y74" s="15">
        <v>-1.4</v>
      </c>
      <c r="Z74" s="15">
        <v>-0.8</v>
      </c>
      <c r="AA74" s="15">
        <v>-0.4</v>
      </c>
      <c r="AB74" s="15" t="s">
        <v>63</v>
      </c>
      <c r="AC74" s="15">
        <f t="shared" si="17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113</v>
      </c>
      <c r="B75" s="15" t="s">
        <v>39</v>
      </c>
      <c r="C75" s="15"/>
      <c r="D75" s="15"/>
      <c r="E75" s="15"/>
      <c r="F75" s="15"/>
      <c r="G75" s="16">
        <v>0</v>
      </c>
      <c r="H75" s="15">
        <v>30</v>
      </c>
      <c r="I75" s="15" t="s">
        <v>33</v>
      </c>
      <c r="J75" s="15"/>
      <c r="K75" s="15">
        <f t="shared" si="16"/>
        <v>0</v>
      </c>
      <c r="L75" s="15"/>
      <c r="M75" s="15"/>
      <c r="N75" s="15"/>
      <c r="O75" s="15"/>
      <c r="P75" s="15">
        <f t="shared" si="18"/>
        <v>0</v>
      </c>
      <c r="Q75" s="17"/>
      <c r="R75" s="17"/>
      <c r="S75" s="15"/>
      <c r="T75" s="15" t="e">
        <f t="shared" si="19"/>
        <v>#DIV/0!</v>
      </c>
      <c r="U75" s="15" t="e">
        <f t="shared" si="20"/>
        <v>#DIV/0!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 t="s">
        <v>63</v>
      </c>
      <c r="AC75" s="15">
        <f t="shared" si="17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39</v>
      </c>
      <c r="C76" s="1">
        <v>13</v>
      </c>
      <c r="D76" s="1"/>
      <c r="E76" s="1">
        <v>3</v>
      </c>
      <c r="F76" s="1">
        <v>8</v>
      </c>
      <c r="G76" s="6">
        <v>0.6</v>
      </c>
      <c r="H76" s="1">
        <v>55</v>
      </c>
      <c r="I76" s="1" t="s">
        <v>33</v>
      </c>
      <c r="J76" s="1">
        <v>3</v>
      </c>
      <c r="K76" s="1">
        <f t="shared" si="16"/>
        <v>0</v>
      </c>
      <c r="L76" s="1"/>
      <c r="M76" s="1"/>
      <c r="N76" s="1">
        <v>13.7</v>
      </c>
      <c r="O76" s="1"/>
      <c r="P76" s="1">
        <f t="shared" si="18"/>
        <v>0.6</v>
      </c>
      <c r="Q76" s="5"/>
      <c r="R76" s="5"/>
      <c r="S76" s="1"/>
      <c r="T76" s="1">
        <f t="shared" si="19"/>
        <v>36.166666666666664</v>
      </c>
      <c r="U76" s="1">
        <f t="shared" si="20"/>
        <v>36.166666666666664</v>
      </c>
      <c r="V76" s="1">
        <v>1.8</v>
      </c>
      <c r="W76" s="1">
        <v>2.6</v>
      </c>
      <c r="X76" s="1">
        <v>1.2</v>
      </c>
      <c r="Y76" s="1">
        <v>1.8</v>
      </c>
      <c r="Z76" s="1">
        <v>2.4</v>
      </c>
      <c r="AA76" s="1">
        <v>1</v>
      </c>
      <c r="AB76" s="1"/>
      <c r="AC76" s="1">
        <f t="shared" si="17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115</v>
      </c>
      <c r="B77" s="15" t="s">
        <v>39</v>
      </c>
      <c r="C77" s="15"/>
      <c r="D77" s="15"/>
      <c r="E77" s="15"/>
      <c r="F77" s="15"/>
      <c r="G77" s="16">
        <v>0</v>
      </c>
      <c r="H77" s="15">
        <v>40</v>
      </c>
      <c r="I77" s="15" t="s">
        <v>33</v>
      </c>
      <c r="J77" s="15"/>
      <c r="K77" s="15">
        <f t="shared" si="16"/>
        <v>0</v>
      </c>
      <c r="L77" s="15"/>
      <c r="M77" s="15"/>
      <c r="N77" s="15"/>
      <c r="O77" s="15"/>
      <c r="P77" s="15">
        <f t="shared" si="18"/>
        <v>0</v>
      </c>
      <c r="Q77" s="17"/>
      <c r="R77" s="17"/>
      <c r="S77" s="15"/>
      <c r="T77" s="15" t="e">
        <f t="shared" si="19"/>
        <v>#DIV/0!</v>
      </c>
      <c r="U77" s="15" t="e">
        <f t="shared" si="20"/>
        <v>#DIV/0!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 t="s">
        <v>63</v>
      </c>
      <c r="AC77" s="15">
        <f t="shared" si="17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116</v>
      </c>
      <c r="B78" s="15" t="s">
        <v>39</v>
      </c>
      <c r="C78" s="15"/>
      <c r="D78" s="15"/>
      <c r="E78" s="15"/>
      <c r="F78" s="15"/>
      <c r="G78" s="16">
        <v>0</v>
      </c>
      <c r="H78" s="15" t="e">
        <v>#N/A</v>
      </c>
      <c r="I78" s="15" t="s">
        <v>33</v>
      </c>
      <c r="J78" s="15"/>
      <c r="K78" s="15">
        <f t="shared" si="16"/>
        <v>0</v>
      </c>
      <c r="L78" s="15"/>
      <c r="M78" s="15"/>
      <c r="N78" s="15"/>
      <c r="O78" s="15"/>
      <c r="P78" s="15">
        <f t="shared" si="18"/>
        <v>0</v>
      </c>
      <c r="Q78" s="17"/>
      <c r="R78" s="17"/>
      <c r="S78" s="15"/>
      <c r="T78" s="15" t="e">
        <f t="shared" si="19"/>
        <v>#DIV/0!</v>
      </c>
      <c r="U78" s="15" t="e">
        <f t="shared" si="20"/>
        <v>#DIV/0!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 t="s">
        <v>63</v>
      </c>
      <c r="AC78" s="15">
        <f t="shared" si="17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117</v>
      </c>
      <c r="B79" s="15" t="s">
        <v>39</v>
      </c>
      <c r="C79" s="15"/>
      <c r="D79" s="15"/>
      <c r="E79" s="15"/>
      <c r="F79" s="15"/>
      <c r="G79" s="16">
        <v>0</v>
      </c>
      <c r="H79" s="15" t="e">
        <v>#N/A</v>
      </c>
      <c r="I79" s="15" t="s">
        <v>33</v>
      </c>
      <c r="J79" s="15"/>
      <c r="K79" s="15">
        <f t="shared" si="16"/>
        <v>0</v>
      </c>
      <c r="L79" s="15"/>
      <c r="M79" s="15"/>
      <c r="N79" s="15"/>
      <c r="O79" s="15"/>
      <c r="P79" s="15">
        <f t="shared" si="18"/>
        <v>0</v>
      </c>
      <c r="Q79" s="17"/>
      <c r="R79" s="17"/>
      <c r="S79" s="15"/>
      <c r="T79" s="15" t="e">
        <f t="shared" si="19"/>
        <v>#DIV/0!</v>
      </c>
      <c r="U79" s="15" t="e">
        <f t="shared" si="20"/>
        <v>#DIV/0!</v>
      </c>
      <c r="V79" s="15">
        <v>-0.4</v>
      </c>
      <c r="W79" s="15">
        <v>-0.4</v>
      </c>
      <c r="X79" s="15">
        <v>0</v>
      </c>
      <c r="Y79" s="15">
        <v>0</v>
      </c>
      <c r="Z79" s="15">
        <v>0</v>
      </c>
      <c r="AA79" s="15">
        <v>0</v>
      </c>
      <c r="AB79" s="15" t="s">
        <v>63</v>
      </c>
      <c r="AC79" s="15">
        <f t="shared" si="17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5" t="s">
        <v>118</v>
      </c>
      <c r="B80" s="15" t="s">
        <v>39</v>
      </c>
      <c r="C80" s="15"/>
      <c r="D80" s="15"/>
      <c r="E80" s="15"/>
      <c r="F80" s="15"/>
      <c r="G80" s="16">
        <v>0</v>
      </c>
      <c r="H80" s="15">
        <v>60</v>
      </c>
      <c r="I80" s="15" t="s">
        <v>33</v>
      </c>
      <c r="J80" s="15"/>
      <c r="K80" s="15">
        <f t="shared" si="16"/>
        <v>0</v>
      </c>
      <c r="L80" s="15"/>
      <c r="M80" s="15"/>
      <c r="N80" s="15"/>
      <c r="O80" s="15"/>
      <c r="P80" s="15">
        <f t="shared" si="18"/>
        <v>0</v>
      </c>
      <c r="Q80" s="17"/>
      <c r="R80" s="17"/>
      <c r="S80" s="15"/>
      <c r="T80" s="15" t="e">
        <f t="shared" si="19"/>
        <v>#DIV/0!</v>
      </c>
      <c r="U80" s="15" t="e">
        <f t="shared" si="20"/>
        <v>#DIV/0!</v>
      </c>
      <c r="V80" s="15">
        <v>-0.6</v>
      </c>
      <c r="W80" s="15">
        <v>-0.6</v>
      </c>
      <c r="X80" s="15">
        <v>0</v>
      </c>
      <c r="Y80" s="15">
        <v>0</v>
      </c>
      <c r="Z80" s="15">
        <v>1</v>
      </c>
      <c r="AA80" s="15">
        <v>1.6</v>
      </c>
      <c r="AB80" s="15" t="s">
        <v>63</v>
      </c>
      <c r="AC80" s="15">
        <f t="shared" si="17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39</v>
      </c>
      <c r="C81" s="1">
        <v>43</v>
      </c>
      <c r="D81" s="1"/>
      <c r="E81" s="1">
        <v>-1</v>
      </c>
      <c r="F81" s="1">
        <v>43</v>
      </c>
      <c r="G81" s="6">
        <v>0.15</v>
      </c>
      <c r="H81" s="1">
        <v>60</v>
      </c>
      <c r="I81" s="1" t="s">
        <v>33</v>
      </c>
      <c r="J81" s="1">
        <v>7</v>
      </c>
      <c r="K81" s="1">
        <f t="shared" si="16"/>
        <v>-8</v>
      </c>
      <c r="L81" s="1"/>
      <c r="M81" s="1"/>
      <c r="N81" s="1"/>
      <c r="O81" s="1"/>
      <c r="P81" s="1">
        <f t="shared" si="18"/>
        <v>-0.2</v>
      </c>
      <c r="Q81" s="5"/>
      <c r="R81" s="5"/>
      <c r="S81" s="1"/>
      <c r="T81" s="1">
        <f t="shared" si="19"/>
        <v>-215</v>
      </c>
      <c r="U81" s="1">
        <f t="shared" si="20"/>
        <v>-215</v>
      </c>
      <c r="V81" s="1">
        <v>0</v>
      </c>
      <c r="W81" s="1">
        <v>0</v>
      </c>
      <c r="X81" s="1">
        <v>-0.2</v>
      </c>
      <c r="Y81" s="1">
        <v>-0.6</v>
      </c>
      <c r="Z81" s="1">
        <v>0</v>
      </c>
      <c r="AA81" s="1">
        <v>0.6</v>
      </c>
      <c r="AB81" s="20" t="s">
        <v>71</v>
      </c>
      <c r="AC81" s="1">
        <f t="shared" si="17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120</v>
      </c>
      <c r="B82" s="10" t="s">
        <v>32</v>
      </c>
      <c r="C82" s="10">
        <v>-8.0459999999999994</v>
      </c>
      <c r="D82" s="10">
        <v>8.0459999999999994</v>
      </c>
      <c r="E82" s="10"/>
      <c r="F82" s="10"/>
      <c r="G82" s="11">
        <v>0</v>
      </c>
      <c r="H82" s="10" t="e">
        <v>#N/A</v>
      </c>
      <c r="I82" s="10" t="s">
        <v>50</v>
      </c>
      <c r="J82" s="10"/>
      <c r="K82" s="10">
        <f t="shared" si="16"/>
        <v>0</v>
      </c>
      <c r="L82" s="10"/>
      <c r="M82" s="10"/>
      <c r="N82" s="10"/>
      <c r="O82" s="10"/>
      <c r="P82" s="10">
        <f t="shared" si="18"/>
        <v>0</v>
      </c>
      <c r="Q82" s="12"/>
      <c r="R82" s="12"/>
      <c r="S82" s="10"/>
      <c r="T82" s="10" t="e">
        <f t="shared" si="19"/>
        <v>#DIV/0!</v>
      </c>
      <c r="U82" s="10" t="e">
        <f t="shared" si="20"/>
        <v>#DIV/0!</v>
      </c>
      <c r="V82" s="10">
        <v>1.6092</v>
      </c>
      <c r="W82" s="10">
        <v>1.6092</v>
      </c>
      <c r="X82" s="10">
        <v>0</v>
      </c>
      <c r="Y82" s="10">
        <v>0</v>
      </c>
      <c r="Z82" s="10">
        <v>2.3043999999999998</v>
      </c>
      <c r="AA82" s="10">
        <v>2.3043999999999998</v>
      </c>
      <c r="AB82" s="10"/>
      <c r="AC82" s="10">
        <f t="shared" si="17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32</v>
      </c>
      <c r="C83" s="1">
        <v>16.756</v>
      </c>
      <c r="D83" s="1">
        <v>115.425</v>
      </c>
      <c r="E83" s="1">
        <v>21.844000000000001</v>
      </c>
      <c r="F83" s="1">
        <v>99.284999999999997</v>
      </c>
      <c r="G83" s="6">
        <v>1</v>
      </c>
      <c r="H83" s="1">
        <v>55</v>
      </c>
      <c r="I83" s="1" t="s">
        <v>33</v>
      </c>
      <c r="J83" s="1">
        <v>34.64</v>
      </c>
      <c r="K83" s="1">
        <f t="shared" si="16"/>
        <v>-12.795999999999999</v>
      </c>
      <c r="L83" s="1"/>
      <c r="M83" s="1"/>
      <c r="N83" s="1">
        <v>27.2088</v>
      </c>
      <c r="O83" s="1"/>
      <c r="P83" s="1">
        <f t="shared" si="18"/>
        <v>4.3688000000000002</v>
      </c>
      <c r="Q83" s="5">
        <v>30</v>
      </c>
      <c r="R83" s="5"/>
      <c r="S83" s="1"/>
      <c r="T83" s="1">
        <f t="shared" si="19"/>
        <v>35.82077458340963</v>
      </c>
      <c r="U83" s="1">
        <f t="shared" si="20"/>
        <v>28.953900384544951</v>
      </c>
      <c r="V83" s="1">
        <v>9.2148000000000003</v>
      </c>
      <c r="W83" s="1">
        <v>14.123200000000001</v>
      </c>
      <c r="X83" s="1">
        <v>13.5236</v>
      </c>
      <c r="Y83" s="1">
        <v>8.6243999999999996</v>
      </c>
      <c r="Z83" s="1">
        <v>4.8992000000000004</v>
      </c>
      <c r="AA83" s="1">
        <v>6.9296000000000006</v>
      </c>
      <c r="AB83" s="1"/>
      <c r="AC83" s="1">
        <f t="shared" si="17"/>
        <v>30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9" t="s">
        <v>122</v>
      </c>
      <c r="B84" s="1" t="s">
        <v>32</v>
      </c>
      <c r="C84" s="1"/>
      <c r="D84" s="1">
        <v>64.959999999999994</v>
      </c>
      <c r="E84" s="1"/>
      <c r="F84" s="1">
        <v>64.959999999999994</v>
      </c>
      <c r="G84" s="6">
        <v>1</v>
      </c>
      <c r="H84" s="1" t="e">
        <v>#N/A</v>
      </c>
      <c r="I84" s="1" t="s">
        <v>141</v>
      </c>
      <c r="J84" s="1"/>
      <c r="K84" s="1">
        <f t="shared" ref="K84" si="21">E84-J84</f>
        <v>0</v>
      </c>
      <c r="L84" s="1"/>
      <c r="M84" s="1"/>
      <c r="N84" s="1"/>
      <c r="O84" s="1"/>
      <c r="P84" s="1">
        <f t="shared" ref="P84" si="22">E84/5</f>
        <v>0</v>
      </c>
      <c r="Q84" s="5"/>
      <c r="R84" s="5"/>
      <c r="S84" s="1"/>
      <c r="T84" s="1" t="e">
        <f t="shared" si="19"/>
        <v>#DIV/0!</v>
      </c>
      <c r="U84" s="1" t="e">
        <f t="shared" si="20"/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/>
      <c r="AC84" s="1">
        <f t="shared" si="17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39</v>
      </c>
      <c r="C85" s="1">
        <v>3</v>
      </c>
      <c r="D85" s="1">
        <v>20</v>
      </c>
      <c r="E85" s="1">
        <v>2</v>
      </c>
      <c r="F85" s="1">
        <v>18</v>
      </c>
      <c r="G85" s="6">
        <v>0.4</v>
      </c>
      <c r="H85" s="1">
        <v>55</v>
      </c>
      <c r="I85" s="1" t="s">
        <v>33</v>
      </c>
      <c r="J85" s="1">
        <v>2</v>
      </c>
      <c r="K85" s="1">
        <f t="shared" si="16"/>
        <v>0</v>
      </c>
      <c r="L85" s="1"/>
      <c r="M85" s="1"/>
      <c r="N85" s="1">
        <v>9.6999999999999993</v>
      </c>
      <c r="O85" s="1"/>
      <c r="P85" s="1">
        <f t="shared" ref="P85:P99" si="23">E85/5</f>
        <v>0.4</v>
      </c>
      <c r="Q85" s="5"/>
      <c r="R85" s="5"/>
      <c r="S85" s="1"/>
      <c r="T85" s="1">
        <f t="shared" si="19"/>
        <v>69.25</v>
      </c>
      <c r="U85" s="1">
        <f t="shared" si="20"/>
        <v>69.25</v>
      </c>
      <c r="V85" s="1">
        <v>2.2000000000000002</v>
      </c>
      <c r="W85" s="1">
        <v>3</v>
      </c>
      <c r="X85" s="1">
        <v>2.8</v>
      </c>
      <c r="Y85" s="1">
        <v>3</v>
      </c>
      <c r="Z85" s="1">
        <v>2.2000000000000002</v>
      </c>
      <c r="AA85" s="1">
        <v>1.2</v>
      </c>
      <c r="AB85" s="1"/>
      <c r="AC85" s="1">
        <f t="shared" si="17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32</v>
      </c>
      <c r="C86" s="1">
        <v>22.173999999999999</v>
      </c>
      <c r="D86" s="1">
        <v>115.937</v>
      </c>
      <c r="E86" s="1">
        <v>20.145</v>
      </c>
      <c r="F86" s="1">
        <v>97.774000000000001</v>
      </c>
      <c r="G86" s="6">
        <v>1</v>
      </c>
      <c r="H86" s="1">
        <v>55</v>
      </c>
      <c r="I86" s="1" t="s">
        <v>33</v>
      </c>
      <c r="J86" s="1">
        <v>31.184999999999999</v>
      </c>
      <c r="K86" s="1">
        <f t="shared" si="16"/>
        <v>-11.04</v>
      </c>
      <c r="L86" s="1"/>
      <c r="M86" s="1"/>
      <c r="N86" s="1">
        <v>76.745599999999996</v>
      </c>
      <c r="O86" s="1"/>
      <c r="P86" s="1">
        <f t="shared" si="23"/>
        <v>4.0289999999999999</v>
      </c>
      <c r="Q86" s="5">
        <v>30</v>
      </c>
      <c r="R86" s="5"/>
      <c r="S86" s="1"/>
      <c r="T86" s="1">
        <f t="shared" si="19"/>
        <v>50.761876396128073</v>
      </c>
      <c r="U86" s="1">
        <f t="shared" si="20"/>
        <v>43.315860014892031</v>
      </c>
      <c r="V86" s="1">
        <v>12.766400000000001</v>
      </c>
      <c r="W86" s="1">
        <v>19.128799999999998</v>
      </c>
      <c r="X86" s="1">
        <v>15.28</v>
      </c>
      <c r="Y86" s="1">
        <v>9.5028000000000006</v>
      </c>
      <c r="Z86" s="1">
        <v>8.6478000000000002</v>
      </c>
      <c r="AA86" s="1">
        <v>11.558199999999999</v>
      </c>
      <c r="AB86" s="1"/>
      <c r="AC86" s="1">
        <f t="shared" si="17"/>
        <v>30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125</v>
      </c>
      <c r="B87" s="15" t="s">
        <v>39</v>
      </c>
      <c r="C87" s="15"/>
      <c r="D87" s="15"/>
      <c r="E87" s="15"/>
      <c r="F87" s="15"/>
      <c r="G87" s="16">
        <v>0</v>
      </c>
      <c r="H87" s="15">
        <v>55</v>
      </c>
      <c r="I87" s="15" t="s">
        <v>33</v>
      </c>
      <c r="J87" s="15"/>
      <c r="K87" s="15">
        <f t="shared" si="16"/>
        <v>0</v>
      </c>
      <c r="L87" s="15"/>
      <c r="M87" s="15"/>
      <c r="N87" s="15"/>
      <c r="O87" s="15"/>
      <c r="P87" s="15">
        <f t="shared" si="23"/>
        <v>0</v>
      </c>
      <c r="Q87" s="17"/>
      <c r="R87" s="17"/>
      <c r="S87" s="15"/>
      <c r="T87" s="15" t="e">
        <f t="shared" si="19"/>
        <v>#DIV/0!</v>
      </c>
      <c r="U87" s="15" t="e">
        <f t="shared" si="20"/>
        <v>#DIV/0!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 t="s">
        <v>63</v>
      </c>
      <c r="AC87" s="15">
        <f t="shared" si="17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39</v>
      </c>
      <c r="C88" s="1">
        <v>24</v>
      </c>
      <c r="D88" s="1"/>
      <c r="E88" s="1">
        <v>16</v>
      </c>
      <c r="F88" s="1">
        <v>2</v>
      </c>
      <c r="G88" s="6">
        <v>0.4</v>
      </c>
      <c r="H88" s="1">
        <v>55</v>
      </c>
      <c r="I88" s="1" t="s">
        <v>33</v>
      </c>
      <c r="J88" s="1">
        <v>18</v>
      </c>
      <c r="K88" s="1">
        <f t="shared" si="16"/>
        <v>-2</v>
      </c>
      <c r="L88" s="1"/>
      <c r="M88" s="1"/>
      <c r="N88" s="1">
        <v>16.2</v>
      </c>
      <c r="O88" s="1">
        <v>10</v>
      </c>
      <c r="P88" s="1">
        <f t="shared" si="23"/>
        <v>3.2</v>
      </c>
      <c r="Q88" s="5">
        <v>10</v>
      </c>
      <c r="R88" s="5"/>
      <c r="S88" s="1"/>
      <c r="T88" s="1">
        <f t="shared" si="19"/>
        <v>11.9375</v>
      </c>
      <c r="U88" s="1">
        <f t="shared" si="20"/>
        <v>8.8125</v>
      </c>
      <c r="V88" s="1">
        <v>3.2</v>
      </c>
      <c r="W88" s="1">
        <v>3.6</v>
      </c>
      <c r="X88" s="1">
        <v>3</v>
      </c>
      <c r="Y88" s="1">
        <v>3</v>
      </c>
      <c r="Z88" s="1">
        <v>2.8</v>
      </c>
      <c r="AA88" s="1">
        <v>2</v>
      </c>
      <c r="AB88" s="1"/>
      <c r="AC88" s="1">
        <f t="shared" si="17"/>
        <v>4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127</v>
      </c>
      <c r="B89" s="15" t="s">
        <v>32</v>
      </c>
      <c r="C89" s="15"/>
      <c r="D89" s="15"/>
      <c r="E89" s="15"/>
      <c r="F89" s="15"/>
      <c r="G89" s="16">
        <v>0</v>
      </c>
      <c r="H89" s="15">
        <v>50</v>
      </c>
      <c r="I89" s="15" t="s">
        <v>33</v>
      </c>
      <c r="J89" s="15"/>
      <c r="K89" s="15">
        <f t="shared" si="16"/>
        <v>0</v>
      </c>
      <c r="L89" s="15"/>
      <c r="M89" s="15"/>
      <c r="N89" s="15"/>
      <c r="O89" s="15"/>
      <c r="P89" s="15">
        <f t="shared" si="23"/>
        <v>0</v>
      </c>
      <c r="Q89" s="17"/>
      <c r="R89" s="17"/>
      <c r="S89" s="15"/>
      <c r="T89" s="15" t="e">
        <f t="shared" si="19"/>
        <v>#DIV/0!</v>
      </c>
      <c r="U89" s="15" t="e">
        <f t="shared" si="20"/>
        <v>#DIV/0!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 t="s">
        <v>63</v>
      </c>
      <c r="AC89" s="15">
        <f t="shared" si="1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32</v>
      </c>
      <c r="C90" s="1">
        <v>493.22</v>
      </c>
      <c r="D90" s="1">
        <v>8.1199999999999992</v>
      </c>
      <c r="E90" s="14">
        <f>52.33+90</f>
        <v>142.32999999999998</v>
      </c>
      <c r="F90" s="14">
        <f>449.01+F20</f>
        <v>358.51799999999997</v>
      </c>
      <c r="G90" s="6">
        <v>1</v>
      </c>
      <c r="H90" s="1" t="e">
        <v>#N/A</v>
      </c>
      <c r="I90" s="1" t="s">
        <v>33</v>
      </c>
      <c r="J90" s="1">
        <v>51.606000000000002</v>
      </c>
      <c r="K90" s="1">
        <f t="shared" si="16"/>
        <v>90.72399999999999</v>
      </c>
      <c r="L90" s="1"/>
      <c r="M90" s="1"/>
      <c r="N90" s="1"/>
      <c r="O90" s="1"/>
      <c r="P90" s="1">
        <f t="shared" si="23"/>
        <v>28.465999999999998</v>
      </c>
      <c r="Q90" s="5"/>
      <c r="R90" s="5"/>
      <c r="S90" s="1"/>
      <c r="T90" s="1">
        <f t="shared" si="19"/>
        <v>12.594604089088737</v>
      </c>
      <c r="U90" s="1">
        <f t="shared" si="20"/>
        <v>12.594604089088737</v>
      </c>
      <c r="V90" s="1">
        <v>0.502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 t="s">
        <v>129</v>
      </c>
      <c r="AC90" s="1">
        <f t="shared" si="17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130</v>
      </c>
      <c r="B91" s="1" t="s">
        <v>39</v>
      </c>
      <c r="C91" s="1">
        <v>31</v>
      </c>
      <c r="D91" s="1"/>
      <c r="E91" s="1">
        <v>1</v>
      </c>
      <c r="F91" s="1">
        <v>30</v>
      </c>
      <c r="G91" s="6">
        <v>0.3</v>
      </c>
      <c r="H91" s="1">
        <v>30</v>
      </c>
      <c r="I91" s="1" t="s">
        <v>33</v>
      </c>
      <c r="J91" s="1">
        <v>1</v>
      </c>
      <c r="K91" s="1">
        <f t="shared" si="16"/>
        <v>0</v>
      </c>
      <c r="L91" s="1"/>
      <c r="M91" s="1"/>
      <c r="N91" s="1"/>
      <c r="O91" s="1"/>
      <c r="P91" s="1">
        <f t="shared" si="23"/>
        <v>0.2</v>
      </c>
      <c r="Q91" s="5"/>
      <c r="R91" s="5"/>
      <c r="S91" s="1"/>
      <c r="T91" s="1">
        <f t="shared" si="19"/>
        <v>150</v>
      </c>
      <c r="U91" s="1">
        <f t="shared" si="20"/>
        <v>150</v>
      </c>
      <c r="V91" s="1">
        <v>0.8</v>
      </c>
      <c r="W91" s="1">
        <v>0.8</v>
      </c>
      <c r="X91" s="1">
        <v>1.2</v>
      </c>
      <c r="Y91" s="1">
        <v>1.2</v>
      </c>
      <c r="Z91" s="1">
        <v>0</v>
      </c>
      <c r="AA91" s="1">
        <v>0</v>
      </c>
      <c r="AB91" s="20" t="s">
        <v>71</v>
      </c>
      <c r="AC91" s="1">
        <f t="shared" si="17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131</v>
      </c>
      <c r="B92" s="1" t="s">
        <v>39</v>
      </c>
      <c r="C92" s="1">
        <v>37</v>
      </c>
      <c r="D92" s="1"/>
      <c r="E92" s="1">
        <v>1</v>
      </c>
      <c r="F92" s="1">
        <v>34</v>
      </c>
      <c r="G92" s="6">
        <v>0.3</v>
      </c>
      <c r="H92" s="1">
        <v>30</v>
      </c>
      <c r="I92" s="1" t="s">
        <v>33</v>
      </c>
      <c r="J92" s="1">
        <v>1</v>
      </c>
      <c r="K92" s="1">
        <f t="shared" si="16"/>
        <v>0</v>
      </c>
      <c r="L92" s="1"/>
      <c r="M92" s="1"/>
      <c r="N92" s="1"/>
      <c r="O92" s="1"/>
      <c r="P92" s="1">
        <f t="shared" si="23"/>
        <v>0.2</v>
      </c>
      <c r="Q92" s="5"/>
      <c r="R92" s="5"/>
      <c r="S92" s="1"/>
      <c r="T92" s="1">
        <f t="shared" si="19"/>
        <v>170</v>
      </c>
      <c r="U92" s="1">
        <f t="shared" si="20"/>
        <v>170</v>
      </c>
      <c r="V92" s="1">
        <v>2.2000000000000002</v>
      </c>
      <c r="W92" s="1">
        <v>2.2000000000000002</v>
      </c>
      <c r="X92" s="1">
        <v>0.6</v>
      </c>
      <c r="Y92" s="1">
        <v>0.6</v>
      </c>
      <c r="Z92" s="1">
        <v>0</v>
      </c>
      <c r="AA92" s="1">
        <v>0</v>
      </c>
      <c r="AB92" s="20" t="s">
        <v>71</v>
      </c>
      <c r="AC92" s="1">
        <f t="shared" si="17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132</v>
      </c>
      <c r="B93" s="1" t="s">
        <v>32</v>
      </c>
      <c r="C93" s="1">
        <v>1782.212</v>
      </c>
      <c r="D93" s="1">
        <v>778.76700000000005</v>
      </c>
      <c r="E93" s="1">
        <v>1309.624</v>
      </c>
      <c r="F93" s="1">
        <v>1024.8589999999999</v>
      </c>
      <c r="G93" s="6">
        <v>1</v>
      </c>
      <c r="H93" s="1">
        <v>60</v>
      </c>
      <c r="I93" s="1" t="s">
        <v>133</v>
      </c>
      <c r="J93" s="1">
        <v>1267.269</v>
      </c>
      <c r="K93" s="1">
        <f t="shared" si="16"/>
        <v>42.355000000000018</v>
      </c>
      <c r="L93" s="1"/>
      <c r="M93" s="1"/>
      <c r="N93" s="1">
        <v>86.226900000000342</v>
      </c>
      <c r="O93" s="1">
        <v>422.99889999999982</v>
      </c>
      <c r="P93" s="1">
        <f t="shared" si="23"/>
        <v>261.9248</v>
      </c>
      <c r="Q93" s="5">
        <f>11*P93-O93-N93-F93</f>
        <v>1347.0880000000002</v>
      </c>
      <c r="R93" s="5"/>
      <c r="S93" s="1"/>
      <c r="T93" s="1">
        <f t="shared" si="19"/>
        <v>11</v>
      </c>
      <c r="U93" s="1">
        <f t="shared" si="20"/>
        <v>5.8569665797205914</v>
      </c>
      <c r="V93" s="1">
        <v>234.73159999999999</v>
      </c>
      <c r="W93" s="1">
        <v>236.0282</v>
      </c>
      <c r="X93" s="1">
        <v>261.2482</v>
      </c>
      <c r="Y93" s="1">
        <v>254.5556</v>
      </c>
      <c r="Z93" s="1">
        <v>230.96080000000001</v>
      </c>
      <c r="AA93" s="1">
        <v>237.56700000000001</v>
      </c>
      <c r="AB93" s="1" t="s">
        <v>56</v>
      </c>
      <c r="AC93" s="1">
        <f t="shared" si="17"/>
        <v>1347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134</v>
      </c>
      <c r="B94" s="10" t="s">
        <v>32</v>
      </c>
      <c r="C94" s="10">
        <v>-31.32</v>
      </c>
      <c r="D94" s="10">
        <v>47.17</v>
      </c>
      <c r="E94" s="14">
        <v>68.087999999999994</v>
      </c>
      <c r="F94" s="14">
        <v>-52.8</v>
      </c>
      <c r="G94" s="11">
        <v>0</v>
      </c>
      <c r="H94" s="10">
        <v>60</v>
      </c>
      <c r="I94" s="10" t="s">
        <v>55</v>
      </c>
      <c r="J94" s="10">
        <v>68.650000000000006</v>
      </c>
      <c r="K94" s="10">
        <f t="shared" si="16"/>
        <v>-0.56200000000001182</v>
      </c>
      <c r="L94" s="10"/>
      <c r="M94" s="10"/>
      <c r="N94" s="10"/>
      <c r="O94" s="10"/>
      <c r="P94" s="10">
        <f t="shared" si="23"/>
        <v>13.617599999999999</v>
      </c>
      <c r="Q94" s="12"/>
      <c r="R94" s="12"/>
      <c r="S94" s="10"/>
      <c r="T94" s="10">
        <f t="shared" si="19"/>
        <v>-3.8773352132534367</v>
      </c>
      <c r="U94" s="10">
        <f t="shared" si="20"/>
        <v>-3.8773352132534367</v>
      </c>
      <c r="V94" s="10">
        <v>3.17</v>
      </c>
      <c r="W94" s="10">
        <v>10.56</v>
      </c>
      <c r="X94" s="10">
        <v>6.1696</v>
      </c>
      <c r="Y94" s="10">
        <v>16.576000000000001</v>
      </c>
      <c r="Z94" s="10">
        <v>0</v>
      </c>
      <c r="AA94" s="10">
        <v>0</v>
      </c>
      <c r="AB94" s="10" t="s">
        <v>56</v>
      </c>
      <c r="AC94" s="10">
        <f t="shared" si="17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5" t="s">
        <v>135</v>
      </c>
      <c r="B95" s="15" t="s">
        <v>39</v>
      </c>
      <c r="C95" s="15"/>
      <c r="D95" s="15"/>
      <c r="E95" s="15"/>
      <c r="F95" s="15"/>
      <c r="G95" s="16">
        <v>0</v>
      </c>
      <c r="H95" s="15" t="e">
        <v>#N/A</v>
      </c>
      <c r="I95" s="15" t="s">
        <v>33</v>
      </c>
      <c r="J95" s="15"/>
      <c r="K95" s="15">
        <f t="shared" si="16"/>
        <v>0</v>
      </c>
      <c r="L95" s="15"/>
      <c r="M95" s="15"/>
      <c r="N95" s="15"/>
      <c r="O95" s="15"/>
      <c r="P95" s="15">
        <f t="shared" si="23"/>
        <v>0</v>
      </c>
      <c r="Q95" s="17"/>
      <c r="R95" s="17"/>
      <c r="S95" s="15"/>
      <c r="T95" s="15" t="e">
        <f t="shared" si="19"/>
        <v>#DIV/0!</v>
      </c>
      <c r="U95" s="15" t="e">
        <f t="shared" si="20"/>
        <v>#DIV/0!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 t="s">
        <v>63</v>
      </c>
      <c r="AC95" s="15">
        <f t="shared" si="17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136</v>
      </c>
      <c r="B96" s="1" t="s">
        <v>32</v>
      </c>
      <c r="C96" s="1">
        <v>2282.6770000000001</v>
      </c>
      <c r="D96" s="1">
        <v>716.38</v>
      </c>
      <c r="E96" s="14">
        <f>1552.109+E94</f>
        <v>1620.1969999999999</v>
      </c>
      <c r="F96" s="14">
        <f>1206.19+F94</f>
        <v>1153.3900000000001</v>
      </c>
      <c r="G96" s="6">
        <v>1</v>
      </c>
      <c r="H96" s="1">
        <v>60</v>
      </c>
      <c r="I96" s="1" t="s">
        <v>33</v>
      </c>
      <c r="J96" s="1">
        <v>1491.787</v>
      </c>
      <c r="K96" s="1">
        <f t="shared" si="16"/>
        <v>128.40999999999985</v>
      </c>
      <c r="L96" s="1"/>
      <c r="M96" s="1"/>
      <c r="N96" s="1"/>
      <c r="O96" s="1">
        <v>76.993199999999433</v>
      </c>
      <c r="P96" s="1">
        <f t="shared" si="23"/>
        <v>324.0394</v>
      </c>
      <c r="Q96" s="5">
        <f t="shared" ref="Q96:Q97" si="24">11*P96-O96-N96-F96</f>
        <v>2334.0502000000006</v>
      </c>
      <c r="R96" s="5"/>
      <c r="S96" s="1"/>
      <c r="T96" s="1">
        <f t="shared" si="19"/>
        <v>11</v>
      </c>
      <c r="U96" s="1">
        <f t="shared" si="20"/>
        <v>3.7970172762941776</v>
      </c>
      <c r="V96" s="1">
        <v>251.3304</v>
      </c>
      <c r="W96" s="1">
        <v>262.75880000000001</v>
      </c>
      <c r="X96" s="1">
        <v>320.0616</v>
      </c>
      <c r="Y96" s="1">
        <v>320.79059999999998</v>
      </c>
      <c r="Z96" s="1">
        <v>247.7518</v>
      </c>
      <c r="AA96" s="1">
        <v>256.4042</v>
      </c>
      <c r="AB96" s="1" t="s">
        <v>56</v>
      </c>
      <c r="AC96" s="1">
        <f t="shared" si="17"/>
        <v>2334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137</v>
      </c>
      <c r="B97" s="1" t="s">
        <v>32</v>
      </c>
      <c r="C97" s="1">
        <v>723.55200000000002</v>
      </c>
      <c r="D97" s="1">
        <v>605.22</v>
      </c>
      <c r="E97" s="14">
        <f>39.009+E23</f>
        <v>1775.046</v>
      </c>
      <c r="F97" s="14">
        <f>1279.661+F23</f>
        <v>1293.354</v>
      </c>
      <c r="G97" s="6">
        <v>1</v>
      </c>
      <c r="H97" s="1">
        <v>60</v>
      </c>
      <c r="I97" s="1" t="s">
        <v>133</v>
      </c>
      <c r="J97" s="1">
        <v>40.645000000000003</v>
      </c>
      <c r="K97" s="1">
        <f t="shared" si="16"/>
        <v>1734.4010000000001</v>
      </c>
      <c r="L97" s="1"/>
      <c r="M97" s="1"/>
      <c r="N97" s="1"/>
      <c r="O97" s="1">
        <v>139.8955999999998</v>
      </c>
      <c r="P97" s="1">
        <f t="shared" si="23"/>
        <v>355.00920000000002</v>
      </c>
      <c r="Q97" s="5">
        <f t="shared" si="24"/>
        <v>2471.8516</v>
      </c>
      <c r="R97" s="5"/>
      <c r="S97" s="1"/>
      <c r="T97" s="1">
        <f t="shared" si="19"/>
        <v>11</v>
      </c>
      <c r="U97" s="1">
        <f t="shared" si="20"/>
        <v>4.0372181904018252</v>
      </c>
      <c r="V97" s="1">
        <v>283.5992</v>
      </c>
      <c r="W97" s="1">
        <v>300.82679999999988</v>
      </c>
      <c r="X97" s="1">
        <v>358.755</v>
      </c>
      <c r="Y97" s="1">
        <v>370.46960000000001</v>
      </c>
      <c r="Z97" s="1">
        <v>290.18380000000002</v>
      </c>
      <c r="AA97" s="1">
        <v>292.61279999999999</v>
      </c>
      <c r="AB97" s="1" t="s">
        <v>56</v>
      </c>
      <c r="AC97" s="1">
        <f t="shared" si="17"/>
        <v>2472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39</v>
      </c>
      <c r="C98" s="1">
        <v>24</v>
      </c>
      <c r="D98" s="1"/>
      <c r="E98" s="1"/>
      <c r="F98" s="1">
        <v>24</v>
      </c>
      <c r="G98" s="6">
        <v>0.2</v>
      </c>
      <c r="H98" s="1">
        <v>30</v>
      </c>
      <c r="I98" s="1" t="s">
        <v>33</v>
      </c>
      <c r="J98" s="1"/>
      <c r="K98" s="1">
        <f t="shared" si="16"/>
        <v>0</v>
      </c>
      <c r="L98" s="1"/>
      <c r="M98" s="1"/>
      <c r="N98" s="1"/>
      <c r="O98" s="1"/>
      <c r="P98" s="1">
        <f t="shared" si="23"/>
        <v>0</v>
      </c>
      <c r="Q98" s="5"/>
      <c r="R98" s="5"/>
      <c r="S98" s="1"/>
      <c r="T98" s="1" t="e">
        <f t="shared" si="19"/>
        <v>#DIV/0!</v>
      </c>
      <c r="U98" s="1" t="e">
        <f t="shared" si="20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21" t="s">
        <v>145</v>
      </c>
      <c r="AC98" s="1">
        <f t="shared" si="17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5" t="s">
        <v>139</v>
      </c>
      <c r="B99" s="15" t="s">
        <v>32</v>
      </c>
      <c r="C99" s="15"/>
      <c r="D99" s="15"/>
      <c r="E99" s="15"/>
      <c r="F99" s="15"/>
      <c r="G99" s="16">
        <v>0</v>
      </c>
      <c r="H99" s="15" t="e">
        <v>#N/A</v>
      </c>
      <c r="I99" s="15" t="s">
        <v>33</v>
      </c>
      <c r="J99" s="15"/>
      <c r="K99" s="15">
        <f t="shared" si="16"/>
        <v>0</v>
      </c>
      <c r="L99" s="15"/>
      <c r="M99" s="15"/>
      <c r="N99" s="15"/>
      <c r="O99" s="15"/>
      <c r="P99" s="15">
        <f t="shared" si="23"/>
        <v>0</v>
      </c>
      <c r="Q99" s="17"/>
      <c r="R99" s="17"/>
      <c r="S99" s="15"/>
      <c r="T99" s="15" t="e">
        <f t="shared" si="19"/>
        <v>#DIV/0!</v>
      </c>
      <c r="U99" s="15" t="e">
        <f t="shared" si="20"/>
        <v>#DIV/0!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 t="s">
        <v>63</v>
      </c>
      <c r="AC99" s="15">
        <f t="shared" si="17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9" t="s">
        <v>140</v>
      </c>
      <c r="B100" s="1" t="s">
        <v>32</v>
      </c>
      <c r="C100" s="1"/>
      <c r="D100" s="1">
        <v>23.56</v>
      </c>
      <c r="E100" s="1"/>
      <c r="F100" s="1">
        <v>23.56</v>
      </c>
      <c r="G100" s="6">
        <v>1</v>
      </c>
      <c r="H100" s="1" t="e">
        <v>#N/A</v>
      </c>
      <c r="I100" s="1" t="s">
        <v>141</v>
      </c>
      <c r="J100" s="1"/>
      <c r="K100" s="1">
        <f t="shared" si="16"/>
        <v>0</v>
      </c>
      <c r="L100" s="1"/>
      <c r="M100" s="1"/>
      <c r="N100" s="1"/>
      <c r="O100" s="1"/>
      <c r="P100" s="1">
        <f t="shared" ref="P100" si="25">E100/5</f>
        <v>0</v>
      </c>
      <c r="Q100" s="5"/>
      <c r="R100" s="5"/>
      <c r="S100" s="1"/>
      <c r="T100" s="1" t="e">
        <f t="shared" si="19"/>
        <v>#DIV/0!</v>
      </c>
      <c r="U100" s="1" t="e">
        <f t="shared" si="20"/>
        <v>#DIV/0!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/>
      <c r="AC100" s="1">
        <f t="shared" si="17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142</v>
      </c>
      <c r="B101" s="10" t="s">
        <v>32</v>
      </c>
      <c r="C101" s="10">
        <v>31.213999999999999</v>
      </c>
      <c r="D101" s="10"/>
      <c r="E101" s="10"/>
      <c r="F101" s="10"/>
      <c r="G101" s="11">
        <v>0</v>
      </c>
      <c r="H101" s="10" t="e">
        <v>#N/A</v>
      </c>
      <c r="I101" s="10" t="s">
        <v>50</v>
      </c>
      <c r="J101" s="10">
        <v>3.95</v>
      </c>
      <c r="K101" s="10">
        <f t="shared" ref="K101:K102" si="26">E101-J101</f>
        <v>-3.95</v>
      </c>
      <c r="L101" s="10"/>
      <c r="M101" s="10"/>
      <c r="N101" s="10"/>
      <c r="O101" s="10"/>
      <c r="P101" s="10">
        <f>E101/5</f>
        <v>0</v>
      </c>
      <c r="Q101" s="12"/>
      <c r="R101" s="12"/>
      <c r="S101" s="10"/>
      <c r="T101" s="10" t="e">
        <f t="shared" si="19"/>
        <v>#DIV/0!</v>
      </c>
      <c r="U101" s="10" t="e">
        <f t="shared" si="20"/>
        <v>#DIV/0!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/>
      <c r="AC101" s="10">
        <f t="shared" si="17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143</v>
      </c>
      <c r="B102" s="10" t="s">
        <v>39</v>
      </c>
      <c r="C102" s="10"/>
      <c r="D102" s="10">
        <v>1</v>
      </c>
      <c r="E102" s="14">
        <v>7</v>
      </c>
      <c r="F102" s="14">
        <v>-6</v>
      </c>
      <c r="G102" s="11">
        <v>0</v>
      </c>
      <c r="H102" s="10" t="e">
        <v>#N/A</v>
      </c>
      <c r="I102" s="10" t="s">
        <v>50</v>
      </c>
      <c r="J102" s="10">
        <v>7</v>
      </c>
      <c r="K102" s="10">
        <f t="shared" si="26"/>
        <v>0</v>
      </c>
      <c r="L102" s="10"/>
      <c r="M102" s="10"/>
      <c r="N102" s="10"/>
      <c r="O102" s="10"/>
      <c r="P102" s="10">
        <f>E102/5</f>
        <v>1.4</v>
      </c>
      <c r="Q102" s="12"/>
      <c r="R102" s="12"/>
      <c r="S102" s="10"/>
      <c r="T102" s="10">
        <f t="shared" si="19"/>
        <v>-4.2857142857142856</v>
      </c>
      <c r="U102" s="10">
        <f t="shared" si="20"/>
        <v>-4.2857142857142856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9" t="s">
        <v>144</v>
      </c>
      <c r="AC102" s="10">
        <f t="shared" si="17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102" xr:uid="{C8D57AC0-8D5E-4CE5-8A3C-36C0225CEFF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2024-07-31T06:12:03Z</dcterms:created>
  <dcterms:modified xsi:type="dcterms:W3CDTF">2024-08-01T07:35:41Z</dcterms:modified>
</cp:coreProperties>
</file>