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8,24 ПОКОМ КИ филиалы\"/>
    </mc:Choice>
  </mc:AlternateContent>
  <xr:revisionPtr revIDLastSave="0" documentId="13_ncr:1_{7462305F-30FE-4031-86D7-254B2C32D4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6" i="1"/>
  <c r="O17" i="1"/>
  <c r="O19" i="1"/>
  <c r="O20" i="1"/>
  <c r="O22" i="1"/>
  <c r="O23" i="1"/>
  <c r="O25" i="1"/>
  <c r="O26" i="1"/>
  <c r="O27" i="1"/>
  <c r="O29" i="1"/>
  <c r="O30" i="1"/>
  <c r="O31" i="1"/>
  <c r="O33" i="1"/>
  <c r="O34" i="1"/>
  <c r="O37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O73" i="1"/>
  <c r="O74" i="1"/>
  <c r="O75" i="1"/>
  <c r="O77" i="1"/>
  <c r="O79" i="1"/>
  <c r="O87" i="1"/>
  <c r="O90" i="1"/>
  <c r="O94" i="1"/>
  <c r="O95" i="1"/>
  <c r="O96" i="1"/>
  <c r="O97" i="1"/>
  <c r="O99" i="1"/>
  <c r="O6" i="1"/>
  <c r="O5" i="1" l="1"/>
  <c r="E97" i="1"/>
  <c r="S97" i="1" s="1"/>
  <c r="AF14" i="1"/>
  <c r="AF15" i="1"/>
  <c r="AF17" i="1"/>
  <c r="AF18" i="1"/>
  <c r="AF21" i="1"/>
  <c r="AF22" i="1"/>
  <c r="AF24" i="1"/>
  <c r="AF29" i="1"/>
  <c r="AF30" i="1"/>
  <c r="AF32" i="1"/>
  <c r="AF33" i="1"/>
  <c r="AF35" i="1"/>
  <c r="AF37" i="1"/>
  <c r="AF38" i="1"/>
  <c r="AF42" i="1"/>
  <c r="AF45" i="1"/>
  <c r="AF55" i="1"/>
  <c r="AF56" i="1"/>
  <c r="AF57" i="1"/>
  <c r="AF59" i="1"/>
  <c r="AF63" i="1"/>
  <c r="AF65" i="1"/>
  <c r="AF71" i="1"/>
  <c r="AF73" i="1"/>
  <c r="AF74" i="1"/>
  <c r="AF75" i="1"/>
  <c r="AF76" i="1"/>
  <c r="AF77" i="1"/>
  <c r="AF78" i="1"/>
  <c r="AF79" i="1"/>
  <c r="AF80" i="1"/>
  <c r="AF82" i="1"/>
  <c r="AF88" i="1"/>
  <c r="AF99" i="1"/>
  <c r="S7" i="1"/>
  <c r="T7" i="1" s="1"/>
  <c r="S8" i="1"/>
  <c r="S9" i="1"/>
  <c r="X9" i="1" s="1"/>
  <c r="S10" i="1"/>
  <c r="X10" i="1" s="1"/>
  <c r="S11" i="1"/>
  <c r="T11" i="1" s="1"/>
  <c r="S12" i="1"/>
  <c r="X12" i="1" s="1"/>
  <c r="S13" i="1"/>
  <c r="X13" i="1" s="1"/>
  <c r="S14" i="1"/>
  <c r="W14" i="1" s="1"/>
  <c r="S15" i="1"/>
  <c r="S16" i="1"/>
  <c r="X16" i="1" s="1"/>
  <c r="S17" i="1"/>
  <c r="W17" i="1" s="1"/>
  <c r="S18" i="1"/>
  <c r="S19" i="1"/>
  <c r="T19" i="1" s="1"/>
  <c r="S20" i="1"/>
  <c r="S21" i="1"/>
  <c r="S22" i="1"/>
  <c r="W22" i="1" s="1"/>
  <c r="S23" i="1"/>
  <c r="S24" i="1"/>
  <c r="S25" i="1"/>
  <c r="S26" i="1"/>
  <c r="T26" i="1" s="1"/>
  <c r="S27" i="1"/>
  <c r="S28" i="1"/>
  <c r="X28" i="1" s="1"/>
  <c r="S29" i="1"/>
  <c r="W29" i="1" s="1"/>
  <c r="S30" i="1"/>
  <c r="W30" i="1" s="1"/>
  <c r="S31" i="1"/>
  <c r="X31" i="1" s="1"/>
  <c r="S32" i="1"/>
  <c r="S33" i="1"/>
  <c r="W33" i="1" s="1"/>
  <c r="S34" i="1"/>
  <c r="T34" i="1" s="1"/>
  <c r="S35" i="1"/>
  <c r="S36" i="1"/>
  <c r="S37" i="1"/>
  <c r="W37" i="1" s="1"/>
  <c r="S38" i="1"/>
  <c r="S39" i="1"/>
  <c r="S40" i="1"/>
  <c r="X40" i="1" s="1"/>
  <c r="S41" i="1"/>
  <c r="T41" i="1" s="1"/>
  <c r="S42" i="1"/>
  <c r="W42" i="1" s="1"/>
  <c r="S43" i="1"/>
  <c r="X43" i="1" s="1"/>
  <c r="S44" i="1"/>
  <c r="T44" i="1" s="1"/>
  <c r="S45" i="1"/>
  <c r="W45" i="1" s="1"/>
  <c r="S46" i="1"/>
  <c r="X46" i="1" s="1"/>
  <c r="S47" i="1"/>
  <c r="S48" i="1"/>
  <c r="X48" i="1" s="1"/>
  <c r="S49" i="1"/>
  <c r="S50" i="1"/>
  <c r="X50" i="1" s="1"/>
  <c r="S51" i="1"/>
  <c r="S52" i="1"/>
  <c r="X52" i="1" s="1"/>
  <c r="S53" i="1"/>
  <c r="S54" i="1"/>
  <c r="X54" i="1" s="1"/>
  <c r="S55" i="1"/>
  <c r="S56" i="1"/>
  <c r="S57" i="1"/>
  <c r="S58" i="1"/>
  <c r="X58" i="1" s="1"/>
  <c r="S59" i="1"/>
  <c r="W59" i="1" s="1"/>
  <c r="S60" i="1"/>
  <c r="X60" i="1" s="1"/>
  <c r="S61" i="1"/>
  <c r="T61" i="1" s="1"/>
  <c r="S62" i="1"/>
  <c r="X62" i="1" s="1"/>
  <c r="S63" i="1"/>
  <c r="S64" i="1"/>
  <c r="S65" i="1"/>
  <c r="W65" i="1" s="1"/>
  <c r="S66" i="1"/>
  <c r="X66" i="1" s="1"/>
  <c r="S67" i="1"/>
  <c r="T67" i="1" s="1"/>
  <c r="S68" i="1"/>
  <c r="X68" i="1" s="1"/>
  <c r="S69" i="1"/>
  <c r="S70" i="1"/>
  <c r="X70" i="1" s="1"/>
  <c r="S71" i="1"/>
  <c r="W71" i="1" s="1"/>
  <c r="S72" i="1"/>
  <c r="T72" i="1" s="1"/>
  <c r="S73" i="1"/>
  <c r="W73" i="1" s="1"/>
  <c r="S74" i="1"/>
  <c r="W74" i="1" s="1"/>
  <c r="S75" i="1"/>
  <c r="W75" i="1" s="1"/>
  <c r="S76" i="1"/>
  <c r="S77" i="1"/>
  <c r="W77" i="1" s="1"/>
  <c r="S78" i="1"/>
  <c r="S79" i="1"/>
  <c r="W79" i="1" s="1"/>
  <c r="S80" i="1"/>
  <c r="X80" i="1" s="1"/>
  <c r="S81" i="1"/>
  <c r="X81" i="1" s="1"/>
  <c r="S82" i="1"/>
  <c r="X82" i="1" s="1"/>
  <c r="S83" i="1"/>
  <c r="X83" i="1" s="1"/>
  <c r="S84" i="1"/>
  <c r="S85" i="1"/>
  <c r="X85" i="1" s="1"/>
  <c r="S86" i="1"/>
  <c r="S87" i="1"/>
  <c r="W87" i="1" s="1"/>
  <c r="S88" i="1"/>
  <c r="X88" i="1" s="1"/>
  <c r="S89" i="1"/>
  <c r="X89" i="1" s="1"/>
  <c r="S90" i="1"/>
  <c r="X90" i="1" s="1"/>
  <c r="S91" i="1"/>
  <c r="S92" i="1"/>
  <c r="S93" i="1"/>
  <c r="X93" i="1" s="1"/>
  <c r="S94" i="1"/>
  <c r="X94" i="1" s="1"/>
  <c r="S95" i="1"/>
  <c r="W95" i="1" s="1"/>
  <c r="S96" i="1"/>
  <c r="S98" i="1"/>
  <c r="X98" i="1" s="1"/>
  <c r="S99" i="1"/>
  <c r="X99" i="1" s="1"/>
  <c r="S6" i="1"/>
  <c r="W6" i="1" s="1"/>
  <c r="X91" i="1" l="1"/>
  <c r="T91" i="1"/>
  <c r="X39" i="1"/>
  <c r="T39" i="1"/>
  <c r="X27" i="1"/>
  <c r="T27" i="1"/>
  <c r="X25" i="1"/>
  <c r="T25" i="1"/>
  <c r="AF25" i="1" s="1"/>
  <c r="X23" i="1"/>
  <c r="T23" i="1"/>
  <c r="X96" i="1"/>
  <c r="T96" i="1"/>
  <c r="X20" i="1"/>
  <c r="T20" i="1"/>
  <c r="AF20" i="1" s="1"/>
  <c r="X8" i="1"/>
  <c r="T8" i="1"/>
  <c r="AF8" i="1" s="1"/>
  <c r="X97" i="1"/>
  <c r="T97" i="1"/>
  <c r="X42" i="1"/>
  <c r="X74" i="1"/>
  <c r="X34" i="1"/>
  <c r="X22" i="1"/>
  <c r="W63" i="1"/>
  <c r="X63" i="1"/>
  <c r="W57" i="1"/>
  <c r="X57" i="1"/>
  <c r="W55" i="1"/>
  <c r="X55" i="1"/>
  <c r="W35" i="1"/>
  <c r="X35" i="1"/>
  <c r="W21" i="1"/>
  <c r="X21" i="1"/>
  <c r="W15" i="1"/>
  <c r="X15" i="1"/>
  <c r="X17" i="1"/>
  <c r="X29" i="1"/>
  <c r="X47" i="1"/>
  <c r="X51" i="1"/>
  <c r="X67" i="1"/>
  <c r="X71" i="1"/>
  <c r="X75" i="1"/>
  <c r="X7" i="1"/>
  <c r="X11" i="1"/>
  <c r="X33" i="1"/>
  <c r="X61" i="1"/>
  <c r="X87" i="1"/>
  <c r="X92" i="1"/>
  <c r="AF86" i="1"/>
  <c r="X86" i="1"/>
  <c r="AF84" i="1"/>
  <c r="X84" i="1"/>
  <c r="W78" i="1"/>
  <c r="X78" i="1"/>
  <c r="W76" i="1"/>
  <c r="X76" i="1"/>
  <c r="W56" i="1"/>
  <c r="X56" i="1"/>
  <c r="W38" i="1"/>
  <c r="X38" i="1"/>
  <c r="AF36" i="1"/>
  <c r="X36" i="1"/>
  <c r="W32" i="1"/>
  <c r="X32" i="1"/>
  <c r="W24" i="1"/>
  <c r="X24" i="1"/>
  <c r="W18" i="1"/>
  <c r="X18" i="1"/>
  <c r="X14" i="1"/>
  <c r="X26" i="1"/>
  <c r="X41" i="1"/>
  <c r="X45" i="1"/>
  <c r="X49" i="1"/>
  <c r="X53" i="1"/>
  <c r="X65" i="1"/>
  <c r="X69" i="1"/>
  <c r="X73" i="1"/>
  <c r="X79" i="1"/>
  <c r="X95" i="1"/>
  <c r="X6" i="1"/>
  <c r="X19" i="1"/>
  <c r="X30" i="1"/>
  <c r="X37" i="1"/>
  <c r="X44" i="1"/>
  <c r="X59" i="1"/>
  <c r="X64" i="1"/>
  <c r="X72" i="1"/>
  <c r="X77" i="1"/>
  <c r="W98" i="1"/>
  <c r="W93" i="1"/>
  <c r="W91" i="1"/>
  <c r="W89" i="1"/>
  <c r="W85" i="1"/>
  <c r="W83" i="1"/>
  <c r="W81" i="1"/>
  <c r="AF43" i="1"/>
  <c r="W39" i="1"/>
  <c r="T31" i="1"/>
  <c r="W31" i="1" s="1"/>
  <c r="W27" i="1"/>
  <c r="W23" i="1"/>
  <c r="W13" i="1"/>
  <c r="W9" i="1"/>
  <c r="W90" i="1"/>
  <c r="AF70" i="1"/>
  <c r="T68" i="1"/>
  <c r="AF68" i="1" s="1"/>
  <c r="AF66" i="1"/>
  <c r="AF62" i="1"/>
  <c r="AF60" i="1"/>
  <c r="W58" i="1"/>
  <c r="AF54" i="1"/>
  <c r="AF52" i="1"/>
  <c r="AF50" i="1"/>
  <c r="AF48" i="1"/>
  <c r="AF46" i="1"/>
  <c r="AF40" i="1"/>
  <c r="T28" i="1"/>
  <c r="W28" i="1" s="1"/>
  <c r="AF16" i="1"/>
  <c r="AF12" i="1"/>
  <c r="T10" i="1"/>
  <c r="AF10" i="1" s="1"/>
  <c r="W92" i="1"/>
  <c r="W88" i="1"/>
  <c r="W86" i="1"/>
  <c r="W84" i="1"/>
  <c r="W82" i="1"/>
  <c r="W80" i="1"/>
  <c r="W36" i="1"/>
  <c r="W60" i="1"/>
  <c r="W46" i="1"/>
  <c r="W54" i="1"/>
  <c r="W70" i="1"/>
  <c r="W12" i="1"/>
  <c r="W62" i="1"/>
  <c r="W52" i="1"/>
  <c r="W94" i="1"/>
  <c r="W99" i="1"/>
  <c r="AF98" i="1"/>
  <c r="AF95" i="1"/>
  <c r="AF93" i="1"/>
  <c r="AF87" i="1"/>
  <c r="AF85" i="1"/>
  <c r="AF81" i="1"/>
  <c r="AF9" i="1"/>
  <c r="AF6" i="1"/>
  <c r="AF90" i="1"/>
  <c r="AF92" i="1"/>
  <c r="AF94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S5" i="1"/>
  <c r="R5" i="1"/>
  <c r="Q5" i="1"/>
  <c r="P5" i="1"/>
  <c r="N5" i="1"/>
  <c r="M5" i="1"/>
  <c r="L5" i="1"/>
  <c r="J5" i="1"/>
  <c r="F5" i="1"/>
  <c r="E5" i="1"/>
  <c r="AF28" i="1" l="1"/>
  <c r="W10" i="1"/>
  <c r="AF23" i="1"/>
  <c r="AF58" i="1"/>
  <c r="AF89" i="1"/>
  <c r="W68" i="1"/>
  <c r="W43" i="1"/>
  <c r="W8" i="1"/>
  <c r="W66" i="1"/>
  <c r="W50" i="1"/>
  <c r="W16" i="1"/>
  <c r="W20" i="1"/>
  <c r="W40" i="1"/>
  <c r="W48" i="1"/>
  <c r="AF13" i="1"/>
  <c r="AF39" i="1"/>
  <c r="AF83" i="1"/>
  <c r="AF91" i="1"/>
  <c r="W25" i="1"/>
  <c r="AF27" i="1"/>
  <c r="AF31" i="1"/>
  <c r="AF64" i="1"/>
  <c r="W64" i="1"/>
  <c r="AF44" i="1"/>
  <c r="W44" i="1"/>
  <c r="AF41" i="1"/>
  <c r="W41" i="1"/>
  <c r="AF49" i="1"/>
  <c r="W49" i="1"/>
  <c r="AF53" i="1"/>
  <c r="W53" i="1"/>
  <c r="AF67" i="1"/>
  <c r="W67" i="1"/>
  <c r="AF97" i="1"/>
  <c r="W97" i="1"/>
  <c r="AF96" i="1"/>
  <c r="W96" i="1"/>
  <c r="AF72" i="1"/>
  <c r="W72" i="1"/>
  <c r="AF34" i="1"/>
  <c r="W34" i="1"/>
  <c r="AF26" i="1"/>
  <c r="W26" i="1"/>
  <c r="AF7" i="1"/>
  <c r="W7" i="1"/>
  <c r="AF11" i="1"/>
  <c r="W11" i="1"/>
  <c r="AF19" i="1"/>
  <c r="W19" i="1"/>
  <c r="AF47" i="1"/>
  <c r="W47" i="1"/>
  <c r="AF51" i="1"/>
  <c r="W51" i="1"/>
  <c r="AF61" i="1"/>
  <c r="W61" i="1"/>
  <c r="AF69" i="1"/>
  <c r="W69" i="1"/>
  <c r="T5" i="1"/>
  <c r="K5" i="1"/>
  <c r="AF5" i="1" l="1"/>
</calcChain>
</file>

<file path=xl/sharedStrings.xml><?xml version="1.0" encoding="utf-8"?>
<sst xmlns="http://schemas.openxmlformats.org/spreadsheetml/2006/main" count="367" uniqueCount="147">
  <si>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</si>
  <si>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</si>
  <si>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</si>
  <si>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</si>
  <si>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</si>
  <si>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</si>
  <si>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</si>
  <si>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</si>
  <si>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</si>
  <si>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</si>
  <si>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</si>
  <si>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</si>
  <si>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</si>
  <si>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</si>
  <si>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</si>
  <si>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</si>
  <si>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</si>
  <si>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</si>
  <si>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</si>
  <si>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</si>
  <si>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</si>
  <si>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</si>
  <si>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</si>
  <si>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30,07,</t>
  </si>
  <si>
    <t>03,08,(1)</t>
  </si>
  <si>
    <t>03,08,(2)</t>
  </si>
  <si>
    <t>01,08,</t>
  </si>
  <si>
    <t>31,07,</t>
  </si>
  <si>
    <t>25,07,</t>
  </si>
  <si>
    <t>24,07,</t>
  </si>
  <si>
    <t>18,07,</t>
  </si>
  <si>
    <t>17,07,</t>
  </si>
  <si>
    <t>11,07,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</si>
  <si>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</si>
  <si>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</si>
  <si>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</si>
  <si>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</si>
  <si>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</si>
  <si>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</si>
  <si>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</si>
  <si>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</si>
  <si>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</si>
  <si>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</si>
  <si>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</si>
  <si>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</si>
  <si>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</si>
  <si>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</si>
  <si>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077  Колбаса Сервелат запеч Дугушка, вектор 0,35 кг, ТМ Стародворье  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</si>
  <si>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</si>
  <si>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</si>
  <si>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</si>
  <si>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</si>
  <si>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</si>
  <si>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</si>
  <si>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завод ротировал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</si>
  <si>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</si>
  <si>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</si>
  <si>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</si>
  <si>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</si>
  <si>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</si>
  <si>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</si>
  <si>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</si>
  <si>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</si>
  <si>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</si>
  <si>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</si>
  <si>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</si>
  <si>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</si>
  <si>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</si>
  <si>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</si>
  <si>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</si>
  <si>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</si>
  <si>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</si>
  <si>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</si>
  <si>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</si>
  <si>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</si>
  <si>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</si>
  <si>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</si>
  <si>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</si>
  <si>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</si>
  <si>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</si>
  <si>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</si>
  <si>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</si>
  <si>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</si>
  <si>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</si>
  <si>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</si>
  <si>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</si>
  <si>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</si>
  <si>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</si>
  <si>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</si>
  <si>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</si>
  <si>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</si>
  <si>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</si>
  <si>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</si>
  <si>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</si>
  <si>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</si>
  <si>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</si>
  <si>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</si>
  <si>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</si>
  <si>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</si>
  <si>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</si>
  <si>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</si>
  <si>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</si>
  <si>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</si>
  <si>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</si>
  <si>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</si>
  <si>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</si>
  <si>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</si>
  <si>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</si>
  <si>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</si>
  <si>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</si>
  <si>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</si>
  <si>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</si>
  <si>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</si>
  <si>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</si>
  <si>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</si>
  <si>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</si>
  <si>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</si>
  <si>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</si>
  <si>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</si>
  <si>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</si>
  <si>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</si>
  <si>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</si>
  <si>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</si>
  <si>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 / 22,07 заказ Фомина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</si>
  <si>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</si>
  <si>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</si>
  <si>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</si>
  <si>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</si>
  <si>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</si>
  <si>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</si>
  <si>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</si>
  <si>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</si>
  <si>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</si>
  <si>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</si>
  <si>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</si>
  <si>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</si>
  <si>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</si>
  <si>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</si>
  <si>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>завод не отгружает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</si>
  <si>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</si>
  <si>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</si>
  <si>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</si>
  <si>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</si>
  <si>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22,07 заказ Фомина</t>
    </r>
  </si>
  <si>
    <t>Луганск</t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</si>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</sst>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8" fillId="0" borderId="1" xfId="1" applyNumberFormat="1" applyFont="1"/>
    <xf numFmtId="164" fontId="8" fillId="3" borderId="1" xfId="1" applyNumberFormat="1" applyFont="1" applyFill="1"/>
    <xf numFmtId="164" fontId="8" fillId="5" borderId="1" xfId="1" applyNumberFormat="1" applyFont="1" applyFill="1"/>
    <xf numFmtId="164" fontId="8" fillId="4" borderId="1" xfId="1" applyNumberFormat="1" applyFont="1" applyFill="1"/>
    <xf numFmtId="0" fontId="7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1,08,24%20&#1083;&#107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29,07,</v>
          </cell>
        </row>
        <row r="5">
          <cell r="E5">
            <v>43300.035000000003</v>
          </cell>
          <cell r="F5">
            <v>42851.588999999985</v>
          </cell>
          <cell r="J5">
            <v>43411.835000000006</v>
          </cell>
          <cell r="K5">
            <v>-111.7999999999997</v>
          </cell>
          <cell r="L5">
            <v>0</v>
          </cell>
          <cell r="M5">
            <v>0</v>
          </cell>
          <cell r="N5">
            <v>15872.67864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1581.731</v>
          </cell>
          <cell r="D6">
            <v>1031.847</v>
          </cell>
          <cell r="E6">
            <v>1120.4570000000001</v>
          </cell>
          <cell r="F6">
            <v>1023.451</v>
          </cell>
          <cell r="G6">
            <v>1</v>
          </cell>
          <cell r="H6">
            <v>50</v>
          </cell>
          <cell r="I6" t="str">
            <v>матрица</v>
          </cell>
          <cell r="J6">
            <v>1010.575</v>
          </cell>
          <cell r="K6">
            <v>109.88200000000006</v>
          </cell>
          <cell r="N6">
            <v>550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722.70600000000002</v>
          </cell>
          <cell r="D7">
            <v>242.167</v>
          </cell>
          <cell r="E7">
            <v>361.72399999999999</v>
          </cell>
          <cell r="F7">
            <v>500.13</v>
          </cell>
          <cell r="G7">
            <v>1</v>
          </cell>
          <cell r="H7">
            <v>45</v>
          </cell>
          <cell r="I7" t="str">
            <v>матрица</v>
          </cell>
          <cell r="J7">
            <v>350.2</v>
          </cell>
          <cell r="K7">
            <v>11.524000000000001</v>
          </cell>
          <cell r="N7">
            <v>129.08174000000031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638.274</v>
          </cell>
          <cell r="D8">
            <v>784.00900000000001</v>
          </cell>
          <cell r="E8">
            <v>557.93299999999999</v>
          </cell>
          <cell r="F8">
            <v>669.34299999999996</v>
          </cell>
          <cell r="G8">
            <v>1</v>
          </cell>
          <cell r="H8">
            <v>45</v>
          </cell>
          <cell r="I8" t="str">
            <v>матрица</v>
          </cell>
          <cell r="J8">
            <v>541.45500000000004</v>
          </cell>
          <cell r="K8">
            <v>16.477999999999952</v>
          </cell>
          <cell r="N8">
            <v>193.8663</v>
          </cell>
        </row>
        <row r="9">
          <cell r="A9" t="str">
            <v xml:space="preserve"> 018  Сосиски Рубленые, Вязанка вискофан  ВЕС.ПОКОМ</v>
          </cell>
          <cell r="B9" t="str">
            <v>кг</v>
          </cell>
          <cell r="C9">
            <v>271.75700000000001</v>
          </cell>
          <cell r="D9">
            <v>298.84899999999999</v>
          </cell>
          <cell r="E9">
            <v>260.44299999999998</v>
          </cell>
          <cell r="F9">
            <v>249.12200000000001</v>
          </cell>
          <cell r="G9">
            <v>1</v>
          </cell>
          <cell r="H9">
            <v>40</v>
          </cell>
          <cell r="I9" t="str">
            <v>матрица</v>
          </cell>
          <cell r="J9">
            <v>280.05</v>
          </cell>
          <cell r="K9">
            <v>-19.607000000000028</v>
          </cell>
          <cell r="N9">
            <v>46.174680000000109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 t="str">
            <v>шт</v>
          </cell>
          <cell r="C10">
            <v>536.64</v>
          </cell>
          <cell r="D10">
            <v>276</v>
          </cell>
          <cell r="E10">
            <v>273</v>
          </cell>
          <cell r="F10">
            <v>396</v>
          </cell>
          <cell r="G10">
            <v>0.45</v>
          </cell>
          <cell r="H10">
            <v>45</v>
          </cell>
          <cell r="I10" t="str">
            <v>матрица</v>
          </cell>
          <cell r="J10">
            <v>281</v>
          </cell>
          <cell r="K10">
            <v>-8</v>
          </cell>
          <cell r="N10">
            <v>74.984800000000064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 t="str">
            <v>шт</v>
          </cell>
          <cell r="C11">
            <v>844</v>
          </cell>
          <cell r="D11">
            <v>468</v>
          </cell>
          <cell r="E11">
            <v>576</v>
          </cell>
          <cell r="F11">
            <v>478</v>
          </cell>
          <cell r="G11">
            <v>0.45</v>
          </cell>
          <cell r="H11">
            <v>45</v>
          </cell>
          <cell r="I11" t="str">
            <v>матрица</v>
          </cell>
          <cell r="J11">
            <v>586</v>
          </cell>
          <cell r="K11">
            <v>-10</v>
          </cell>
          <cell r="N11">
            <v>250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185</v>
          </cell>
          <cell r="D12">
            <v>60</v>
          </cell>
          <cell r="E12">
            <v>98</v>
          </cell>
          <cell r="F12">
            <v>68</v>
          </cell>
          <cell r="G12">
            <v>0.17</v>
          </cell>
          <cell r="H12">
            <v>180</v>
          </cell>
          <cell r="I12" t="str">
            <v>матрица</v>
          </cell>
          <cell r="J12">
            <v>102</v>
          </cell>
          <cell r="K12">
            <v>-4</v>
          </cell>
          <cell r="N12">
            <v>167.46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106</v>
          </cell>
          <cell r="D13">
            <v>251</v>
          </cell>
          <cell r="E13">
            <v>117</v>
          </cell>
          <cell r="F13">
            <v>189</v>
          </cell>
          <cell r="G13">
            <v>0.3</v>
          </cell>
          <cell r="H13">
            <v>40</v>
          </cell>
          <cell r="I13" t="str">
            <v>матрица</v>
          </cell>
          <cell r="J13">
            <v>118</v>
          </cell>
          <cell r="K13">
            <v>-1</v>
          </cell>
          <cell r="N13">
            <v>85.860000000000014</v>
          </cell>
        </row>
        <row r="14">
          <cell r="A14" t="str">
            <v xml:space="preserve"> 064  Колбаса Молочная Дугушка, вектор 0,4 кг, ТМ Стародворье  ПОКОМ</v>
          </cell>
          <cell r="B14" t="str">
            <v>шт</v>
          </cell>
          <cell r="C14">
            <v>145</v>
          </cell>
          <cell r="D14">
            <v>564</v>
          </cell>
          <cell r="E14">
            <v>253</v>
          </cell>
          <cell r="F14">
            <v>335</v>
          </cell>
          <cell r="G14">
            <v>0.4</v>
          </cell>
          <cell r="H14">
            <v>50</v>
          </cell>
          <cell r="I14" t="str">
            <v>матрица</v>
          </cell>
          <cell r="J14">
            <v>318</v>
          </cell>
          <cell r="K14">
            <v>-65</v>
          </cell>
          <cell r="N14">
            <v>210.1</v>
          </cell>
        </row>
        <row r="15">
          <cell r="A15" t="str">
            <v xml:space="preserve"> 083  Колбаса Швейцарская 0,17 кг., ШТ., сырокопченая   ПОКОМ</v>
          </cell>
          <cell r="B15" t="str">
            <v>шт</v>
          </cell>
          <cell r="C15">
            <v>375</v>
          </cell>
          <cell r="D15">
            <v>90</v>
          </cell>
          <cell r="E15">
            <v>230</v>
          </cell>
          <cell r="F15">
            <v>146</v>
          </cell>
          <cell r="G15">
            <v>0.17</v>
          </cell>
          <cell r="H15">
            <v>120</v>
          </cell>
          <cell r="I15" t="str">
            <v>матрица</v>
          </cell>
          <cell r="J15">
            <v>209</v>
          </cell>
          <cell r="K15">
            <v>21</v>
          </cell>
          <cell r="N15">
            <v>205.52</v>
          </cell>
        </row>
        <row r="16">
          <cell r="A16" t="str">
            <v xml:space="preserve"> 117  Колбаса Сервелат Филейбургский с ароматными пряностями, в/у 0,35 кг срез, БАВАРУШКА ПОКОМ</v>
          </cell>
          <cell r="B16" t="str">
            <v>шт</v>
          </cell>
          <cell r="C16">
            <v>151</v>
          </cell>
          <cell r="E16">
            <v>91</v>
          </cell>
          <cell r="F16">
            <v>17</v>
          </cell>
          <cell r="G16">
            <v>0.35</v>
          </cell>
          <cell r="H16">
            <v>45</v>
          </cell>
          <cell r="I16" t="str">
            <v>матрица</v>
          </cell>
          <cell r="J16">
            <v>99</v>
          </cell>
          <cell r="K16">
            <v>-8</v>
          </cell>
          <cell r="N16">
            <v>10</v>
          </cell>
        </row>
        <row r="17">
          <cell r="A17" t="str">
            <v xml:space="preserve"> 118  Колбаса Сервелат Филейбургский с филе сочного окорока, в/у 0,35 кг срез, БАВАРУШКА ПОКОМ</v>
          </cell>
          <cell r="B17" t="str">
            <v>шт</v>
          </cell>
          <cell r="C17">
            <v>253</v>
          </cell>
          <cell r="D17">
            <v>162</v>
          </cell>
          <cell r="E17">
            <v>194</v>
          </cell>
          <cell r="F17">
            <v>182</v>
          </cell>
          <cell r="G17">
            <v>0.35</v>
          </cell>
          <cell r="H17">
            <v>45</v>
          </cell>
          <cell r="I17" t="str">
            <v>матрица</v>
          </cell>
          <cell r="J17">
            <v>205</v>
          </cell>
          <cell r="K17">
            <v>-11</v>
          </cell>
        </row>
        <row r="18">
          <cell r="A18" t="str">
            <v xml:space="preserve"> 200  Ветчина Дугушка ТМ Стародворье, вектор в/у    ПОКОМ</v>
          </cell>
          <cell r="B18" t="str">
            <v>кг</v>
          </cell>
          <cell r="C18">
            <v>1317.212</v>
          </cell>
          <cell r="D18">
            <v>1136.325</v>
          </cell>
          <cell r="E18">
            <v>836.11099999999999</v>
          </cell>
          <cell r="F18">
            <v>1391.5429999999999</v>
          </cell>
          <cell r="G18">
            <v>1</v>
          </cell>
          <cell r="H18">
            <v>55</v>
          </cell>
          <cell r="I18" t="str">
            <v>матрица</v>
          </cell>
          <cell r="J18">
            <v>816.75</v>
          </cell>
          <cell r="K18">
            <v>19.36099999999999</v>
          </cell>
          <cell r="N18">
            <v>220</v>
          </cell>
        </row>
        <row r="19">
          <cell r="A19" t="str">
            <v xml:space="preserve"> 201  Ветчина Нежная ТМ Особый рецепт, (2,5кг), ПОКОМ</v>
          </cell>
          <cell r="B19" t="str">
            <v>кг</v>
          </cell>
          <cell r="C19">
            <v>4219.6909999999998</v>
          </cell>
          <cell r="D19">
            <v>900.23500000000001</v>
          </cell>
          <cell r="E19">
            <v>2388.069</v>
          </cell>
          <cell r="F19">
            <v>2191.6579999999999</v>
          </cell>
          <cell r="G19">
            <v>1</v>
          </cell>
          <cell r="H19">
            <v>50</v>
          </cell>
          <cell r="I19" t="str">
            <v>матрица</v>
          </cell>
          <cell r="J19">
            <v>2391.92</v>
          </cell>
          <cell r="K19">
            <v>-3.8510000000001128</v>
          </cell>
          <cell r="N19">
            <v>500</v>
          </cell>
        </row>
        <row r="20">
          <cell r="A20" t="str">
            <v xml:space="preserve"> 218  Колбаса Докторская оригинальная ТМ Особый рецепт БОЛЬШОЙ БАТОН, п/а ВЕС, ТМ Стародворье ПОКОМ</v>
          </cell>
          <cell r="B20" t="str">
            <v>кг</v>
          </cell>
          <cell r="C20">
            <v>102.944</v>
          </cell>
          <cell r="D20">
            <v>15.464</v>
          </cell>
          <cell r="E20">
            <v>88.572999999999993</v>
          </cell>
          <cell r="G20">
            <v>0</v>
          </cell>
          <cell r="H20">
            <v>60</v>
          </cell>
          <cell r="I20" t="str">
            <v>не в матрице</v>
          </cell>
          <cell r="J20">
            <v>103</v>
          </cell>
          <cell r="K20">
            <v>-14.427000000000007</v>
          </cell>
        </row>
        <row r="21">
          <cell r="A21" t="str">
            <v xml:space="preserve"> 225  Колбаса Дугушка со шпиком, ВЕС, ТМ Стародворье   ПОКОМ</v>
          </cell>
          <cell r="B21" t="str">
            <v>кг</v>
          </cell>
          <cell r="C21">
            <v>344.952</v>
          </cell>
          <cell r="D21">
            <v>164.53</v>
          </cell>
          <cell r="E21">
            <v>239.69900000000001</v>
          </cell>
          <cell r="F21">
            <v>132.04300000000001</v>
          </cell>
          <cell r="G21">
            <v>1</v>
          </cell>
          <cell r="H21">
            <v>50</v>
          </cell>
          <cell r="I21" t="str">
            <v>матрица</v>
          </cell>
          <cell r="J21">
            <v>227.68</v>
          </cell>
          <cell r="K21">
            <v>12.019000000000005</v>
          </cell>
          <cell r="N21">
            <v>161.0671599999998</v>
          </cell>
        </row>
        <row r="22">
          <cell r="A22" t="str">
            <v xml:space="preserve"> 229  Колбаса Молочная Дугушка, в/у, ВЕС, ТМ Стародворье   ПОКОМ</v>
          </cell>
          <cell r="B22" t="str">
            <v>кг</v>
          </cell>
          <cell r="C22">
            <v>1886.2929999999999</v>
          </cell>
          <cell r="D22">
            <v>2158.42</v>
          </cell>
          <cell r="E22">
            <v>1667.135</v>
          </cell>
          <cell r="F22">
            <v>2027.655</v>
          </cell>
          <cell r="G22">
            <v>1</v>
          </cell>
          <cell r="H22">
            <v>55</v>
          </cell>
          <cell r="I22" t="str">
            <v>матрица</v>
          </cell>
          <cell r="J22">
            <v>1620.58</v>
          </cell>
          <cell r="K22">
            <v>46.555000000000064</v>
          </cell>
          <cell r="N22">
            <v>400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612.28899999999999</v>
          </cell>
          <cell r="D23">
            <v>374.39</v>
          </cell>
          <cell r="E23">
            <v>500.98200000000003</v>
          </cell>
          <cell r="F23">
            <v>370.14100000000002</v>
          </cell>
          <cell r="G23">
            <v>1</v>
          </cell>
          <cell r="H23">
            <v>60</v>
          </cell>
          <cell r="I23" t="str">
            <v>матрица</v>
          </cell>
          <cell r="J23">
            <v>482.53</v>
          </cell>
          <cell r="K23">
            <v>18.452000000000055</v>
          </cell>
          <cell r="N23">
            <v>120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881.596</v>
          </cell>
          <cell r="D24">
            <v>420.84199999999998</v>
          </cell>
          <cell r="E24">
            <v>560.60699999999997</v>
          </cell>
          <cell r="F24">
            <v>583.16800000000001</v>
          </cell>
          <cell r="G24">
            <v>1</v>
          </cell>
          <cell r="H24">
            <v>60</v>
          </cell>
          <cell r="I24" t="str">
            <v>матрица</v>
          </cell>
          <cell r="J24">
            <v>547.98</v>
          </cell>
          <cell r="K24">
            <v>12.626999999999953</v>
          </cell>
          <cell r="N24">
            <v>150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1002.677</v>
          </cell>
          <cell r="D25">
            <v>606.54899999999998</v>
          </cell>
          <cell r="E25">
            <v>689.87</v>
          </cell>
          <cell r="F25">
            <v>752.178</v>
          </cell>
          <cell r="G25">
            <v>1</v>
          </cell>
          <cell r="H25">
            <v>60</v>
          </cell>
          <cell r="I25" t="str">
            <v>матрица</v>
          </cell>
          <cell r="J25">
            <v>667.154</v>
          </cell>
          <cell r="K25">
            <v>22.716000000000008</v>
          </cell>
          <cell r="N25">
            <v>150</v>
          </cell>
        </row>
        <row r="26">
          <cell r="A26" t="str">
            <v xml:space="preserve"> 243  Колбаса Сервелат Зернистый, ВЕС.  ПОКОМ</v>
          </cell>
          <cell r="B26" t="str">
            <v>кг</v>
          </cell>
          <cell r="C26">
            <v>48.029000000000003</v>
          </cell>
          <cell r="D26">
            <v>1.492</v>
          </cell>
          <cell r="E26">
            <v>10.523</v>
          </cell>
          <cell r="F26">
            <v>21.635000000000002</v>
          </cell>
          <cell r="G26">
            <v>1</v>
          </cell>
          <cell r="H26">
            <v>35</v>
          </cell>
          <cell r="I26" t="str">
            <v>матрица</v>
          </cell>
          <cell r="J26">
            <v>22.1</v>
          </cell>
          <cell r="K26">
            <v>-11.577000000000002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C27">
            <v>499.85899999999998</v>
          </cell>
          <cell r="D27">
            <v>152.23599999999999</v>
          </cell>
          <cell r="E27">
            <v>344.28</v>
          </cell>
          <cell r="F27">
            <v>173.51400000000001</v>
          </cell>
          <cell r="G27">
            <v>1</v>
          </cell>
          <cell r="H27">
            <v>30</v>
          </cell>
          <cell r="I27" t="str">
            <v>матрица</v>
          </cell>
          <cell r="J27">
            <v>366.9</v>
          </cell>
          <cell r="K27">
            <v>-22.620000000000005</v>
          </cell>
          <cell r="N27">
            <v>82.499700000000075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C28">
            <v>501.66699999999997</v>
          </cell>
          <cell r="D28">
            <v>72.536000000000001</v>
          </cell>
          <cell r="E28">
            <v>412.37</v>
          </cell>
          <cell r="F28">
            <v>68.757000000000005</v>
          </cell>
          <cell r="G28">
            <v>1</v>
          </cell>
          <cell r="H28">
            <v>30</v>
          </cell>
          <cell r="I28" t="str">
            <v>матрица</v>
          </cell>
          <cell r="J28">
            <v>406.8</v>
          </cell>
          <cell r="K28">
            <v>5.5699999999999932</v>
          </cell>
          <cell r="N28">
            <v>101.91315999999991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846.67700000000002</v>
          </cell>
          <cell r="D29">
            <v>443.32400000000001</v>
          </cell>
          <cell r="E29">
            <v>531.79300000000001</v>
          </cell>
          <cell r="F29">
            <v>589.73900000000003</v>
          </cell>
          <cell r="G29">
            <v>1</v>
          </cell>
          <cell r="H29">
            <v>30</v>
          </cell>
          <cell r="I29" t="str">
            <v>матрица</v>
          </cell>
          <cell r="J29">
            <v>550.79999999999995</v>
          </cell>
          <cell r="K29">
            <v>-19.006999999999948</v>
          </cell>
          <cell r="N29">
            <v>110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C30">
            <v>213.65199999999999</v>
          </cell>
          <cell r="D30">
            <v>112.036</v>
          </cell>
          <cell r="E30">
            <v>126.99</v>
          </cell>
          <cell r="F30">
            <v>164.505</v>
          </cell>
          <cell r="G30">
            <v>1</v>
          </cell>
          <cell r="H30">
            <v>45</v>
          </cell>
          <cell r="I30" t="str">
            <v>матрица</v>
          </cell>
          <cell r="J30">
            <v>123.825</v>
          </cell>
          <cell r="K30">
            <v>3.164999999999992</v>
          </cell>
        </row>
        <row r="31">
          <cell r="A31" t="str">
            <v xml:space="preserve"> 253  Сосиски Ганноверские   ПОКОМ</v>
          </cell>
          <cell r="B31" t="str">
            <v>кг</v>
          </cell>
          <cell r="C31">
            <v>55.518999999999998</v>
          </cell>
          <cell r="E31">
            <v>35.637</v>
          </cell>
          <cell r="G31">
            <v>1</v>
          </cell>
          <cell r="H31">
            <v>40</v>
          </cell>
          <cell r="I31" t="str">
            <v>матрица</v>
          </cell>
          <cell r="J31">
            <v>63.2</v>
          </cell>
          <cell r="K31">
            <v>-27.563000000000002</v>
          </cell>
          <cell r="N31">
            <v>109.32859999999999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2734.7280000000001</v>
          </cell>
          <cell r="D32">
            <v>1743.8579999999999</v>
          </cell>
          <cell r="E32">
            <v>1971.0719999999999</v>
          </cell>
          <cell r="F32">
            <v>2139.703</v>
          </cell>
          <cell r="G32">
            <v>1</v>
          </cell>
          <cell r="H32">
            <v>40</v>
          </cell>
          <cell r="I32" t="str">
            <v>матрица</v>
          </cell>
          <cell r="J32">
            <v>2012.8009999999999</v>
          </cell>
          <cell r="K32">
            <v>-41.729000000000042</v>
          </cell>
          <cell r="N32">
            <v>400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161.92500000000001</v>
          </cell>
          <cell r="E33">
            <v>74.688000000000002</v>
          </cell>
          <cell r="F33">
            <v>71.289000000000001</v>
          </cell>
          <cell r="G33">
            <v>1</v>
          </cell>
          <cell r="H33">
            <v>35</v>
          </cell>
          <cell r="I33" t="str">
            <v>матрица</v>
          </cell>
          <cell r="J33">
            <v>73.73</v>
          </cell>
          <cell r="K33">
            <v>0.95799999999999841</v>
          </cell>
        </row>
        <row r="34">
          <cell r="A34" t="str">
            <v xml:space="preserve"> 259  Сосиски Сливочные Дугушка, ВЕС.   ПОКОМ</v>
          </cell>
          <cell r="B34" t="str">
            <v>кг</v>
          </cell>
          <cell r="G34">
            <v>0</v>
          </cell>
          <cell r="H34">
            <v>45</v>
          </cell>
          <cell r="I34" t="str">
            <v>матрица</v>
          </cell>
          <cell r="J34">
            <v>11.5</v>
          </cell>
          <cell r="K34">
            <v>-11.5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241.45099999999999</v>
          </cell>
          <cell r="D35">
            <v>102.494</v>
          </cell>
          <cell r="E35">
            <v>178.38200000000001</v>
          </cell>
          <cell r="F35">
            <v>115.395</v>
          </cell>
          <cell r="G35">
            <v>1</v>
          </cell>
          <cell r="H35">
            <v>30</v>
          </cell>
          <cell r="I35" t="str">
            <v>матрица</v>
          </cell>
          <cell r="J35">
            <v>186.1</v>
          </cell>
          <cell r="K35">
            <v>-7.7179999999999893</v>
          </cell>
          <cell r="N35">
            <v>73.376439999999945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60.74</v>
          </cell>
          <cell r="D36">
            <v>80.688000000000002</v>
          </cell>
          <cell r="E36">
            <v>62.564</v>
          </cell>
          <cell r="F36">
            <v>67.012</v>
          </cell>
          <cell r="G36">
            <v>1</v>
          </cell>
          <cell r="H36">
            <v>45</v>
          </cell>
          <cell r="I36" t="str">
            <v>матрица</v>
          </cell>
          <cell r="J36">
            <v>57.75</v>
          </cell>
          <cell r="K36">
            <v>4.8140000000000001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120.437</v>
          </cell>
          <cell r="D37">
            <v>137.08699999999999</v>
          </cell>
          <cell r="E37">
            <v>51.738999999999997</v>
          </cell>
          <cell r="F37">
            <v>201.49199999999999</v>
          </cell>
          <cell r="G37">
            <v>1</v>
          </cell>
          <cell r="H37">
            <v>45</v>
          </cell>
          <cell r="I37" t="str">
            <v>матрица</v>
          </cell>
          <cell r="J37">
            <v>47.5</v>
          </cell>
          <cell r="K37">
            <v>4.2389999999999972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164.14599999999999</v>
          </cell>
          <cell r="E38">
            <v>18.074999999999999</v>
          </cell>
          <cell r="F38">
            <v>145.35400000000001</v>
          </cell>
          <cell r="G38">
            <v>1</v>
          </cell>
          <cell r="H38">
            <v>45</v>
          </cell>
          <cell r="I38" t="str">
            <v>матрица</v>
          </cell>
          <cell r="J38">
            <v>17.5</v>
          </cell>
          <cell r="K38">
            <v>0.57499999999999929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2368.9250000000002</v>
          </cell>
          <cell r="D39">
            <v>1728</v>
          </cell>
          <cell r="E39">
            <v>1863</v>
          </cell>
          <cell r="F39">
            <v>1593.925</v>
          </cell>
          <cell r="G39">
            <v>0.4</v>
          </cell>
          <cell r="H39">
            <v>45</v>
          </cell>
          <cell r="I39" t="str">
            <v>матрица</v>
          </cell>
          <cell r="J39">
            <v>1857</v>
          </cell>
          <cell r="K39">
            <v>6</v>
          </cell>
          <cell r="N39">
            <v>700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428</v>
          </cell>
          <cell r="D40">
            <v>880</v>
          </cell>
          <cell r="E40">
            <v>311</v>
          </cell>
          <cell r="F40">
            <v>827</v>
          </cell>
          <cell r="G40">
            <v>0.45</v>
          </cell>
          <cell r="H40">
            <v>50</v>
          </cell>
          <cell r="I40" t="str">
            <v>матрица</v>
          </cell>
          <cell r="J40">
            <v>326</v>
          </cell>
          <cell r="K40">
            <v>-15</v>
          </cell>
          <cell r="N40">
            <v>207.59999999999991</v>
          </cell>
        </row>
        <row r="41">
          <cell r="A41" t="str">
            <v xml:space="preserve"> 278  Сосиски Сочинки с сочным окороком, МГС 0.4кг,   ПОКОМ</v>
          </cell>
          <cell r="B41" t="str">
            <v>шт</v>
          </cell>
          <cell r="C41">
            <v>1959</v>
          </cell>
          <cell r="D41">
            <v>1710</v>
          </cell>
          <cell r="E41">
            <v>1530.864</v>
          </cell>
          <cell r="F41">
            <v>1563.136</v>
          </cell>
          <cell r="G41">
            <v>0.4</v>
          </cell>
          <cell r="H41">
            <v>45</v>
          </cell>
          <cell r="I41" t="str">
            <v>матрица</v>
          </cell>
          <cell r="J41">
            <v>1569</v>
          </cell>
          <cell r="K41">
            <v>-38.135999999999967</v>
          </cell>
          <cell r="N41">
            <v>750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1162.0650000000001</v>
          </cell>
          <cell r="D42">
            <v>1493.999</v>
          </cell>
          <cell r="E42">
            <v>1143.123</v>
          </cell>
          <cell r="F42">
            <v>1316.192</v>
          </cell>
          <cell r="G42">
            <v>1</v>
          </cell>
          <cell r="H42">
            <v>45</v>
          </cell>
          <cell r="I42" t="str">
            <v>матрица</v>
          </cell>
          <cell r="J42">
            <v>1101.1659999999999</v>
          </cell>
          <cell r="K42">
            <v>41.957000000000107</v>
          </cell>
          <cell r="N42">
            <v>250</v>
          </cell>
        </row>
        <row r="43">
          <cell r="A43" t="str">
            <v xml:space="preserve"> 284  Сосиски Молокуши миникушай ТМ Вязанка, 0.45кг, ПОКОМ</v>
          </cell>
          <cell r="B43" t="str">
            <v>шт</v>
          </cell>
          <cell r="C43">
            <v>507</v>
          </cell>
          <cell r="D43">
            <v>570</v>
          </cell>
          <cell r="E43">
            <v>381</v>
          </cell>
          <cell r="F43">
            <v>489</v>
          </cell>
          <cell r="G43">
            <v>0.45</v>
          </cell>
          <cell r="H43">
            <v>45</v>
          </cell>
          <cell r="I43" t="str">
            <v>матрица</v>
          </cell>
          <cell r="J43">
            <v>381</v>
          </cell>
          <cell r="K43">
            <v>0</v>
          </cell>
          <cell r="N43">
            <v>250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812</v>
          </cell>
          <cell r="D44">
            <v>540</v>
          </cell>
          <cell r="E44">
            <v>607</v>
          </cell>
          <cell r="F44">
            <v>509</v>
          </cell>
          <cell r="G44">
            <v>0.35</v>
          </cell>
          <cell r="H44">
            <v>40</v>
          </cell>
          <cell r="I44" t="str">
            <v>матрица</v>
          </cell>
          <cell r="J44">
            <v>634</v>
          </cell>
          <cell r="K44">
            <v>-27</v>
          </cell>
          <cell r="N44">
            <v>179.2199999999998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422.55200000000002</v>
          </cell>
          <cell r="D45">
            <v>192.31</v>
          </cell>
          <cell r="E45">
            <v>173.21899999999999</v>
          </cell>
          <cell r="F45">
            <v>349.73700000000002</v>
          </cell>
          <cell r="G45">
            <v>1</v>
          </cell>
          <cell r="H45">
            <v>40</v>
          </cell>
          <cell r="I45" t="str">
            <v>матрица</v>
          </cell>
          <cell r="J45">
            <v>176.1</v>
          </cell>
          <cell r="K45">
            <v>-2.8810000000000002</v>
          </cell>
          <cell r="N45">
            <v>121.2588200000001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827</v>
          </cell>
          <cell r="D46">
            <v>1140</v>
          </cell>
          <cell r="E46">
            <v>893</v>
          </cell>
          <cell r="F46">
            <v>699</v>
          </cell>
          <cell r="G46">
            <v>0.4</v>
          </cell>
          <cell r="H46">
            <v>40</v>
          </cell>
          <cell r="I46" t="str">
            <v>матрица</v>
          </cell>
          <cell r="J46">
            <v>925</v>
          </cell>
          <cell r="K46">
            <v>-32</v>
          </cell>
          <cell r="N46">
            <v>500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885</v>
          </cell>
          <cell r="D47">
            <v>816</v>
          </cell>
          <cell r="E47">
            <v>832</v>
          </cell>
          <cell r="F47">
            <v>546</v>
          </cell>
          <cell r="G47">
            <v>0.4</v>
          </cell>
          <cell r="H47">
            <v>45</v>
          </cell>
          <cell r="I47" t="str">
            <v>матрица</v>
          </cell>
          <cell r="J47">
            <v>841</v>
          </cell>
          <cell r="K47">
            <v>-9</v>
          </cell>
          <cell r="N47">
            <v>500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353.21</v>
          </cell>
          <cell r="D48">
            <v>253.15199999999999</v>
          </cell>
          <cell r="E48">
            <v>237.38499999999999</v>
          </cell>
          <cell r="F48">
            <v>246.55099999999999</v>
          </cell>
          <cell r="G48">
            <v>1</v>
          </cell>
          <cell r="H48">
            <v>40</v>
          </cell>
          <cell r="I48" t="str">
            <v>матрица</v>
          </cell>
          <cell r="J48">
            <v>236.6</v>
          </cell>
          <cell r="K48">
            <v>0.78499999999999659</v>
          </cell>
          <cell r="N48">
            <v>125.6477800000001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 t="str">
            <v>шт</v>
          </cell>
          <cell r="C49">
            <v>946</v>
          </cell>
          <cell r="D49">
            <v>774</v>
          </cell>
          <cell r="E49">
            <v>755</v>
          </cell>
          <cell r="F49">
            <v>695</v>
          </cell>
          <cell r="G49">
            <v>0.35</v>
          </cell>
          <cell r="H49">
            <v>40</v>
          </cell>
          <cell r="I49" t="str">
            <v>матрица</v>
          </cell>
          <cell r="J49">
            <v>777</v>
          </cell>
          <cell r="K49">
            <v>-22</v>
          </cell>
          <cell r="N49">
            <v>234.3</v>
          </cell>
        </row>
        <row r="50">
          <cell r="A50" t="str">
            <v xml:space="preserve"> 309  Сосиски Сочинки с сыром 0,4 кг ТМ Стародворье  ПОКОМ</v>
          </cell>
          <cell r="B50" t="str">
            <v>шт</v>
          </cell>
          <cell r="C50">
            <v>752</v>
          </cell>
          <cell r="D50">
            <v>576</v>
          </cell>
          <cell r="E50">
            <v>717</v>
          </cell>
          <cell r="F50">
            <v>443</v>
          </cell>
          <cell r="G50">
            <v>0.4</v>
          </cell>
          <cell r="H50">
            <v>40</v>
          </cell>
          <cell r="I50" t="str">
            <v>матрица</v>
          </cell>
          <cell r="J50">
            <v>716</v>
          </cell>
          <cell r="K50">
            <v>1</v>
          </cell>
          <cell r="N50">
            <v>300</v>
          </cell>
        </row>
        <row r="51">
          <cell r="A51" t="str">
            <v xml:space="preserve"> 312  Ветчина Филейская ВЕС ТМ  Вязанка ТС Столичная  ПОКОМ</v>
          </cell>
          <cell r="B51" t="str">
            <v>кг</v>
          </cell>
          <cell r="C51">
            <v>1148.48</v>
          </cell>
          <cell r="E51">
            <v>567.52700000000004</v>
          </cell>
          <cell r="F51">
            <v>205.483</v>
          </cell>
          <cell r="G51">
            <v>1</v>
          </cell>
          <cell r="H51">
            <v>50</v>
          </cell>
          <cell r="I51" t="str">
            <v>матрица</v>
          </cell>
          <cell r="J51">
            <v>567.4</v>
          </cell>
          <cell r="K51">
            <v>0.12700000000006639</v>
          </cell>
          <cell r="N51">
            <v>392.72820000000002</v>
          </cell>
        </row>
        <row r="52">
          <cell r="A52" t="str">
            <v xml:space="preserve"> 315  Колбаса вареная Молокуша ТМ Вязанка ВЕС, ПОКОМ</v>
          </cell>
          <cell r="B52" t="str">
            <v>кг</v>
          </cell>
          <cell r="C52">
            <v>1417.4469999999999</v>
          </cell>
          <cell r="D52">
            <v>523.76099999999997</v>
          </cell>
          <cell r="E52">
            <v>800.83100000000002</v>
          </cell>
          <cell r="F52">
            <v>759.48199999999997</v>
          </cell>
          <cell r="G52">
            <v>1</v>
          </cell>
          <cell r="H52">
            <v>50</v>
          </cell>
          <cell r="I52" t="str">
            <v>матрица</v>
          </cell>
          <cell r="J52">
            <v>780.8</v>
          </cell>
          <cell r="K52">
            <v>20.031000000000063</v>
          </cell>
          <cell r="N52">
            <v>450</v>
          </cell>
        </row>
        <row r="53">
          <cell r="A53" t="str">
            <v xml:space="preserve"> 317 Колбаса Сервелат Рижский ТМ Зареченские, ВЕС  ПОКОМ</v>
          </cell>
          <cell r="B53" t="str">
            <v>кг</v>
          </cell>
          <cell r="C53">
            <v>90.718999999999994</v>
          </cell>
          <cell r="E53">
            <v>52.978999999999999</v>
          </cell>
          <cell r="F53">
            <v>27.102</v>
          </cell>
          <cell r="G53">
            <v>1</v>
          </cell>
          <cell r="H53">
            <v>40</v>
          </cell>
          <cell r="I53" t="str">
            <v>матрица</v>
          </cell>
          <cell r="J53">
            <v>54.95</v>
          </cell>
          <cell r="K53">
            <v>-1.9710000000000036</v>
          </cell>
        </row>
        <row r="54">
          <cell r="A54" t="str">
            <v xml:space="preserve"> 318  Сосиски Датские ТМ Зареченские, ВЕС  ПОКОМ</v>
          </cell>
          <cell r="B54" t="str">
            <v>кг</v>
          </cell>
          <cell r="G54">
            <v>0</v>
          </cell>
          <cell r="H54">
            <v>40</v>
          </cell>
          <cell r="I54" t="str">
            <v>матрица</v>
          </cell>
          <cell r="J54">
            <v>16</v>
          </cell>
          <cell r="K54">
            <v>-16</v>
          </cell>
        </row>
        <row r="55">
          <cell r="A55" t="str">
            <v xml:space="preserve"> 321  Колбаса Сервелат Пражский ТМ Зареченские, ВЕС ПОКОМ</v>
          </cell>
          <cell r="B55" t="str">
            <v>кг</v>
          </cell>
          <cell r="C55">
            <v>84.12</v>
          </cell>
          <cell r="D55">
            <v>1.383</v>
          </cell>
          <cell r="E55">
            <v>52.261000000000003</v>
          </cell>
          <cell r="F55">
            <v>22.634</v>
          </cell>
          <cell r="G55">
            <v>1</v>
          </cell>
          <cell r="H55">
            <v>40</v>
          </cell>
          <cell r="I55" t="str">
            <v>матрица</v>
          </cell>
          <cell r="J55">
            <v>54.63</v>
          </cell>
          <cell r="K55">
            <v>-2.3689999999999998</v>
          </cell>
        </row>
        <row r="56">
          <cell r="A56" t="str">
            <v xml:space="preserve"> 322  Колбаса вареная Молокуша 0,45кг ТМ Вязанка  ПОКОМ</v>
          </cell>
          <cell r="B56" t="str">
            <v>шт</v>
          </cell>
          <cell r="C56">
            <v>450</v>
          </cell>
          <cell r="D56">
            <v>670</v>
          </cell>
          <cell r="E56">
            <v>561</v>
          </cell>
          <cell r="F56">
            <v>408</v>
          </cell>
          <cell r="G56">
            <v>0.45</v>
          </cell>
          <cell r="H56">
            <v>50</v>
          </cell>
          <cell r="I56" t="str">
            <v>матрица</v>
          </cell>
          <cell r="J56">
            <v>549</v>
          </cell>
          <cell r="K56">
            <v>12</v>
          </cell>
          <cell r="N56">
            <v>152.96000000000029</v>
          </cell>
        </row>
        <row r="57">
          <cell r="A57" t="str">
            <v xml:space="preserve"> 327  Сосиски Сочинки с сыром ТМ Стародворье, ВЕС ПОКОМ</v>
          </cell>
          <cell r="B57" t="str">
            <v>кг</v>
          </cell>
          <cell r="C57">
            <v>391.66199999999998</v>
          </cell>
          <cell r="D57">
            <v>106.023</v>
          </cell>
          <cell r="E57">
            <v>282.49599999999998</v>
          </cell>
          <cell r="F57">
            <v>164.041</v>
          </cell>
          <cell r="G57">
            <v>1</v>
          </cell>
          <cell r="H57">
            <v>40</v>
          </cell>
          <cell r="I57" t="str">
            <v>матрица</v>
          </cell>
          <cell r="J57">
            <v>277.89999999999998</v>
          </cell>
          <cell r="K57">
            <v>4.5960000000000036</v>
          </cell>
          <cell r="N57">
            <v>103.46922000000001</v>
          </cell>
        </row>
        <row r="58">
          <cell r="A58" t="str">
            <v xml:space="preserve"> 328  Сардельки Сочинки Стародворье ТМ  0,4 кг ПОКОМ</v>
          </cell>
          <cell r="B58" t="str">
            <v>шт</v>
          </cell>
          <cell r="G58">
            <v>0.4</v>
          </cell>
          <cell r="H58">
            <v>40</v>
          </cell>
          <cell r="I58" t="str">
            <v>матрица</v>
          </cell>
          <cell r="K58">
            <v>0</v>
          </cell>
          <cell r="N58">
            <v>108.8</v>
          </cell>
        </row>
        <row r="59">
          <cell r="A59" t="str">
            <v xml:space="preserve"> 329  Сардельки Сочинки с сыром Стародворье ТМ, 0,4 кг. ПОКОМ</v>
          </cell>
          <cell r="B59" t="str">
            <v>шт</v>
          </cell>
          <cell r="C59">
            <v>177</v>
          </cell>
          <cell r="D59">
            <v>318</v>
          </cell>
          <cell r="E59">
            <v>184</v>
          </cell>
          <cell r="F59">
            <v>262</v>
          </cell>
          <cell r="G59">
            <v>0.4</v>
          </cell>
          <cell r="H59">
            <v>40</v>
          </cell>
          <cell r="I59" t="str">
            <v>матрица</v>
          </cell>
          <cell r="J59">
            <v>187</v>
          </cell>
          <cell r="K59">
            <v>-3</v>
          </cell>
          <cell r="N59">
            <v>64.860000000000014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 t="str">
            <v>кг</v>
          </cell>
          <cell r="C60">
            <v>665.51499999999999</v>
          </cell>
          <cell r="D60">
            <v>475.89</v>
          </cell>
          <cell r="E60">
            <v>478.66300000000001</v>
          </cell>
          <cell r="F60">
            <v>509.22199999999998</v>
          </cell>
          <cell r="G60">
            <v>1</v>
          </cell>
          <cell r="H60">
            <v>55</v>
          </cell>
          <cell r="I60" t="str">
            <v>матрица</v>
          </cell>
          <cell r="J60">
            <v>498.65</v>
          </cell>
          <cell r="K60">
            <v>-19.986999999999966</v>
          </cell>
          <cell r="N60">
            <v>166.22871999999981</v>
          </cell>
        </row>
        <row r="61">
          <cell r="A61" t="str">
            <v xml:space="preserve"> 335  Колбаса Сливушка ТМ Вязанка. ВЕС.  ПОКОМ </v>
          </cell>
          <cell r="B61" t="str">
            <v>кг</v>
          </cell>
          <cell r="C61">
            <v>1753.287</v>
          </cell>
          <cell r="D61">
            <v>375.56</v>
          </cell>
          <cell r="E61">
            <v>863.26400000000001</v>
          </cell>
          <cell r="F61">
            <v>893.98599999999999</v>
          </cell>
          <cell r="G61">
            <v>1</v>
          </cell>
          <cell r="H61">
            <v>50</v>
          </cell>
          <cell r="I61" t="str">
            <v>матрица</v>
          </cell>
          <cell r="J61">
            <v>807.05</v>
          </cell>
          <cell r="K61">
            <v>56.214000000000055</v>
          </cell>
          <cell r="N61">
            <v>450</v>
          </cell>
        </row>
        <row r="62">
          <cell r="A62" t="str">
            <v xml:space="preserve"> 336  Ветчина Сливушка с индейкой ТМ Вязанка. ВЕС  ПОКОМ</v>
          </cell>
          <cell r="B62" t="str">
            <v>кг</v>
          </cell>
          <cell r="C62">
            <v>85.575000000000003</v>
          </cell>
          <cell r="D62">
            <v>337.50799999999998</v>
          </cell>
          <cell r="E62">
            <v>93.628</v>
          </cell>
          <cell r="F62">
            <v>283.58499999999998</v>
          </cell>
          <cell r="G62">
            <v>1</v>
          </cell>
          <cell r="H62">
            <v>50</v>
          </cell>
          <cell r="I62" t="str">
            <v>матрица</v>
          </cell>
          <cell r="J62">
            <v>92.9</v>
          </cell>
          <cell r="K62">
            <v>0.72799999999999443</v>
          </cell>
          <cell r="N62">
            <v>65.079899999999924</v>
          </cell>
        </row>
        <row r="63">
          <cell r="A63" t="str">
            <v xml:space="preserve"> 339  Колбаса вареная Филейская ТМ Вязанка ТС Классическая, 0,40 кг.  ПОКОМ</v>
          </cell>
          <cell r="B63" t="str">
            <v>шт</v>
          </cell>
          <cell r="C63">
            <v>276</v>
          </cell>
          <cell r="D63">
            <v>390</v>
          </cell>
          <cell r="E63">
            <v>394</v>
          </cell>
          <cell r="F63">
            <v>112</v>
          </cell>
          <cell r="G63">
            <v>0.4</v>
          </cell>
          <cell r="H63">
            <v>50</v>
          </cell>
          <cell r="I63" t="str">
            <v>матрица</v>
          </cell>
          <cell r="J63">
            <v>381</v>
          </cell>
          <cell r="K63">
            <v>13</v>
          </cell>
          <cell r="N63">
            <v>470.82000000000011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1728</v>
          </cell>
          <cell r="D64">
            <v>564</v>
          </cell>
          <cell r="E64">
            <v>1145</v>
          </cell>
          <cell r="F64">
            <v>851</v>
          </cell>
          <cell r="G64">
            <v>0.4</v>
          </cell>
          <cell r="H64">
            <v>40</v>
          </cell>
          <cell r="I64" t="str">
            <v>матрица</v>
          </cell>
          <cell r="J64">
            <v>1150</v>
          </cell>
          <cell r="K64">
            <v>-5</v>
          </cell>
          <cell r="N64">
            <v>400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1430</v>
          </cell>
          <cell r="D65">
            <v>696</v>
          </cell>
          <cell r="E65">
            <v>1037</v>
          </cell>
          <cell r="F65">
            <v>861</v>
          </cell>
          <cell r="G65">
            <v>0.4</v>
          </cell>
          <cell r="H65">
            <v>40</v>
          </cell>
          <cell r="I65" t="str">
            <v>матрица</v>
          </cell>
          <cell r="J65">
            <v>1041</v>
          </cell>
          <cell r="K65">
            <v>-4</v>
          </cell>
          <cell r="N65">
            <v>350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919.476</v>
          </cell>
          <cell r="D66">
            <v>323.15499999999997</v>
          </cell>
          <cell r="E66">
            <v>629.28800000000001</v>
          </cell>
          <cell r="F66">
            <v>443.57900000000001</v>
          </cell>
          <cell r="G66">
            <v>1</v>
          </cell>
          <cell r="H66">
            <v>40</v>
          </cell>
          <cell r="I66" t="str">
            <v>матрица</v>
          </cell>
          <cell r="J66">
            <v>609.85599999999999</v>
          </cell>
          <cell r="K66">
            <v>19.432000000000016</v>
          </cell>
          <cell r="N66">
            <v>291.12469999999968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561.47</v>
          </cell>
          <cell r="D67">
            <v>365.71600000000001</v>
          </cell>
          <cell r="E67">
            <v>459.37400000000002</v>
          </cell>
          <cell r="F67">
            <v>310.52100000000002</v>
          </cell>
          <cell r="G67">
            <v>1</v>
          </cell>
          <cell r="H67">
            <v>40</v>
          </cell>
          <cell r="I67" t="str">
            <v>матрица</v>
          </cell>
          <cell r="J67">
            <v>446.6</v>
          </cell>
          <cell r="K67">
            <v>12.774000000000001</v>
          </cell>
          <cell r="N67">
            <v>179.82313999999951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 t="str">
            <v>кг</v>
          </cell>
          <cell r="C68">
            <v>565.33799999999997</v>
          </cell>
          <cell r="D68">
            <v>332.286</v>
          </cell>
          <cell r="E68">
            <v>499.36500000000001</v>
          </cell>
          <cell r="F68">
            <v>230.38300000000001</v>
          </cell>
          <cell r="G68">
            <v>1</v>
          </cell>
          <cell r="H68">
            <v>40</v>
          </cell>
          <cell r="I68" t="str">
            <v>матрица</v>
          </cell>
          <cell r="J68">
            <v>483.00799999999998</v>
          </cell>
          <cell r="K68">
            <v>16.357000000000028</v>
          </cell>
          <cell r="N68">
            <v>213.16922000000011</v>
          </cell>
        </row>
        <row r="69">
          <cell r="A69" t="str">
            <v xml:space="preserve"> 364  Сардельки Филейские Вязанка ВЕС NDX ТМ Вязанка  ПОКОМ</v>
          </cell>
          <cell r="B69" t="str">
            <v>кг</v>
          </cell>
          <cell r="C69">
            <v>221.36</v>
          </cell>
          <cell r="D69">
            <v>147.624</v>
          </cell>
          <cell r="E69">
            <v>192.84700000000001</v>
          </cell>
          <cell r="F69">
            <v>99.685000000000002</v>
          </cell>
          <cell r="G69">
            <v>1</v>
          </cell>
          <cell r="H69">
            <v>30</v>
          </cell>
          <cell r="I69" t="str">
            <v>матрица</v>
          </cell>
          <cell r="J69">
            <v>229.85</v>
          </cell>
          <cell r="K69">
            <v>-37.002999999999986</v>
          </cell>
          <cell r="N69">
            <v>61.345919999999857</v>
          </cell>
        </row>
        <row r="70">
          <cell r="A70" t="str">
            <v xml:space="preserve"> 368 Колбаса Балыкбургская с мраморным балыком 0,13 кг. ТМ Баварушка  ПОКОМ</v>
          </cell>
          <cell r="B70" t="str">
            <v>шт</v>
          </cell>
          <cell r="D70">
            <v>1</v>
          </cell>
          <cell r="E70">
            <v>1</v>
          </cell>
          <cell r="G70">
            <v>0</v>
          </cell>
          <cell r="H70" t="e">
            <v>#N/A</v>
          </cell>
          <cell r="I70" t="str">
            <v>не в матрице</v>
          </cell>
          <cell r="K70">
            <v>1</v>
          </cell>
        </row>
        <row r="71">
          <cell r="A71" t="str">
            <v xml:space="preserve"> 376  Колбаса Докторская Дугушка 0,6кг ГОСТ ТМ Стародворье  ПОКОМ </v>
          </cell>
          <cell r="B71" t="str">
            <v>шт</v>
          </cell>
          <cell r="C71">
            <v>74</v>
          </cell>
          <cell r="D71">
            <v>348</v>
          </cell>
          <cell r="E71">
            <v>117</v>
          </cell>
          <cell r="F71">
            <v>236</v>
          </cell>
          <cell r="G71">
            <v>0.6</v>
          </cell>
          <cell r="H71">
            <v>55</v>
          </cell>
          <cell r="I71" t="str">
            <v>матрица</v>
          </cell>
          <cell r="J71">
            <v>184</v>
          </cell>
          <cell r="K71">
            <v>-67</v>
          </cell>
          <cell r="N71">
            <v>144.9</v>
          </cell>
        </row>
        <row r="72">
          <cell r="A72" t="str">
            <v xml:space="preserve"> 394 Ветчина Сочинка с сочным окороком ТМ Стародворье полиамид ф/в 0,35 кг  Поком</v>
          </cell>
          <cell r="B72" t="str">
            <v>шт</v>
          </cell>
          <cell r="C72">
            <v>212</v>
          </cell>
          <cell r="D72">
            <v>189</v>
          </cell>
          <cell r="E72">
            <v>331</v>
          </cell>
          <cell r="F72">
            <v>-1</v>
          </cell>
          <cell r="G72">
            <v>0.35</v>
          </cell>
          <cell r="H72">
            <v>50</v>
          </cell>
          <cell r="I72" t="str">
            <v>матрица</v>
          </cell>
          <cell r="J72">
            <v>367</v>
          </cell>
          <cell r="K72">
            <v>-36</v>
          </cell>
          <cell r="N72">
            <v>182.78</v>
          </cell>
        </row>
        <row r="73">
          <cell r="A73" t="str">
            <v xml:space="preserve"> 395  Колбаса Докторская ГОСТ ТМ Вязанка в оболочке полиамид 0,37 кг. ПОКОМ</v>
          </cell>
          <cell r="B73" t="str">
            <v>шт</v>
          </cell>
          <cell r="C73">
            <v>288</v>
          </cell>
          <cell r="D73">
            <v>690</v>
          </cell>
          <cell r="E73">
            <v>237</v>
          </cell>
          <cell r="F73">
            <v>627</v>
          </cell>
          <cell r="G73">
            <v>0.37</v>
          </cell>
          <cell r="H73">
            <v>50</v>
          </cell>
          <cell r="I73" t="str">
            <v>матрица</v>
          </cell>
          <cell r="J73">
            <v>233</v>
          </cell>
          <cell r="K73">
            <v>4</v>
          </cell>
          <cell r="N73">
            <v>217</v>
          </cell>
        </row>
        <row r="74">
          <cell r="A74" t="str">
            <v xml:space="preserve"> 396  Сардельки Филейские Вязанка ТМ Вязанка в оболочке NDX  0,4 кг. ПОКОМ</v>
          </cell>
          <cell r="B74" t="str">
            <v>шт</v>
          </cell>
          <cell r="C74">
            <v>77</v>
          </cell>
          <cell r="D74">
            <v>168</v>
          </cell>
          <cell r="E74">
            <v>44</v>
          </cell>
          <cell r="F74">
            <v>158</v>
          </cell>
          <cell r="G74">
            <v>0.4</v>
          </cell>
          <cell r="H74">
            <v>30</v>
          </cell>
          <cell r="I74" t="str">
            <v>матрица</v>
          </cell>
          <cell r="J74">
            <v>67</v>
          </cell>
          <cell r="K74">
            <v>-23</v>
          </cell>
        </row>
        <row r="75">
          <cell r="A75" t="str">
            <v xml:space="preserve"> 397  Ветчина Дугушка ТМ Стародворье ТС Дугушка в полиамидной оболочке 0,6 кг. ПОКОМ</v>
          </cell>
          <cell r="B75" t="str">
            <v>шт</v>
          </cell>
          <cell r="C75">
            <v>57</v>
          </cell>
          <cell r="D75">
            <v>744</v>
          </cell>
          <cell r="E75">
            <v>295</v>
          </cell>
          <cell r="F75">
            <v>449</v>
          </cell>
          <cell r="G75">
            <v>0.6</v>
          </cell>
          <cell r="H75">
            <v>55</v>
          </cell>
          <cell r="I75" t="str">
            <v>матрица</v>
          </cell>
          <cell r="J75">
            <v>361</v>
          </cell>
          <cell r="K75">
            <v>-66</v>
          </cell>
          <cell r="N75">
            <v>257.5</v>
          </cell>
        </row>
        <row r="76">
          <cell r="A76" t="str">
            <v xml:space="preserve"> 397 Сосиски Сливочные по-стародворски Бордо Фикс.вес 0,45 П/а мгс Стародворье  Поком</v>
          </cell>
          <cell r="B76" t="str">
            <v>шт</v>
          </cell>
          <cell r="C76">
            <v>69</v>
          </cell>
          <cell r="D76">
            <v>108</v>
          </cell>
          <cell r="E76">
            <v>108</v>
          </cell>
          <cell r="F76">
            <v>21</v>
          </cell>
          <cell r="G76">
            <v>0.45</v>
          </cell>
          <cell r="H76">
            <v>40</v>
          </cell>
          <cell r="I76" t="str">
            <v>матрица</v>
          </cell>
          <cell r="J76">
            <v>121</v>
          </cell>
          <cell r="K76">
            <v>-13</v>
          </cell>
        </row>
        <row r="77">
          <cell r="A77" t="str">
            <v xml:space="preserve"> 408  Ветчина Сливушка с индейкой ТМ Вязанка, 0,4кг  ПОКОМ</v>
          </cell>
          <cell r="B77" t="str">
            <v>шт</v>
          </cell>
          <cell r="C77">
            <v>119</v>
          </cell>
          <cell r="D77">
            <v>330</v>
          </cell>
          <cell r="E77">
            <v>98</v>
          </cell>
          <cell r="F77">
            <v>295</v>
          </cell>
          <cell r="G77">
            <v>0.4</v>
          </cell>
          <cell r="H77">
            <v>50</v>
          </cell>
          <cell r="I77" t="str">
            <v>матрица</v>
          </cell>
          <cell r="J77">
            <v>101</v>
          </cell>
          <cell r="K77">
            <v>-3</v>
          </cell>
          <cell r="N77">
            <v>169.8000000000001</v>
          </cell>
        </row>
        <row r="78">
          <cell r="A78" t="str">
            <v xml:space="preserve"> 414  Колбаса Филейбургская с филе сочного окорока 0,11 кг ТМ Баварушка ПОКОМ</v>
          </cell>
          <cell r="B78" t="str">
            <v>шт</v>
          </cell>
          <cell r="C78">
            <v>84</v>
          </cell>
          <cell r="D78">
            <v>1</v>
          </cell>
          <cell r="E78">
            <v>17</v>
          </cell>
          <cell r="F78">
            <v>48</v>
          </cell>
          <cell r="G78">
            <v>0</v>
          </cell>
          <cell r="H78" t="e">
            <v>#N/A</v>
          </cell>
          <cell r="I78" t="str">
            <v>разовый заказ (Фомин)</v>
          </cell>
          <cell r="J78">
            <v>14</v>
          </cell>
          <cell r="K78">
            <v>3</v>
          </cell>
        </row>
        <row r="79">
          <cell r="A79" t="str">
            <v xml:space="preserve"> 415  Колбаса Балыкбургская с мраморным балыком 0,11 кг ТМ Баварушка  ПОКОМ</v>
          </cell>
          <cell r="B79" t="str">
            <v>шт</v>
          </cell>
          <cell r="C79">
            <v>151</v>
          </cell>
          <cell r="D79">
            <v>23</v>
          </cell>
          <cell r="E79">
            <v>3</v>
          </cell>
          <cell r="F79">
            <v>170</v>
          </cell>
          <cell r="G79">
            <v>0.11</v>
          </cell>
          <cell r="H79">
            <v>150</v>
          </cell>
          <cell r="I79" t="str">
            <v>матрица</v>
          </cell>
          <cell r="J79">
            <v>3</v>
          </cell>
          <cell r="K79">
            <v>0</v>
          </cell>
        </row>
        <row r="80">
          <cell r="A80" t="str">
            <v xml:space="preserve"> 417  Колбаса Филейбургская с ароматными пряностями 0,06 кг нарезка ТМ Баварушка  ПОКОМ</v>
          </cell>
          <cell r="B80" t="str">
            <v>шт</v>
          </cell>
          <cell r="C80">
            <v>100</v>
          </cell>
          <cell r="D80">
            <v>1</v>
          </cell>
          <cell r="E80">
            <v>38</v>
          </cell>
          <cell r="F80">
            <v>63</v>
          </cell>
          <cell r="G80">
            <v>0</v>
          </cell>
          <cell r="H80" t="e">
            <v>#N/A</v>
          </cell>
          <cell r="I80" t="str">
            <v>разовый заказ (Фомин)</v>
          </cell>
          <cell r="J80">
            <v>52</v>
          </cell>
          <cell r="K80">
            <v>-14</v>
          </cell>
        </row>
        <row r="81">
          <cell r="A81" t="str">
            <v xml:space="preserve"> 419  Колбаса Филейбургская зернистая 0,06 кг нарезка ТМ Баварушка  ПОКОМ</v>
          </cell>
          <cell r="B81" t="str">
            <v>шт</v>
          </cell>
          <cell r="C81">
            <v>234</v>
          </cell>
          <cell r="E81">
            <v>119</v>
          </cell>
          <cell r="F81">
            <v>90</v>
          </cell>
          <cell r="G81">
            <v>0.06</v>
          </cell>
          <cell r="H81">
            <v>60</v>
          </cell>
          <cell r="I81" t="str">
            <v>матрица</v>
          </cell>
          <cell r="J81">
            <v>118</v>
          </cell>
          <cell r="K81">
            <v>1</v>
          </cell>
        </row>
        <row r="82">
          <cell r="A82" t="str">
            <v xml:space="preserve"> 422  Деликатесы Бекон Балыкбургский ТМ Баварушка  0,15 кг.ПОКОМ</v>
          </cell>
          <cell r="B82" t="str">
            <v>шт</v>
          </cell>
          <cell r="C82">
            <v>127</v>
          </cell>
          <cell r="E82">
            <v>50</v>
          </cell>
          <cell r="F82">
            <v>57</v>
          </cell>
          <cell r="G82">
            <v>0.15</v>
          </cell>
          <cell r="H82">
            <v>60</v>
          </cell>
          <cell r="I82" t="str">
            <v>матрица</v>
          </cell>
          <cell r="J82">
            <v>51</v>
          </cell>
          <cell r="K82">
            <v>-1</v>
          </cell>
        </row>
        <row r="83">
          <cell r="A83" t="str">
            <v xml:space="preserve"> 427  Колбаса Филедворская ТМ Стародворье в оболочке полиамид. ВЕС ПОКОМ</v>
          </cell>
          <cell r="B83" t="str">
            <v>кг</v>
          </cell>
          <cell r="C83">
            <v>213.822</v>
          </cell>
          <cell r="D83">
            <v>42.185000000000002</v>
          </cell>
          <cell r="E83">
            <v>105.254</v>
          </cell>
          <cell r="F83">
            <v>130.84299999999999</v>
          </cell>
          <cell r="G83">
            <v>1</v>
          </cell>
          <cell r="H83">
            <v>55</v>
          </cell>
          <cell r="I83" t="str">
            <v>матрица</v>
          </cell>
          <cell r="J83">
            <v>99.3</v>
          </cell>
          <cell r="K83">
            <v>5.9540000000000077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D84">
            <v>100</v>
          </cell>
          <cell r="E84">
            <v>92</v>
          </cell>
          <cell r="F84">
            <v>8</v>
          </cell>
          <cell r="G84">
            <v>0.4</v>
          </cell>
          <cell r="H84">
            <v>55</v>
          </cell>
          <cell r="I84" t="str">
            <v>матрица</v>
          </cell>
          <cell r="J84">
            <v>136</v>
          </cell>
          <cell r="K84">
            <v>-44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857.44500000000005</v>
          </cell>
          <cell r="E85">
            <v>460.09300000000002</v>
          </cell>
          <cell r="F85">
            <v>153.19999999999999</v>
          </cell>
          <cell r="G85">
            <v>1</v>
          </cell>
          <cell r="H85">
            <v>55</v>
          </cell>
          <cell r="I85" t="str">
            <v>матрица</v>
          </cell>
          <cell r="J85">
            <v>426.14</v>
          </cell>
          <cell r="K85">
            <v>33.953000000000031</v>
          </cell>
          <cell r="N85">
            <v>311.30480000000011</v>
          </cell>
        </row>
        <row r="86">
          <cell r="A86" t="str">
            <v xml:space="preserve"> 436 Колбаса Докторская Дугушка ТМ Стародворье ТС Дугушка в оболочке вектор 0,6 кг.  Поком</v>
          </cell>
          <cell r="B86" t="str">
            <v>шт</v>
          </cell>
          <cell r="G86">
            <v>0</v>
          </cell>
          <cell r="H86" t="e">
            <v>#N/A</v>
          </cell>
          <cell r="I86" t="str">
            <v>матрица</v>
          </cell>
          <cell r="K86">
            <v>0</v>
          </cell>
        </row>
        <row r="87">
          <cell r="A87" t="str">
            <v xml:space="preserve"> 438  Колбаса Филедворская 0,4 кг. ТМ Стародворье  ПОКОМ</v>
          </cell>
          <cell r="B87" t="str">
            <v>шт</v>
          </cell>
          <cell r="C87">
            <v>18</v>
          </cell>
          <cell r="D87">
            <v>10</v>
          </cell>
          <cell r="E87">
            <v>7</v>
          </cell>
          <cell r="F87">
            <v>21</v>
          </cell>
          <cell r="G87">
            <v>0.4</v>
          </cell>
          <cell r="H87">
            <v>55</v>
          </cell>
          <cell r="I87" t="str">
            <v>матрица</v>
          </cell>
          <cell r="J87">
            <v>7</v>
          </cell>
          <cell r="K87">
            <v>0</v>
          </cell>
        </row>
        <row r="88">
          <cell r="A88" t="str">
            <v xml:space="preserve"> 440  Колбаса Любительская ТМ Вязанка в оболочке полиамид.ВЕС ПОКОМ </v>
          </cell>
          <cell r="B88" t="str">
            <v>кг</v>
          </cell>
          <cell r="C88">
            <v>498.69799999999998</v>
          </cell>
          <cell r="D88">
            <v>392.40199999999999</v>
          </cell>
          <cell r="E88">
            <v>355.5</v>
          </cell>
          <cell r="F88">
            <v>402.94799999999998</v>
          </cell>
          <cell r="G88">
            <v>1</v>
          </cell>
          <cell r="H88">
            <v>50</v>
          </cell>
          <cell r="I88" t="str">
            <v>матрица</v>
          </cell>
          <cell r="J88">
            <v>338.05</v>
          </cell>
          <cell r="K88">
            <v>17.449999999999989</v>
          </cell>
          <cell r="N88">
            <v>100.0601400000001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2966.88</v>
          </cell>
          <cell r="D89">
            <v>256.02</v>
          </cell>
          <cell r="E89">
            <v>993.48299999999995</v>
          </cell>
          <cell r="F89">
            <v>2015.645</v>
          </cell>
          <cell r="G89">
            <v>1</v>
          </cell>
          <cell r="H89" t="e">
            <v>#N/A</v>
          </cell>
          <cell r="I89" t="str">
            <v>матрица</v>
          </cell>
          <cell r="J89">
            <v>989.14</v>
          </cell>
          <cell r="K89">
            <v>4.3429999999999609</v>
          </cell>
        </row>
        <row r="90">
          <cell r="A90" t="str">
            <v xml:space="preserve"> 450  Сосиски Молочные ТМ Вязанка в оболочке целлофан. 0,3 кг ПОКОМ</v>
          </cell>
          <cell r="B90" t="str">
            <v>шт</v>
          </cell>
          <cell r="G90">
            <v>0</v>
          </cell>
          <cell r="H90">
            <v>30</v>
          </cell>
          <cell r="I90" t="str">
            <v>матрица</v>
          </cell>
          <cell r="K90">
            <v>0</v>
          </cell>
        </row>
        <row r="91">
          <cell r="A91" t="str">
            <v xml:space="preserve"> 451 Сосиски Филейские ТМ Вязанка в оболочке целлофан 0,3 кг. ПОКОМ</v>
          </cell>
          <cell r="B91" t="str">
            <v>шт</v>
          </cell>
          <cell r="G91">
            <v>0</v>
          </cell>
          <cell r="H91">
            <v>30</v>
          </cell>
          <cell r="I91" t="str">
            <v>матрица</v>
          </cell>
          <cell r="K91">
            <v>0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B92" t="str">
            <v>кг</v>
          </cell>
          <cell r="C92">
            <v>2612.8910000000001</v>
          </cell>
          <cell r="D92">
            <v>1050.92</v>
          </cell>
          <cell r="E92">
            <v>1541.4159999999999</v>
          </cell>
          <cell r="F92">
            <v>1657.759</v>
          </cell>
          <cell r="G92">
            <v>1</v>
          </cell>
          <cell r="H92">
            <v>60</v>
          </cell>
          <cell r="I92" t="str">
            <v>матрица / ротация ОР</v>
          </cell>
          <cell r="J92">
            <v>1575.4</v>
          </cell>
          <cell r="K92">
            <v>-33.984000000000151</v>
          </cell>
          <cell r="N92">
            <v>500</v>
          </cell>
        </row>
        <row r="93">
          <cell r="A93" t="str">
            <v xml:space="preserve"> 454 Ветчина Балыкбургская ТМ Баварушка с мраморным балыком в в.у 0,1 кг нарезка ПОКОМ</v>
          </cell>
          <cell r="B93" t="str">
            <v>шт</v>
          </cell>
          <cell r="G93">
            <v>0.1</v>
          </cell>
          <cell r="H93">
            <v>60</v>
          </cell>
          <cell r="I93" t="str">
            <v>матрица</v>
          </cell>
          <cell r="K93">
            <v>0</v>
          </cell>
          <cell r="N93">
            <v>12.6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B94" t="str">
            <v>кг</v>
          </cell>
          <cell r="C94">
            <v>5083.683</v>
          </cell>
          <cell r="D94">
            <v>713.23500000000001</v>
          </cell>
          <cell r="E94">
            <v>2840.2660000000001</v>
          </cell>
          <cell r="F94">
            <v>2240.0859999999998</v>
          </cell>
          <cell r="G94">
            <v>1</v>
          </cell>
          <cell r="H94">
            <v>60</v>
          </cell>
          <cell r="I94" t="str">
            <v>матрица</v>
          </cell>
          <cell r="J94">
            <v>2741.84</v>
          </cell>
          <cell r="K94">
            <v>98.425999999999931</v>
          </cell>
          <cell r="N94">
            <v>700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B95" t="str">
            <v>кг</v>
          </cell>
          <cell r="C95">
            <v>3704.1770000000001</v>
          </cell>
          <cell r="D95">
            <v>1119.175</v>
          </cell>
          <cell r="E95">
            <v>2223.375</v>
          </cell>
          <cell r="F95">
            <v>1965.2249999999999</v>
          </cell>
          <cell r="G95">
            <v>1</v>
          </cell>
          <cell r="H95">
            <v>60</v>
          </cell>
          <cell r="I95" t="str">
            <v>матрица / ротация ОР</v>
          </cell>
          <cell r="J95">
            <v>2157.6999999999998</v>
          </cell>
          <cell r="K95">
            <v>65.675000000000182</v>
          </cell>
          <cell r="N95">
            <v>600</v>
          </cell>
        </row>
        <row r="96">
          <cell r="A96" t="str">
            <v xml:space="preserve"> 458  Сосиски Молочные 0,2кг ГОСТ ТМ Вязанка  ПОКОМ</v>
          </cell>
          <cell r="B96" t="str">
            <v>шт</v>
          </cell>
          <cell r="C96">
            <v>51</v>
          </cell>
          <cell r="D96">
            <v>73</v>
          </cell>
          <cell r="E96">
            <v>10</v>
          </cell>
          <cell r="F96">
            <v>16</v>
          </cell>
          <cell r="G96">
            <v>0.2</v>
          </cell>
          <cell r="H96">
            <v>30</v>
          </cell>
          <cell r="I96" t="str">
            <v>матрица</v>
          </cell>
          <cell r="J96">
            <v>10</v>
          </cell>
          <cell r="K96">
            <v>0</v>
          </cell>
        </row>
        <row r="97">
          <cell r="A97" t="str">
            <v xml:space="preserve"> 465  Колбаса Филейная оригинальная ТМ Особый рецепт в оболочке полиамид. ВЕС. ПОКОМ</v>
          </cell>
          <cell r="B97" t="str">
            <v>кг</v>
          </cell>
          <cell r="C97">
            <v>33.063000000000002</v>
          </cell>
          <cell r="D97">
            <v>126.245</v>
          </cell>
          <cell r="E97">
            <v>69.817999999999998</v>
          </cell>
          <cell r="F97">
            <v>50.811999999999998</v>
          </cell>
          <cell r="G97">
            <v>1</v>
          </cell>
          <cell r="H97" t="e">
            <v>#N/A</v>
          </cell>
          <cell r="I97" t="str">
            <v>матрица</v>
          </cell>
          <cell r="J97">
            <v>86.424999999999997</v>
          </cell>
          <cell r="K97">
            <v>-16.606999999999999</v>
          </cell>
          <cell r="N97">
            <v>137.06549999999999</v>
          </cell>
        </row>
        <row r="98">
          <cell r="A98" t="str">
            <v>Сардельки Сочинки с сочным окороком ТМ Стародворье полиамид мгс ф/в 0,4 кг СК3</v>
          </cell>
          <cell r="B98" t="str">
            <v>шт</v>
          </cell>
          <cell r="C98">
            <v>182</v>
          </cell>
          <cell r="D98">
            <v>1150</v>
          </cell>
          <cell r="E98">
            <v>485</v>
          </cell>
          <cell r="F98">
            <v>796</v>
          </cell>
          <cell r="G98">
            <v>0</v>
          </cell>
          <cell r="H98">
            <v>40</v>
          </cell>
          <cell r="I98" t="str">
            <v>не в матрице</v>
          </cell>
          <cell r="J98">
            <v>507</v>
          </cell>
          <cell r="K98">
            <v>-22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8" sqref="V8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" style="9" customWidth="1"/>
    <col min="8" max="8" width="5" customWidth="1"/>
    <col min="9" max="9" width="13" customWidth="1"/>
    <col min="10" max="11" width="7" customWidth="1"/>
    <col min="12" max="13" width="0.5703125" customWidth="1"/>
    <col min="14" max="14" width="7" style="24" customWidth="1"/>
    <col min="15" max="15" width="11.140625" style="24" customWidth="1"/>
    <col min="16" max="21" width="7" customWidth="1"/>
    <col min="22" max="22" width="21.7109375" customWidth="1"/>
    <col min="23" max="24" width="5.42578125" customWidth="1"/>
    <col min="25" max="30" width="6.140625" customWidth="1"/>
    <col min="31" max="31" width="27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20"/>
      <c r="O1" s="2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20"/>
      <c r="O2" s="20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144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145</v>
      </c>
      <c r="U3" s="2" t="s">
        <v>15</v>
      </c>
      <c r="V3" s="2" t="s">
        <v>16</v>
      </c>
      <c r="W3" s="2" t="s">
        <v>17</v>
      </c>
      <c r="X3" s="2" t="s">
        <v>18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20" t="s">
        <v>22</v>
      </c>
      <c r="O4" s="20"/>
      <c r="P4" s="1" t="s">
        <v>23</v>
      </c>
      <c r="Q4" s="1" t="s">
        <v>24</v>
      </c>
      <c r="R4" s="1" t="s">
        <v>25</v>
      </c>
      <c r="S4" s="1" t="s">
        <v>26</v>
      </c>
      <c r="T4" s="1" t="s">
        <v>146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SUM(E6:E485)</f>
        <v>34239.133999999998</v>
      </c>
      <c r="F5" s="4">
        <f>SUM(F6:F485)</f>
        <v>31009.178</v>
      </c>
      <c r="G5" s="7"/>
      <c r="H5" s="1"/>
      <c r="I5" s="1"/>
      <c r="J5" s="4">
        <f t="shared" ref="J5:U5" si="0">SUM(J6:J485)</f>
        <v>32740.829999999994</v>
      </c>
      <c r="K5" s="4">
        <f t="shared" si="0"/>
        <v>1498.3039999999999</v>
      </c>
      <c r="L5" s="4">
        <f t="shared" si="0"/>
        <v>0</v>
      </c>
      <c r="M5" s="4">
        <f t="shared" si="0"/>
        <v>0</v>
      </c>
      <c r="N5" s="21">
        <f t="shared" si="0"/>
        <v>6588.6784799999996</v>
      </c>
      <c r="O5" s="21">
        <f t="shared" si="0"/>
        <v>15872.67864</v>
      </c>
      <c r="P5" s="4">
        <f t="shared" si="0"/>
        <v>6300</v>
      </c>
      <c r="Q5" s="4">
        <f t="shared" si="0"/>
        <v>19703.89302</v>
      </c>
      <c r="R5" s="4">
        <f t="shared" si="0"/>
        <v>4000</v>
      </c>
      <c r="S5" s="4">
        <f t="shared" si="0"/>
        <v>6847.8267999999998</v>
      </c>
      <c r="T5" s="4">
        <f t="shared" si="0"/>
        <v>7207.1171200000035</v>
      </c>
      <c r="U5" s="4">
        <f t="shared" si="0"/>
        <v>0</v>
      </c>
      <c r="V5" s="1"/>
      <c r="W5" s="1"/>
      <c r="X5" s="1"/>
      <c r="Y5" s="4">
        <f t="shared" ref="Y5:AD5" si="1">SUM(Y6:Y485)</f>
        <v>7308.0105999999987</v>
      </c>
      <c r="Z5" s="4">
        <f t="shared" si="1"/>
        <v>7552.3739999999989</v>
      </c>
      <c r="AA5" s="4">
        <f t="shared" si="1"/>
        <v>7589.7582000000002</v>
      </c>
      <c r="AB5" s="4">
        <f t="shared" si="1"/>
        <v>7868.9983999999995</v>
      </c>
      <c r="AC5" s="4">
        <f t="shared" si="1"/>
        <v>7962.3946000000024</v>
      </c>
      <c r="AD5" s="4">
        <f t="shared" si="1"/>
        <v>7454.6829999999991</v>
      </c>
      <c r="AE5" s="1"/>
      <c r="AF5" s="4">
        <f>SUM(AF6:AF485)</f>
        <v>6896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258.959</v>
      </c>
      <c r="D6" s="1">
        <v>410.05200000000002</v>
      </c>
      <c r="E6" s="1">
        <v>226.09200000000001</v>
      </c>
      <c r="F6" s="1">
        <v>335.10399999999998</v>
      </c>
      <c r="G6" s="7">
        <v>1</v>
      </c>
      <c r="H6" s="1">
        <v>50</v>
      </c>
      <c r="I6" s="1" t="s">
        <v>35</v>
      </c>
      <c r="J6" s="1">
        <v>209.35</v>
      </c>
      <c r="K6" s="1">
        <f t="shared" ref="K6:K32" si="2">E6-J6</f>
        <v>16.742000000000019</v>
      </c>
      <c r="L6" s="1"/>
      <c r="M6" s="1"/>
      <c r="N6" s="20">
        <v>81.063300000000083</v>
      </c>
      <c r="O6" s="20">
        <f>VLOOKUP(A6,[1]Sheet!$A:$N,14,0)</f>
        <v>550</v>
      </c>
      <c r="P6" s="1">
        <v>80</v>
      </c>
      <c r="Q6" s="1">
        <v>0</v>
      </c>
      <c r="R6" s="1"/>
      <c r="S6" s="1">
        <f>E6/5</f>
        <v>45.218400000000003</v>
      </c>
      <c r="T6" s="5"/>
      <c r="U6" s="5"/>
      <c r="V6" s="1"/>
      <c r="W6" s="1">
        <f>(F6+O6+P6+Q6+R6+T6)/S6</f>
        <v>21.343170036976097</v>
      </c>
      <c r="X6" s="1">
        <f>(F6+O6+P6+Q6+R6)/S6</f>
        <v>21.343170036976097</v>
      </c>
      <c r="Y6" s="1">
        <v>50.678400000000003</v>
      </c>
      <c r="Z6" s="1">
        <v>63.644199999999998</v>
      </c>
      <c r="AA6" s="1">
        <v>64.798400000000001</v>
      </c>
      <c r="AB6" s="1">
        <v>58.135000000000012</v>
      </c>
      <c r="AC6" s="1">
        <v>57.046599999999998</v>
      </c>
      <c r="AD6" s="1">
        <v>53.191000000000003</v>
      </c>
      <c r="AE6" s="1"/>
      <c r="AF6" s="1">
        <f>ROUND(T6*G6,0)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296.26900000000001</v>
      </c>
      <c r="D7" s="1">
        <v>218.75800000000001</v>
      </c>
      <c r="E7" s="1">
        <v>251.77600000000001</v>
      </c>
      <c r="F7" s="1">
        <v>136.11199999999999</v>
      </c>
      <c r="G7" s="7">
        <v>1</v>
      </c>
      <c r="H7" s="1">
        <v>45</v>
      </c>
      <c r="I7" s="1" t="s">
        <v>35</v>
      </c>
      <c r="J7" s="1">
        <v>241.85</v>
      </c>
      <c r="K7" s="1">
        <f t="shared" si="2"/>
        <v>9.9260000000000161</v>
      </c>
      <c r="L7" s="1"/>
      <c r="M7" s="1"/>
      <c r="N7" s="20">
        <v>110.254</v>
      </c>
      <c r="O7" s="20">
        <f>VLOOKUP(A7,[1]Sheet!$A:$N,14,0)</f>
        <v>129.08174000000031</v>
      </c>
      <c r="P7" s="1">
        <v>100</v>
      </c>
      <c r="Q7" s="1">
        <v>157.84100000000001</v>
      </c>
      <c r="R7" s="1"/>
      <c r="S7" s="1">
        <f t="shared" ref="S7:S61" si="3">E7/5</f>
        <v>50.355200000000004</v>
      </c>
      <c r="T7" s="5">
        <f>12*S7-R7-Q7-P7-O7-F7</f>
        <v>81.227659999999759</v>
      </c>
      <c r="U7" s="5"/>
      <c r="V7" s="1"/>
      <c r="W7" s="1">
        <f t="shared" ref="W7:W70" si="4">(F7+O7+P7+Q7+R7+T7)/S7</f>
        <v>12</v>
      </c>
      <c r="X7" s="1">
        <f t="shared" ref="X7:X70" si="5">(F7+O7+P7+Q7+R7)/S7</f>
        <v>10.386906218225729</v>
      </c>
      <c r="Y7" s="1">
        <v>57.894000000000013</v>
      </c>
      <c r="Z7" s="1">
        <v>55.828200000000002</v>
      </c>
      <c r="AA7" s="1">
        <v>51.383799999999987</v>
      </c>
      <c r="AB7" s="1">
        <v>47.686</v>
      </c>
      <c r="AC7" s="1">
        <v>53.736400000000003</v>
      </c>
      <c r="AD7" s="1">
        <v>50.832000000000001</v>
      </c>
      <c r="AE7" s="1"/>
      <c r="AF7" s="1">
        <f t="shared" ref="AF7:AF61" si="6">ROUND(T7*G7,0)</f>
        <v>81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635.66499999999996</v>
      </c>
      <c r="D8" s="1">
        <v>355.50400000000002</v>
      </c>
      <c r="E8" s="1">
        <v>572.71299999999997</v>
      </c>
      <c r="F8" s="1">
        <v>251.43100000000001</v>
      </c>
      <c r="G8" s="7">
        <v>1</v>
      </c>
      <c r="H8" s="1">
        <v>45</v>
      </c>
      <c r="I8" s="1" t="s">
        <v>35</v>
      </c>
      <c r="J8" s="1">
        <v>577.76</v>
      </c>
      <c r="K8" s="1">
        <f t="shared" si="2"/>
        <v>-5.0470000000000255</v>
      </c>
      <c r="L8" s="1"/>
      <c r="M8" s="1"/>
      <c r="N8" s="20">
        <v>108.6052000000001</v>
      </c>
      <c r="O8" s="20">
        <f>VLOOKUP(A8,[1]Sheet!$A:$N,14,0)</f>
        <v>193.8663</v>
      </c>
      <c r="P8" s="1">
        <v>150</v>
      </c>
      <c r="Q8" s="1">
        <v>547.31680000000006</v>
      </c>
      <c r="R8" s="1"/>
      <c r="S8" s="1">
        <f t="shared" si="3"/>
        <v>114.54259999999999</v>
      </c>
      <c r="T8" s="5">
        <f>12*S8-R8-Q8-P8-O8-F8</f>
        <v>231.89709999999982</v>
      </c>
      <c r="U8" s="5"/>
      <c r="V8" s="1"/>
      <c r="W8" s="1">
        <f t="shared" si="4"/>
        <v>12</v>
      </c>
      <c r="X8" s="1">
        <f t="shared" si="5"/>
        <v>9.9754510548913693</v>
      </c>
      <c r="Y8" s="1">
        <v>117.319</v>
      </c>
      <c r="Z8" s="1">
        <v>105.1296</v>
      </c>
      <c r="AA8" s="1">
        <v>102.2928</v>
      </c>
      <c r="AB8" s="1">
        <v>102.0634</v>
      </c>
      <c r="AC8" s="1">
        <v>111.7544</v>
      </c>
      <c r="AD8" s="1">
        <v>105.1114</v>
      </c>
      <c r="AE8" s="1"/>
      <c r="AF8" s="1">
        <f t="shared" si="6"/>
        <v>232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36.944000000000003</v>
      </c>
      <c r="D9" s="1">
        <v>30.565000000000001</v>
      </c>
      <c r="E9" s="1">
        <v>23.960999999999999</v>
      </c>
      <c r="F9" s="1">
        <v>40.000999999999998</v>
      </c>
      <c r="G9" s="7">
        <v>1</v>
      </c>
      <c r="H9" s="1">
        <v>40</v>
      </c>
      <c r="I9" s="1" t="s">
        <v>35</v>
      </c>
      <c r="J9" s="1">
        <v>24.7</v>
      </c>
      <c r="K9" s="1">
        <f t="shared" si="2"/>
        <v>-0.73900000000000077</v>
      </c>
      <c r="L9" s="1"/>
      <c r="M9" s="1"/>
      <c r="N9" s="20"/>
      <c r="O9" s="20">
        <f>VLOOKUP(A9,[1]Sheet!$A:$N,14,0)</f>
        <v>46.174680000000109</v>
      </c>
      <c r="P9" s="1"/>
      <c r="Q9" s="1">
        <v>10</v>
      </c>
      <c r="R9" s="1"/>
      <c r="S9" s="1">
        <f t="shared" si="3"/>
        <v>4.7921999999999993</v>
      </c>
      <c r="T9" s="5"/>
      <c r="U9" s="5"/>
      <c r="V9" s="1"/>
      <c r="W9" s="1">
        <f t="shared" si="4"/>
        <v>20.069212470264205</v>
      </c>
      <c r="X9" s="1">
        <f t="shared" si="5"/>
        <v>20.069212470264205</v>
      </c>
      <c r="Y9" s="1">
        <v>4.5590000000000002</v>
      </c>
      <c r="Z9" s="1">
        <v>3.6132</v>
      </c>
      <c r="AA9" s="1">
        <v>5.7135999999999996</v>
      </c>
      <c r="AB9" s="1">
        <v>7.24</v>
      </c>
      <c r="AC9" s="1">
        <v>5.7520000000000007</v>
      </c>
      <c r="AD9" s="1">
        <v>0.68440000000000001</v>
      </c>
      <c r="AE9" s="1"/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39</v>
      </c>
      <c r="C10" s="1">
        <v>678</v>
      </c>
      <c r="D10" s="1">
        <v>731</v>
      </c>
      <c r="E10" s="1">
        <v>533</v>
      </c>
      <c r="F10" s="1">
        <v>727</v>
      </c>
      <c r="G10" s="7">
        <v>0.45</v>
      </c>
      <c r="H10" s="1">
        <v>45</v>
      </c>
      <c r="I10" s="1" t="s">
        <v>35</v>
      </c>
      <c r="J10" s="1">
        <v>538</v>
      </c>
      <c r="K10" s="1">
        <f t="shared" si="2"/>
        <v>-5</v>
      </c>
      <c r="L10" s="1"/>
      <c r="M10" s="1"/>
      <c r="N10" s="20">
        <v>117.8000000000002</v>
      </c>
      <c r="O10" s="20">
        <f>VLOOKUP(A10,[1]Sheet!$A:$N,14,0)</f>
        <v>74.984800000000064</v>
      </c>
      <c r="P10" s="1">
        <v>150</v>
      </c>
      <c r="Q10" s="1">
        <v>158.19999999999979</v>
      </c>
      <c r="R10" s="1"/>
      <c r="S10" s="1">
        <f t="shared" si="3"/>
        <v>106.6</v>
      </c>
      <c r="T10" s="5">
        <f t="shared" ref="T7:T11" si="7">11*S10-R10-Q10-P10-O10-F10</f>
        <v>62.415200000000027</v>
      </c>
      <c r="U10" s="5"/>
      <c r="V10" s="1"/>
      <c r="W10" s="1">
        <f t="shared" si="4"/>
        <v>11</v>
      </c>
      <c r="X10" s="1">
        <f t="shared" si="5"/>
        <v>10.414491557223263</v>
      </c>
      <c r="Y10" s="1">
        <v>122</v>
      </c>
      <c r="Z10" s="1">
        <v>129.4</v>
      </c>
      <c r="AA10" s="1">
        <v>130.19999999999999</v>
      </c>
      <c r="AB10" s="1">
        <v>136.80000000000001</v>
      </c>
      <c r="AC10" s="1">
        <v>133</v>
      </c>
      <c r="AD10" s="1">
        <v>95.095600000000005</v>
      </c>
      <c r="AE10" s="1"/>
      <c r="AF10" s="1">
        <f t="shared" si="6"/>
        <v>28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39</v>
      </c>
      <c r="C11" s="1">
        <v>802</v>
      </c>
      <c r="D11" s="1">
        <v>840</v>
      </c>
      <c r="E11" s="1">
        <v>797</v>
      </c>
      <c r="F11" s="1">
        <v>521</v>
      </c>
      <c r="G11" s="7">
        <v>0.45</v>
      </c>
      <c r="H11" s="1">
        <v>45</v>
      </c>
      <c r="I11" s="1" t="s">
        <v>35</v>
      </c>
      <c r="J11" s="1">
        <v>781</v>
      </c>
      <c r="K11" s="1">
        <f t="shared" si="2"/>
        <v>16</v>
      </c>
      <c r="L11" s="1"/>
      <c r="M11" s="1"/>
      <c r="N11" s="20">
        <v>120</v>
      </c>
      <c r="O11" s="20">
        <f>VLOOKUP(A11,[1]Sheet!$A:$N,14,0)</f>
        <v>250</v>
      </c>
      <c r="P11" s="1">
        <v>150</v>
      </c>
      <c r="Q11" s="1">
        <v>577</v>
      </c>
      <c r="R11" s="1"/>
      <c r="S11" s="1">
        <f t="shared" si="3"/>
        <v>159.4</v>
      </c>
      <c r="T11" s="5">
        <f t="shared" si="7"/>
        <v>255.40000000000009</v>
      </c>
      <c r="U11" s="5"/>
      <c r="V11" s="1"/>
      <c r="W11" s="1">
        <f t="shared" si="4"/>
        <v>11</v>
      </c>
      <c r="X11" s="1">
        <f t="shared" si="5"/>
        <v>9.3977415307402765</v>
      </c>
      <c r="Y11" s="1">
        <v>158.4</v>
      </c>
      <c r="Z11" s="1">
        <v>172.6</v>
      </c>
      <c r="AA11" s="1">
        <v>177.4</v>
      </c>
      <c r="AB11" s="1">
        <v>184.8</v>
      </c>
      <c r="AC11" s="1">
        <v>174</v>
      </c>
      <c r="AD11" s="1">
        <v>153.47</v>
      </c>
      <c r="AE11" s="1"/>
      <c r="AF11" s="1">
        <f t="shared" si="6"/>
        <v>115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39</v>
      </c>
      <c r="C12" s="1">
        <v>5</v>
      </c>
      <c r="D12" s="1">
        <v>75</v>
      </c>
      <c r="E12" s="1">
        <v>37</v>
      </c>
      <c r="F12" s="1">
        <v>37</v>
      </c>
      <c r="G12" s="7">
        <v>0.17</v>
      </c>
      <c r="H12" s="1">
        <v>180</v>
      </c>
      <c r="I12" s="1" t="s">
        <v>35</v>
      </c>
      <c r="J12" s="1">
        <v>41</v>
      </c>
      <c r="K12" s="1">
        <f t="shared" si="2"/>
        <v>-4</v>
      </c>
      <c r="L12" s="1"/>
      <c r="M12" s="1"/>
      <c r="N12" s="20"/>
      <c r="O12" s="20">
        <f>VLOOKUP(A12,[1]Sheet!$A:$N,14,0)</f>
        <v>167.46</v>
      </c>
      <c r="P12" s="1"/>
      <c r="Q12" s="1">
        <v>22</v>
      </c>
      <c r="R12" s="1"/>
      <c r="S12" s="1">
        <f t="shared" si="3"/>
        <v>7.4</v>
      </c>
      <c r="T12" s="5"/>
      <c r="U12" s="5"/>
      <c r="V12" s="1"/>
      <c r="W12" s="1">
        <f t="shared" si="4"/>
        <v>30.602702702702704</v>
      </c>
      <c r="X12" s="1">
        <f t="shared" si="5"/>
        <v>30.602702702702704</v>
      </c>
      <c r="Y12" s="1">
        <v>6.6</v>
      </c>
      <c r="Z12" s="1">
        <v>4.2</v>
      </c>
      <c r="AA12" s="1">
        <v>6</v>
      </c>
      <c r="AB12" s="1">
        <v>6.4</v>
      </c>
      <c r="AC12" s="1">
        <v>4.5999999999999996</v>
      </c>
      <c r="AD12" s="1">
        <v>3.6</v>
      </c>
      <c r="AE12" s="1"/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39</v>
      </c>
      <c r="C13" s="1">
        <v>17</v>
      </c>
      <c r="D13" s="1">
        <v>50</v>
      </c>
      <c r="E13" s="1">
        <v>9</v>
      </c>
      <c r="F13" s="1">
        <v>46</v>
      </c>
      <c r="G13" s="7">
        <v>0.3</v>
      </c>
      <c r="H13" s="1">
        <v>40</v>
      </c>
      <c r="I13" s="1" t="s">
        <v>35</v>
      </c>
      <c r="J13" s="1">
        <v>13</v>
      </c>
      <c r="K13" s="1">
        <f t="shared" si="2"/>
        <v>-4</v>
      </c>
      <c r="L13" s="1"/>
      <c r="M13" s="1"/>
      <c r="N13" s="20">
        <v>43.8</v>
      </c>
      <c r="O13" s="20">
        <f>VLOOKUP(A13,[1]Sheet!$A:$N,14,0)</f>
        <v>85.860000000000014</v>
      </c>
      <c r="P13" s="1"/>
      <c r="Q13" s="1">
        <v>0</v>
      </c>
      <c r="R13" s="1"/>
      <c r="S13" s="1">
        <f t="shared" si="3"/>
        <v>1.8</v>
      </c>
      <c r="T13" s="5"/>
      <c r="U13" s="5"/>
      <c r="V13" s="1"/>
      <c r="W13" s="1">
        <f t="shared" si="4"/>
        <v>73.25555555555556</v>
      </c>
      <c r="X13" s="1">
        <f t="shared" si="5"/>
        <v>73.25555555555556</v>
      </c>
      <c r="Y13" s="1">
        <v>4.2</v>
      </c>
      <c r="Z13" s="1">
        <v>9</v>
      </c>
      <c r="AA13" s="1">
        <v>6.6</v>
      </c>
      <c r="AB13" s="1">
        <v>2.8</v>
      </c>
      <c r="AC13" s="1">
        <v>5.4</v>
      </c>
      <c r="AD13" s="1">
        <v>8.4</v>
      </c>
      <c r="AE13" s="16" t="s">
        <v>72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45</v>
      </c>
      <c r="B14" s="13" t="s">
        <v>39</v>
      </c>
      <c r="C14" s="13"/>
      <c r="D14" s="13"/>
      <c r="E14" s="13"/>
      <c r="F14" s="13"/>
      <c r="G14" s="14">
        <v>0</v>
      </c>
      <c r="H14" s="13" t="e">
        <v>#N/A</v>
      </c>
      <c r="I14" s="13" t="s">
        <v>35</v>
      </c>
      <c r="J14" s="13"/>
      <c r="K14" s="13">
        <f t="shared" si="2"/>
        <v>0</v>
      </c>
      <c r="L14" s="13"/>
      <c r="M14" s="13"/>
      <c r="N14" s="22"/>
      <c r="O14" s="22">
        <f>VLOOKUP(A14,[1]Sheet!$A:$N,14,0)</f>
        <v>210.1</v>
      </c>
      <c r="P14" s="13"/>
      <c r="Q14" s="13"/>
      <c r="R14" s="13"/>
      <c r="S14" s="13">
        <f t="shared" si="3"/>
        <v>0</v>
      </c>
      <c r="T14" s="15"/>
      <c r="U14" s="15"/>
      <c r="V14" s="13"/>
      <c r="W14" s="13" t="e">
        <f t="shared" si="4"/>
        <v>#DIV/0!</v>
      </c>
      <c r="X14" s="13" t="e">
        <f t="shared" si="5"/>
        <v>#DIV/0!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 t="s">
        <v>46</v>
      </c>
      <c r="AF14" s="13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47</v>
      </c>
      <c r="B15" s="10" t="s">
        <v>39</v>
      </c>
      <c r="C15" s="10"/>
      <c r="D15" s="10">
        <v>570.38900000000001</v>
      </c>
      <c r="E15" s="10"/>
      <c r="F15" s="10"/>
      <c r="G15" s="11">
        <v>0</v>
      </c>
      <c r="H15" s="10" t="e">
        <v>#N/A</v>
      </c>
      <c r="I15" s="10" t="s">
        <v>40</v>
      </c>
      <c r="J15" s="10"/>
      <c r="K15" s="10">
        <f t="shared" si="2"/>
        <v>0</v>
      </c>
      <c r="L15" s="10"/>
      <c r="M15" s="10"/>
      <c r="N15" s="23"/>
      <c r="O15" s="23"/>
      <c r="P15" s="10"/>
      <c r="Q15" s="10"/>
      <c r="R15" s="10"/>
      <c r="S15" s="10">
        <f t="shared" si="3"/>
        <v>0</v>
      </c>
      <c r="T15" s="12"/>
      <c r="U15" s="12"/>
      <c r="V15" s="10"/>
      <c r="W15" s="10" t="e">
        <f t="shared" si="4"/>
        <v>#DIV/0!</v>
      </c>
      <c r="X15" s="10" t="e">
        <f t="shared" si="5"/>
        <v>#DIV/0!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/>
      <c r="AF15" s="10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39</v>
      </c>
      <c r="C16" s="1">
        <v>98</v>
      </c>
      <c r="D16" s="1">
        <v>105</v>
      </c>
      <c r="E16" s="1">
        <v>94</v>
      </c>
      <c r="F16" s="1">
        <v>90</v>
      </c>
      <c r="G16" s="7">
        <v>0.17</v>
      </c>
      <c r="H16" s="1">
        <v>180</v>
      </c>
      <c r="I16" s="1" t="s">
        <v>35</v>
      </c>
      <c r="J16" s="1">
        <v>96</v>
      </c>
      <c r="K16" s="1">
        <f t="shared" si="2"/>
        <v>-2</v>
      </c>
      <c r="L16" s="1"/>
      <c r="M16" s="1"/>
      <c r="N16" s="20">
        <v>30</v>
      </c>
      <c r="O16" s="20">
        <f>VLOOKUP(A16,[1]Sheet!$A:$N,14,0)</f>
        <v>205.52</v>
      </c>
      <c r="P16" s="1"/>
      <c r="Q16" s="1">
        <v>43</v>
      </c>
      <c r="R16" s="1"/>
      <c r="S16" s="1">
        <f t="shared" si="3"/>
        <v>18.8</v>
      </c>
      <c r="T16" s="5"/>
      <c r="U16" s="5"/>
      <c r="V16" s="1"/>
      <c r="W16" s="1">
        <f t="shared" si="4"/>
        <v>18.006382978723401</v>
      </c>
      <c r="X16" s="1">
        <f t="shared" si="5"/>
        <v>18.006382978723401</v>
      </c>
      <c r="Y16" s="1">
        <v>17.8</v>
      </c>
      <c r="Z16" s="1">
        <v>19.8</v>
      </c>
      <c r="AA16" s="1">
        <v>20.2</v>
      </c>
      <c r="AB16" s="1">
        <v>15.2</v>
      </c>
      <c r="AC16" s="1">
        <v>18.2</v>
      </c>
      <c r="AD16" s="1">
        <v>18.600000000000001</v>
      </c>
      <c r="AE16" s="1"/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3" t="s">
        <v>49</v>
      </c>
      <c r="B17" s="13" t="s">
        <v>39</v>
      </c>
      <c r="C17" s="13"/>
      <c r="D17" s="13"/>
      <c r="E17" s="13"/>
      <c r="F17" s="13"/>
      <c r="G17" s="14">
        <v>0</v>
      </c>
      <c r="H17" s="13" t="e">
        <v>#N/A</v>
      </c>
      <c r="I17" s="13" t="s">
        <v>35</v>
      </c>
      <c r="J17" s="13"/>
      <c r="K17" s="13">
        <f t="shared" si="2"/>
        <v>0</v>
      </c>
      <c r="L17" s="13"/>
      <c r="M17" s="13"/>
      <c r="N17" s="22"/>
      <c r="O17" s="22">
        <f>VLOOKUP(A17,[1]Sheet!$A:$N,14,0)</f>
        <v>10</v>
      </c>
      <c r="P17" s="13"/>
      <c r="Q17" s="13"/>
      <c r="R17" s="13"/>
      <c r="S17" s="13">
        <f t="shared" si="3"/>
        <v>0</v>
      </c>
      <c r="T17" s="15"/>
      <c r="U17" s="15"/>
      <c r="V17" s="13"/>
      <c r="W17" s="13" t="e">
        <f t="shared" si="4"/>
        <v>#DIV/0!</v>
      </c>
      <c r="X17" s="13" t="e">
        <f t="shared" si="5"/>
        <v>#DIV/0!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 t="s">
        <v>46</v>
      </c>
      <c r="AF17" s="13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3" t="s">
        <v>50</v>
      </c>
      <c r="B18" s="13" t="s">
        <v>39</v>
      </c>
      <c r="C18" s="13"/>
      <c r="D18" s="13"/>
      <c r="E18" s="13"/>
      <c r="F18" s="13"/>
      <c r="G18" s="14">
        <v>0</v>
      </c>
      <c r="H18" s="13" t="e">
        <v>#N/A</v>
      </c>
      <c r="I18" s="13" t="s">
        <v>35</v>
      </c>
      <c r="J18" s="13"/>
      <c r="K18" s="13">
        <f t="shared" si="2"/>
        <v>0</v>
      </c>
      <c r="L18" s="13"/>
      <c r="M18" s="13"/>
      <c r="N18" s="22"/>
      <c r="O18" s="22"/>
      <c r="P18" s="13"/>
      <c r="Q18" s="13"/>
      <c r="R18" s="13"/>
      <c r="S18" s="13">
        <f t="shared" si="3"/>
        <v>0</v>
      </c>
      <c r="T18" s="15"/>
      <c r="U18" s="15"/>
      <c r="V18" s="13"/>
      <c r="W18" s="13" t="e">
        <f t="shared" si="4"/>
        <v>#DIV/0!</v>
      </c>
      <c r="X18" s="13" t="e">
        <f t="shared" si="5"/>
        <v>#DIV/0!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 t="s">
        <v>46</v>
      </c>
      <c r="AF18" s="13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34</v>
      </c>
      <c r="C19" s="1">
        <v>2002.1310000000001</v>
      </c>
      <c r="D19" s="1">
        <v>2999.7660000000001</v>
      </c>
      <c r="E19" s="1">
        <v>1952.1369999999999</v>
      </c>
      <c r="F19" s="1">
        <v>2570.8220000000001</v>
      </c>
      <c r="G19" s="7">
        <v>1</v>
      </c>
      <c r="H19" s="1">
        <v>55</v>
      </c>
      <c r="I19" s="1" t="s">
        <v>35</v>
      </c>
      <c r="J19" s="1">
        <v>1841.25</v>
      </c>
      <c r="K19" s="1">
        <f t="shared" si="2"/>
        <v>110.88699999999994</v>
      </c>
      <c r="L19" s="1"/>
      <c r="M19" s="1"/>
      <c r="N19" s="20">
        <v>450</v>
      </c>
      <c r="O19" s="20">
        <f>VLOOKUP(A19,[1]Sheet!$A:$N,14,0)</f>
        <v>220</v>
      </c>
      <c r="P19" s="1">
        <v>650</v>
      </c>
      <c r="Q19" s="1">
        <v>594.19739999999956</v>
      </c>
      <c r="R19" s="1"/>
      <c r="S19" s="1">
        <f t="shared" si="3"/>
        <v>390.42739999999998</v>
      </c>
      <c r="T19" s="5">
        <f t="shared" ref="T19:T20" si="8">12*S19-R19-Q19-P19-O19-F19</f>
        <v>650.10939999999982</v>
      </c>
      <c r="U19" s="5"/>
      <c r="V19" s="1"/>
      <c r="W19" s="1">
        <f t="shared" si="4"/>
        <v>12</v>
      </c>
      <c r="X19" s="1">
        <f t="shared" si="5"/>
        <v>10.334877623855293</v>
      </c>
      <c r="Y19" s="1">
        <v>431.9348</v>
      </c>
      <c r="Z19" s="1">
        <v>482.24959999999999</v>
      </c>
      <c r="AA19" s="1">
        <v>479.06700000000001</v>
      </c>
      <c r="AB19" s="1">
        <v>429.41940000000011</v>
      </c>
      <c r="AC19" s="1">
        <v>439.97579999999999</v>
      </c>
      <c r="AD19" s="1">
        <v>430.21460000000002</v>
      </c>
      <c r="AE19" s="1"/>
      <c r="AF19" s="1">
        <f t="shared" si="6"/>
        <v>650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34</v>
      </c>
      <c r="C20" s="1">
        <v>3874.9380000000001</v>
      </c>
      <c r="D20" s="1">
        <v>1710.43</v>
      </c>
      <c r="E20" s="1">
        <v>2589.9609999999998</v>
      </c>
      <c r="F20" s="1">
        <v>1741.6010000000001</v>
      </c>
      <c r="G20" s="7">
        <v>1</v>
      </c>
      <c r="H20" s="1">
        <v>50</v>
      </c>
      <c r="I20" s="1" t="s">
        <v>35</v>
      </c>
      <c r="J20" s="1">
        <v>2584.4</v>
      </c>
      <c r="K20" s="1">
        <f t="shared" si="2"/>
        <v>5.5609999999996944</v>
      </c>
      <c r="L20" s="1"/>
      <c r="M20" s="1"/>
      <c r="N20" s="20">
        <v>450</v>
      </c>
      <c r="O20" s="20">
        <f>VLOOKUP(A20,[1]Sheet!$A:$N,14,0)</f>
        <v>500</v>
      </c>
      <c r="P20" s="1">
        <v>550</v>
      </c>
      <c r="Q20" s="1">
        <v>1729.7926000000009</v>
      </c>
      <c r="R20" s="1">
        <v>1000</v>
      </c>
      <c r="S20" s="1">
        <f t="shared" si="3"/>
        <v>517.99219999999991</v>
      </c>
      <c r="T20" s="5">
        <f t="shared" si="8"/>
        <v>694.51279999999815</v>
      </c>
      <c r="U20" s="5"/>
      <c r="V20" s="1"/>
      <c r="W20" s="1">
        <f t="shared" si="4"/>
        <v>12.000000000000002</v>
      </c>
      <c r="X20" s="1">
        <f t="shared" si="5"/>
        <v>10.659221509513081</v>
      </c>
      <c r="Y20" s="1">
        <v>570.43320000000006</v>
      </c>
      <c r="Z20" s="1">
        <v>530.66020000000003</v>
      </c>
      <c r="AA20" s="1">
        <v>501.73919999999998</v>
      </c>
      <c r="AB20" s="1">
        <v>639.09379999999999</v>
      </c>
      <c r="AC20" s="1">
        <v>620.24680000000001</v>
      </c>
      <c r="AD20" s="1">
        <v>489.90480000000002</v>
      </c>
      <c r="AE20" s="1"/>
      <c r="AF20" s="1">
        <f t="shared" si="6"/>
        <v>695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53</v>
      </c>
      <c r="B21" s="10" t="s">
        <v>34</v>
      </c>
      <c r="C21" s="10">
        <v>-346.11700000000002</v>
      </c>
      <c r="D21" s="10">
        <v>346.11700000000002</v>
      </c>
      <c r="E21" s="10"/>
      <c r="F21" s="10"/>
      <c r="G21" s="11">
        <v>0</v>
      </c>
      <c r="H21" s="10">
        <v>55</v>
      </c>
      <c r="I21" s="10" t="s">
        <v>40</v>
      </c>
      <c r="J21" s="10">
        <v>10</v>
      </c>
      <c r="K21" s="10">
        <f t="shared" si="2"/>
        <v>-10</v>
      </c>
      <c r="L21" s="10"/>
      <c r="M21" s="10"/>
      <c r="N21" s="23"/>
      <c r="O21" s="23"/>
      <c r="P21" s="10"/>
      <c r="Q21" s="10"/>
      <c r="R21" s="10"/>
      <c r="S21" s="10">
        <f t="shared" si="3"/>
        <v>0</v>
      </c>
      <c r="T21" s="12"/>
      <c r="U21" s="12"/>
      <c r="V21" s="10"/>
      <c r="W21" s="10" t="e">
        <f t="shared" si="4"/>
        <v>#DIV/0!</v>
      </c>
      <c r="X21" s="10" t="e">
        <f t="shared" si="5"/>
        <v>#DIV/0!</v>
      </c>
      <c r="Y21" s="10">
        <v>-5.4000000000000013E-2</v>
      </c>
      <c r="Z21" s="10">
        <v>224.23699999999999</v>
      </c>
      <c r="AA21" s="10">
        <v>345.76819999999998</v>
      </c>
      <c r="AB21" s="10">
        <v>619.58780000000002</v>
      </c>
      <c r="AC21" s="10">
        <v>635.59140000000002</v>
      </c>
      <c r="AD21" s="10">
        <v>623.86239999999998</v>
      </c>
      <c r="AE21" s="10" t="s">
        <v>54</v>
      </c>
      <c r="AF21" s="10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3" t="s">
        <v>55</v>
      </c>
      <c r="B22" s="13" t="s">
        <v>34</v>
      </c>
      <c r="C22" s="13"/>
      <c r="D22" s="13"/>
      <c r="E22" s="13"/>
      <c r="F22" s="13"/>
      <c r="G22" s="14">
        <v>0</v>
      </c>
      <c r="H22" s="13">
        <v>50</v>
      </c>
      <c r="I22" s="13" t="s">
        <v>35</v>
      </c>
      <c r="J22" s="13"/>
      <c r="K22" s="13">
        <f t="shared" si="2"/>
        <v>0</v>
      </c>
      <c r="L22" s="13"/>
      <c r="M22" s="13"/>
      <c r="N22" s="22"/>
      <c r="O22" s="22">
        <f>VLOOKUP(A22,[1]Sheet!$A:$N,14,0)</f>
        <v>161.0671599999998</v>
      </c>
      <c r="P22" s="13"/>
      <c r="Q22" s="13"/>
      <c r="R22" s="13"/>
      <c r="S22" s="13">
        <f t="shared" si="3"/>
        <v>0</v>
      </c>
      <c r="T22" s="15"/>
      <c r="U22" s="15"/>
      <c r="V22" s="13"/>
      <c r="W22" s="13" t="e">
        <f t="shared" si="4"/>
        <v>#DIV/0!</v>
      </c>
      <c r="X22" s="13" t="e">
        <f t="shared" si="5"/>
        <v>#DIV/0!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 t="s">
        <v>46</v>
      </c>
      <c r="AF22" s="13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56</v>
      </c>
      <c r="B23" s="1" t="s">
        <v>34</v>
      </c>
      <c r="C23" s="1">
        <v>2519.0450000000001</v>
      </c>
      <c r="D23" s="1">
        <v>3834.68</v>
      </c>
      <c r="E23" s="1">
        <v>3147.2130000000002</v>
      </c>
      <c r="F23" s="1">
        <v>2385.4650000000001</v>
      </c>
      <c r="G23" s="7">
        <v>1</v>
      </c>
      <c r="H23" s="1">
        <v>55</v>
      </c>
      <c r="I23" s="1" t="s">
        <v>35</v>
      </c>
      <c r="J23" s="1">
        <v>2959.9</v>
      </c>
      <c r="K23" s="1">
        <f t="shared" si="2"/>
        <v>187.3130000000001</v>
      </c>
      <c r="L23" s="1"/>
      <c r="M23" s="1"/>
      <c r="N23" s="20">
        <v>750</v>
      </c>
      <c r="O23" s="20">
        <f>VLOOKUP(A23,[1]Sheet!$A:$N,14,0)</f>
        <v>400</v>
      </c>
      <c r="P23" s="1">
        <v>900</v>
      </c>
      <c r="Q23" s="1">
        <v>1964.6987000000011</v>
      </c>
      <c r="R23" s="1">
        <v>1000</v>
      </c>
      <c r="S23" s="1">
        <f t="shared" si="3"/>
        <v>629.44260000000008</v>
      </c>
      <c r="T23" s="5">
        <f>12*S23-R23-Q23-P23-O23-F23</f>
        <v>903.14750000000004</v>
      </c>
      <c r="U23" s="5"/>
      <c r="V23" s="1"/>
      <c r="W23" s="1">
        <f t="shared" si="4"/>
        <v>12</v>
      </c>
      <c r="X23" s="1">
        <f t="shared" si="5"/>
        <v>10.565163050610176</v>
      </c>
      <c r="Y23" s="1">
        <v>701.31540000000007</v>
      </c>
      <c r="Z23" s="1">
        <v>682.96640000000002</v>
      </c>
      <c r="AA23" s="1">
        <v>665.68280000000004</v>
      </c>
      <c r="AB23" s="1">
        <v>570.43399999999997</v>
      </c>
      <c r="AC23" s="1">
        <v>577.45420000000001</v>
      </c>
      <c r="AD23" s="1">
        <v>538.048</v>
      </c>
      <c r="AE23" s="1"/>
      <c r="AF23" s="1">
        <f t="shared" si="6"/>
        <v>903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57</v>
      </c>
      <c r="B24" s="10" t="s">
        <v>34</v>
      </c>
      <c r="C24" s="10">
        <v>1343.8119999999999</v>
      </c>
      <c r="D24" s="10">
        <v>172.684</v>
      </c>
      <c r="E24" s="17">
        <v>1238.152</v>
      </c>
      <c r="F24" s="10">
        <v>1E-3</v>
      </c>
      <c r="G24" s="11">
        <v>0</v>
      </c>
      <c r="H24" s="10">
        <v>60</v>
      </c>
      <c r="I24" s="10" t="s">
        <v>58</v>
      </c>
      <c r="J24" s="10">
        <v>1202.4000000000001</v>
      </c>
      <c r="K24" s="10">
        <f t="shared" si="2"/>
        <v>35.751999999999953</v>
      </c>
      <c r="L24" s="10"/>
      <c r="M24" s="10"/>
      <c r="N24" s="23"/>
      <c r="O24" s="23"/>
      <c r="P24" s="10"/>
      <c r="Q24" s="10"/>
      <c r="R24" s="10"/>
      <c r="S24" s="10">
        <f t="shared" si="3"/>
        <v>247.63040000000001</v>
      </c>
      <c r="T24" s="12"/>
      <c r="U24" s="12"/>
      <c r="V24" s="10"/>
      <c r="W24" s="10">
        <f t="shared" si="4"/>
        <v>4.0382763990204757E-6</v>
      </c>
      <c r="X24" s="10">
        <f t="shared" si="5"/>
        <v>4.0382763990204757E-6</v>
      </c>
      <c r="Y24" s="10">
        <v>272.50740000000002</v>
      </c>
      <c r="Z24" s="10">
        <v>189.6566</v>
      </c>
      <c r="AA24" s="10">
        <v>136.31360000000001</v>
      </c>
      <c r="AB24" s="10">
        <v>75.787400000000005</v>
      </c>
      <c r="AC24" s="10">
        <v>179.43819999999999</v>
      </c>
      <c r="AD24" s="10">
        <v>273.81760000000003</v>
      </c>
      <c r="AE24" s="10" t="s">
        <v>59</v>
      </c>
      <c r="AF24" s="10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60</v>
      </c>
      <c r="B25" s="1" t="s">
        <v>34</v>
      </c>
      <c r="C25" s="1">
        <v>398.39699999999999</v>
      </c>
      <c r="D25" s="1">
        <v>680.78</v>
      </c>
      <c r="E25" s="1">
        <v>416.94099999999997</v>
      </c>
      <c r="F25" s="1">
        <v>502.05099999999999</v>
      </c>
      <c r="G25" s="7">
        <v>1</v>
      </c>
      <c r="H25" s="1">
        <v>60</v>
      </c>
      <c r="I25" s="1" t="s">
        <v>35</v>
      </c>
      <c r="J25" s="1">
        <v>387.5</v>
      </c>
      <c r="K25" s="1">
        <f t="shared" si="2"/>
        <v>29.440999999999974</v>
      </c>
      <c r="L25" s="1"/>
      <c r="M25" s="1"/>
      <c r="N25" s="20">
        <v>121.23520000000011</v>
      </c>
      <c r="O25" s="20">
        <f>VLOOKUP(A25,[1]Sheet!$A:$N,14,0)</f>
        <v>120</v>
      </c>
      <c r="P25" s="1">
        <v>130</v>
      </c>
      <c r="Q25" s="1">
        <v>0</v>
      </c>
      <c r="R25" s="1"/>
      <c r="S25" s="1">
        <f t="shared" si="3"/>
        <v>83.388199999999998</v>
      </c>
      <c r="T25" s="5">
        <f t="shared" ref="T25:T27" si="9">12*S25-R25-Q25-P25-O25-F25</f>
        <v>248.60740000000004</v>
      </c>
      <c r="U25" s="5"/>
      <c r="V25" s="1"/>
      <c r="W25" s="1">
        <f t="shared" si="4"/>
        <v>12</v>
      </c>
      <c r="X25" s="1">
        <f t="shared" si="5"/>
        <v>9.0186741049692873</v>
      </c>
      <c r="Y25" s="1">
        <v>83.964799999999997</v>
      </c>
      <c r="Z25" s="1">
        <v>111.94240000000001</v>
      </c>
      <c r="AA25" s="1">
        <v>111.27800000000001</v>
      </c>
      <c r="AB25" s="1">
        <v>87.765000000000001</v>
      </c>
      <c r="AC25" s="1">
        <v>94.460999999999999</v>
      </c>
      <c r="AD25" s="1">
        <v>95.379800000000003</v>
      </c>
      <c r="AE25" s="1"/>
      <c r="AF25" s="1">
        <f t="shared" si="6"/>
        <v>249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34</v>
      </c>
      <c r="C26" s="1">
        <v>877.798</v>
      </c>
      <c r="D26" s="1">
        <v>1204.3489999999999</v>
      </c>
      <c r="E26" s="1">
        <v>869.93200000000002</v>
      </c>
      <c r="F26" s="1">
        <v>974.26499999999999</v>
      </c>
      <c r="G26" s="7">
        <v>1</v>
      </c>
      <c r="H26" s="1">
        <v>60</v>
      </c>
      <c r="I26" s="1" t="s">
        <v>35</v>
      </c>
      <c r="J26" s="1">
        <v>834</v>
      </c>
      <c r="K26" s="1">
        <f t="shared" si="2"/>
        <v>35.932000000000016</v>
      </c>
      <c r="L26" s="1"/>
      <c r="M26" s="1"/>
      <c r="N26" s="20">
        <v>197.2778000000003</v>
      </c>
      <c r="O26" s="20">
        <f>VLOOKUP(A26,[1]Sheet!$A:$N,14,0)</f>
        <v>150</v>
      </c>
      <c r="P26" s="1">
        <v>230</v>
      </c>
      <c r="Q26" s="1">
        <v>380.96079999999938</v>
      </c>
      <c r="R26" s="1"/>
      <c r="S26" s="1">
        <f t="shared" si="3"/>
        <v>173.9864</v>
      </c>
      <c r="T26" s="5">
        <f t="shared" si="9"/>
        <v>352.61100000000067</v>
      </c>
      <c r="U26" s="5"/>
      <c r="V26" s="1"/>
      <c r="W26" s="1">
        <f t="shared" si="4"/>
        <v>12</v>
      </c>
      <c r="X26" s="1">
        <f t="shared" si="5"/>
        <v>9.9733415945154285</v>
      </c>
      <c r="Y26" s="1">
        <v>185.52520000000001</v>
      </c>
      <c r="Z26" s="1">
        <v>215.89779999999999</v>
      </c>
      <c r="AA26" s="1">
        <v>215.9838</v>
      </c>
      <c r="AB26" s="1">
        <v>188.4528</v>
      </c>
      <c r="AC26" s="1">
        <v>193.62979999999999</v>
      </c>
      <c r="AD26" s="1">
        <v>207.2568</v>
      </c>
      <c r="AE26" s="1"/>
      <c r="AF26" s="1">
        <f t="shared" si="6"/>
        <v>353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34</v>
      </c>
      <c r="C27" s="1">
        <v>1542.2280000000001</v>
      </c>
      <c r="D27" s="1">
        <v>1696.366</v>
      </c>
      <c r="E27" s="1">
        <v>1450.92</v>
      </c>
      <c r="F27" s="1">
        <v>1421.4880000000001</v>
      </c>
      <c r="G27" s="7">
        <v>1</v>
      </c>
      <c r="H27" s="1">
        <v>60</v>
      </c>
      <c r="I27" s="1" t="s">
        <v>35</v>
      </c>
      <c r="J27" s="1">
        <v>1365.55</v>
      </c>
      <c r="K27" s="1">
        <f t="shared" si="2"/>
        <v>85.370000000000118</v>
      </c>
      <c r="L27" s="1"/>
      <c r="M27" s="1"/>
      <c r="N27" s="20">
        <v>352.66690000000062</v>
      </c>
      <c r="O27" s="20">
        <f>VLOOKUP(A27,[1]Sheet!$A:$N,14,0)</f>
        <v>150</v>
      </c>
      <c r="P27" s="1">
        <v>400</v>
      </c>
      <c r="Q27" s="1">
        <v>923.45469999999955</v>
      </c>
      <c r="R27" s="1"/>
      <c r="S27" s="1">
        <f t="shared" si="3"/>
        <v>290.18400000000003</v>
      </c>
      <c r="T27" s="5">
        <f t="shared" si="9"/>
        <v>587.26530000000116</v>
      </c>
      <c r="U27" s="5"/>
      <c r="V27" s="1"/>
      <c r="W27" s="1">
        <f t="shared" si="4"/>
        <v>12</v>
      </c>
      <c r="X27" s="1">
        <f t="shared" si="5"/>
        <v>9.9762312877346773</v>
      </c>
      <c r="Y27" s="1">
        <v>316.8852</v>
      </c>
      <c r="Z27" s="1">
        <v>347.60680000000002</v>
      </c>
      <c r="AA27" s="1">
        <v>342.79300000000001</v>
      </c>
      <c r="AB27" s="1">
        <v>314.77159999999998</v>
      </c>
      <c r="AC27" s="1">
        <v>322.5378</v>
      </c>
      <c r="AD27" s="1">
        <v>320.45580000000001</v>
      </c>
      <c r="AE27" s="1"/>
      <c r="AF27" s="1">
        <f t="shared" si="6"/>
        <v>587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34</v>
      </c>
      <c r="C28" s="1">
        <v>18.518000000000001</v>
      </c>
      <c r="D28" s="1"/>
      <c r="E28" s="1">
        <v>8.9339999999999993</v>
      </c>
      <c r="F28" s="1"/>
      <c r="G28" s="7">
        <v>1</v>
      </c>
      <c r="H28" s="1">
        <v>35</v>
      </c>
      <c r="I28" s="1" t="s">
        <v>35</v>
      </c>
      <c r="J28" s="1">
        <v>9.9</v>
      </c>
      <c r="K28" s="1">
        <f t="shared" si="2"/>
        <v>-0.96600000000000108</v>
      </c>
      <c r="L28" s="1"/>
      <c r="M28" s="1"/>
      <c r="N28" s="20">
        <v>17.30009999999999</v>
      </c>
      <c r="O28" s="20"/>
      <c r="P28" s="1"/>
      <c r="Q28" s="1">
        <v>15.146200000000009</v>
      </c>
      <c r="R28" s="1"/>
      <c r="S28" s="1">
        <f t="shared" si="3"/>
        <v>1.7867999999999999</v>
      </c>
      <c r="T28" s="5">
        <f t="shared" ref="T25:T28" si="10">11*S28-R28-Q28-P28-O28-F28</f>
        <v>4.5085999999999888</v>
      </c>
      <c r="U28" s="5"/>
      <c r="V28" s="1"/>
      <c r="W28" s="1">
        <f t="shared" si="4"/>
        <v>11</v>
      </c>
      <c r="X28" s="1">
        <f t="shared" si="5"/>
        <v>8.4767181553615458</v>
      </c>
      <c r="Y28" s="1">
        <v>3.4154</v>
      </c>
      <c r="Z28" s="1">
        <v>6.5495999999999999</v>
      </c>
      <c r="AA28" s="1">
        <v>6.2866</v>
      </c>
      <c r="AB28" s="1">
        <v>3.8483999999999998</v>
      </c>
      <c r="AC28" s="1">
        <v>4.0950000000000006</v>
      </c>
      <c r="AD28" s="1">
        <v>3.0182000000000002</v>
      </c>
      <c r="AE28" s="1"/>
      <c r="AF28" s="1">
        <f t="shared" si="6"/>
        <v>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64</v>
      </c>
      <c r="B29" s="13" t="s">
        <v>34</v>
      </c>
      <c r="C29" s="13"/>
      <c r="D29" s="13"/>
      <c r="E29" s="13"/>
      <c r="F29" s="13"/>
      <c r="G29" s="14">
        <v>0</v>
      </c>
      <c r="H29" s="13" t="e">
        <v>#N/A</v>
      </c>
      <c r="I29" s="13" t="s">
        <v>35</v>
      </c>
      <c r="J29" s="13"/>
      <c r="K29" s="13">
        <f t="shared" si="2"/>
        <v>0</v>
      </c>
      <c r="L29" s="13"/>
      <c r="M29" s="13"/>
      <c r="N29" s="22"/>
      <c r="O29" s="22">
        <f>VLOOKUP(A29,[1]Sheet!$A:$N,14,0)</f>
        <v>82.499700000000075</v>
      </c>
      <c r="P29" s="13"/>
      <c r="Q29" s="13"/>
      <c r="R29" s="13"/>
      <c r="S29" s="13">
        <f t="shared" si="3"/>
        <v>0</v>
      </c>
      <c r="T29" s="15"/>
      <c r="U29" s="15"/>
      <c r="V29" s="13"/>
      <c r="W29" s="13" t="e">
        <f t="shared" si="4"/>
        <v>#DIV/0!</v>
      </c>
      <c r="X29" s="13" t="e">
        <f t="shared" si="5"/>
        <v>#DIV/0!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 t="s">
        <v>46</v>
      </c>
      <c r="AF29" s="13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3" t="s">
        <v>65</v>
      </c>
      <c r="B30" s="13" t="s">
        <v>34</v>
      </c>
      <c r="C30" s="13"/>
      <c r="D30" s="13"/>
      <c r="E30" s="13"/>
      <c r="F30" s="13"/>
      <c r="G30" s="14">
        <v>0</v>
      </c>
      <c r="H30" s="13">
        <v>30</v>
      </c>
      <c r="I30" s="13" t="s">
        <v>35</v>
      </c>
      <c r="J30" s="13"/>
      <c r="K30" s="13">
        <f t="shared" si="2"/>
        <v>0</v>
      </c>
      <c r="L30" s="13"/>
      <c r="M30" s="13"/>
      <c r="N30" s="22"/>
      <c r="O30" s="22">
        <f>VLOOKUP(A30,[1]Sheet!$A:$N,14,0)</f>
        <v>101.91315999999991</v>
      </c>
      <c r="P30" s="13"/>
      <c r="Q30" s="13"/>
      <c r="R30" s="13"/>
      <c r="S30" s="13">
        <f t="shared" si="3"/>
        <v>0</v>
      </c>
      <c r="T30" s="15"/>
      <c r="U30" s="15"/>
      <c r="V30" s="13"/>
      <c r="W30" s="13" t="e">
        <f t="shared" si="4"/>
        <v>#DIV/0!</v>
      </c>
      <c r="X30" s="13" t="e">
        <f t="shared" si="5"/>
        <v>#DIV/0!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 t="s">
        <v>46</v>
      </c>
      <c r="AF30" s="13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34</v>
      </c>
      <c r="C31" s="1">
        <v>255.827</v>
      </c>
      <c r="D31" s="1">
        <v>847.87699999999995</v>
      </c>
      <c r="E31" s="1">
        <v>478.64499999999998</v>
      </c>
      <c r="F31" s="1">
        <v>420.36599999999999</v>
      </c>
      <c r="G31" s="7">
        <v>1</v>
      </c>
      <c r="H31" s="1">
        <v>30</v>
      </c>
      <c r="I31" s="1" t="s">
        <v>35</v>
      </c>
      <c r="J31" s="1">
        <v>520.79999999999995</v>
      </c>
      <c r="K31" s="1">
        <f t="shared" si="2"/>
        <v>-42.154999999999973</v>
      </c>
      <c r="L31" s="1"/>
      <c r="M31" s="1"/>
      <c r="N31" s="20">
        <v>200</v>
      </c>
      <c r="O31" s="20">
        <f>VLOOKUP(A31,[1]Sheet!$A:$N,14,0)</f>
        <v>110</v>
      </c>
      <c r="P31" s="1">
        <v>200</v>
      </c>
      <c r="Q31" s="1">
        <v>0</v>
      </c>
      <c r="R31" s="1"/>
      <c r="S31" s="1">
        <f t="shared" si="3"/>
        <v>95.728999999999999</v>
      </c>
      <c r="T31" s="5">
        <f t="shared" ref="T31" si="11">11*S31-R31-Q31-P31-O31-F31</f>
        <v>322.65300000000002</v>
      </c>
      <c r="U31" s="5"/>
      <c r="V31" s="1"/>
      <c r="W31" s="1">
        <f t="shared" si="4"/>
        <v>11</v>
      </c>
      <c r="X31" s="1">
        <f t="shared" si="5"/>
        <v>7.629516656394614</v>
      </c>
      <c r="Y31" s="1">
        <v>100.9958</v>
      </c>
      <c r="Z31" s="1">
        <v>121.0788</v>
      </c>
      <c r="AA31" s="1">
        <v>120.4838</v>
      </c>
      <c r="AB31" s="1">
        <v>83.6952</v>
      </c>
      <c r="AC31" s="1">
        <v>76.002399999999994</v>
      </c>
      <c r="AD31" s="1">
        <v>107.849</v>
      </c>
      <c r="AE31" s="1"/>
      <c r="AF31" s="1">
        <f t="shared" si="6"/>
        <v>323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3" t="s">
        <v>67</v>
      </c>
      <c r="B32" s="13" t="s">
        <v>34</v>
      </c>
      <c r="C32" s="13"/>
      <c r="D32" s="13"/>
      <c r="E32" s="13"/>
      <c r="F32" s="13"/>
      <c r="G32" s="14">
        <v>0</v>
      </c>
      <c r="H32" s="13" t="e">
        <v>#N/A</v>
      </c>
      <c r="I32" s="13" t="s">
        <v>35</v>
      </c>
      <c r="J32" s="13"/>
      <c r="K32" s="13">
        <f t="shared" si="2"/>
        <v>0</v>
      </c>
      <c r="L32" s="13"/>
      <c r="M32" s="13"/>
      <c r="N32" s="22"/>
      <c r="O32" s="22"/>
      <c r="P32" s="13"/>
      <c r="Q32" s="13"/>
      <c r="R32" s="13"/>
      <c r="S32" s="13">
        <f t="shared" si="3"/>
        <v>0</v>
      </c>
      <c r="T32" s="15"/>
      <c r="U32" s="15"/>
      <c r="V32" s="13"/>
      <c r="W32" s="13" t="e">
        <f t="shared" si="4"/>
        <v>#DIV/0!</v>
      </c>
      <c r="X32" s="13" t="e">
        <f t="shared" si="5"/>
        <v>#DIV/0!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 t="s">
        <v>46</v>
      </c>
      <c r="AF32" s="13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3" t="s">
        <v>68</v>
      </c>
      <c r="B33" s="13" t="s">
        <v>34</v>
      </c>
      <c r="C33" s="13"/>
      <c r="D33" s="13"/>
      <c r="E33" s="13"/>
      <c r="F33" s="13"/>
      <c r="G33" s="14">
        <v>0</v>
      </c>
      <c r="H33" s="13">
        <v>40</v>
      </c>
      <c r="I33" s="13" t="s">
        <v>35</v>
      </c>
      <c r="J33" s="13"/>
      <c r="K33" s="13">
        <f t="shared" ref="K33:K60" si="12">E33-J33</f>
        <v>0</v>
      </c>
      <c r="L33" s="13"/>
      <c r="M33" s="13"/>
      <c r="N33" s="22"/>
      <c r="O33" s="22">
        <f>VLOOKUP(A33,[1]Sheet!$A:$N,14,0)</f>
        <v>109.32859999999999</v>
      </c>
      <c r="P33" s="13"/>
      <c r="Q33" s="13"/>
      <c r="R33" s="13"/>
      <c r="S33" s="13">
        <f t="shared" si="3"/>
        <v>0</v>
      </c>
      <c r="T33" s="15"/>
      <c r="U33" s="15"/>
      <c r="V33" s="13"/>
      <c r="W33" s="13" t="e">
        <f t="shared" si="4"/>
        <v>#DIV/0!</v>
      </c>
      <c r="X33" s="13" t="e">
        <f t="shared" si="5"/>
        <v>#DIV/0!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 t="s">
        <v>46</v>
      </c>
      <c r="AF33" s="13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34</v>
      </c>
      <c r="C34" s="1">
        <v>4553.7700000000004</v>
      </c>
      <c r="D34" s="1">
        <v>5735.7259999999997</v>
      </c>
      <c r="E34" s="1">
        <v>3795.8829999999998</v>
      </c>
      <c r="F34" s="1">
        <v>5739.8029999999999</v>
      </c>
      <c r="G34" s="7">
        <v>1</v>
      </c>
      <c r="H34" s="1">
        <v>40</v>
      </c>
      <c r="I34" s="1" t="s">
        <v>35</v>
      </c>
      <c r="J34" s="1">
        <v>3761.65</v>
      </c>
      <c r="K34" s="1">
        <f t="shared" si="12"/>
        <v>34.23299999999972</v>
      </c>
      <c r="L34" s="1"/>
      <c r="M34" s="1"/>
      <c r="N34" s="20">
        <v>700</v>
      </c>
      <c r="O34" s="20">
        <f>VLOOKUP(A34,[1]Sheet!$A:$N,14,0)</f>
        <v>400</v>
      </c>
      <c r="P34" s="1">
        <v>900</v>
      </c>
      <c r="Q34" s="1">
        <v>469.83399999999978</v>
      </c>
      <c r="R34" s="1"/>
      <c r="S34" s="1">
        <f t="shared" si="3"/>
        <v>759.17660000000001</v>
      </c>
      <c r="T34" s="5">
        <f t="shared" ref="T34" si="13">11*S34-R34-Q34-P34-O34-F34</f>
        <v>841.3056000000006</v>
      </c>
      <c r="U34" s="5"/>
      <c r="V34" s="1"/>
      <c r="W34" s="1">
        <f t="shared" si="4"/>
        <v>11</v>
      </c>
      <c r="X34" s="1">
        <f t="shared" si="5"/>
        <v>9.8918183200061751</v>
      </c>
      <c r="Y34" s="1">
        <v>823.33220000000006</v>
      </c>
      <c r="Z34" s="1">
        <v>1014.4349999999999</v>
      </c>
      <c r="AA34" s="1">
        <v>1036.6828</v>
      </c>
      <c r="AB34" s="1">
        <v>917.36900000000003</v>
      </c>
      <c r="AC34" s="1">
        <v>948.36399999999992</v>
      </c>
      <c r="AD34" s="1">
        <v>873.1629999999999</v>
      </c>
      <c r="AE34" s="1"/>
      <c r="AF34" s="1">
        <f t="shared" si="6"/>
        <v>841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3" t="s">
        <v>70</v>
      </c>
      <c r="B35" s="13" t="s">
        <v>34</v>
      </c>
      <c r="C35" s="13"/>
      <c r="D35" s="13"/>
      <c r="E35" s="13"/>
      <c r="F35" s="13"/>
      <c r="G35" s="14">
        <v>0</v>
      </c>
      <c r="H35" s="13">
        <v>35</v>
      </c>
      <c r="I35" s="13" t="s">
        <v>35</v>
      </c>
      <c r="J35" s="13"/>
      <c r="K35" s="13">
        <f t="shared" si="12"/>
        <v>0</v>
      </c>
      <c r="L35" s="13"/>
      <c r="M35" s="13"/>
      <c r="N35" s="22"/>
      <c r="O35" s="22"/>
      <c r="P35" s="13"/>
      <c r="Q35" s="13"/>
      <c r="R35" s="13"/>
      <c r="S35" s="13">
        <f t="shared" si="3"/>
        <v>0</v>
      </c>
      <c r="T35" s="15"/>
      <c r="U35" s="15"/>
      <c r="V35" s="13"/>
      <c r="W35" s="13" t="e">
        <f t="shared" si="4"/>
        <v>#DIV/0!</v>
      </c>
      <c r="X35" s="13" t="e">
        <f t="shared" si="5"/>
        <v>#DIV/0!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 t="s">
        <v>46</v>
      </c>
      <c r="AF35" s="13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34</v>
      </c>
      <c r="C36" s="1">
        <v>27.28</v>
      </c>
      <c r="D36" s="1">
        <v>1.494</v>
      </c>
      <c r="E36" s="1">
        <v>9.1549999999999994</v>
      </c>
      <c r="F36" s="1">
        <v>18.312999999999999</v>
      </c>
      <c r="G36" s="7">
        <v>1</v>
      </c>
      <c r="H36" s="1">
        <v>45</v>
      </c>
      <c r="I36" s="1" t="s">
        <v>35</v>
      </c>
      <c r="J36" s="1">
        <v>9.15</v>
      </c>
      <c r="K36" s="1">
        <f t="shared" si="12"/>
        <v>4.9999999999990052E-3</v>
      </c>
      <c r="L36" s="1"/>
      <c r="M36" s="1"/>
      <c r="N36" s="20"/>
      <c r="O36" s="20"/>
      <c r="P36" s="1"/>
      <c r="Q36" s="1">
        <v>0</v>
      </c>
      <c r="R36" s="1"/>
      <c r="S36" s="1">
        <f t="shared" si="3"/>
        <v>1.831</v>
      </c>
      <c r="T36" s="5">
        <v>10</v>
      </c>
      <c r="U36" s="5"/>
      <c r="V36" s="1"/>
      <c r="W36" s="1">
        <f t="shared" si="4"/>
        <v>15.463134898962315</v>
      </c>
      <c r="X36" s="1">
        <f t="shared" si="5"/>
        <v>10.001638448935008</v>
      </c>
      <c r="Y36" s="1">
        <v>1.8360000000000001</v>
      </c>
      <c r="Z36" s="1">
        <v>1.3484</v>
      </c>
      <c r="AA36" s="1">
        <v>1.3506</v>
      </c>
      <c r="AB36" s="1">
        <v>2.9009999999999998</v>
      </c>
      <c r="AC36" s="1">
        <v>2.6375999999999999</v>
      </c>
      <c r="AD36" s="1">
        <v>0</v>
      </c>
      <c r="AE36" s="1"/>
      <c r="AF36" s="1">
        <f t="shared" si="6"/>
        <v>10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3" t="s">
        <v>73</v>
      </c>
      <c r="B37" s="13" t="s">
        <v>34</v>
      </c>
      <c r="C37" s="13"/>
      <c r="D37" s="13"/>
      <c r="E37" s="13"/>
      <c r="F37" s="13"/>
      <c r="G37" s="14">
        <v>0</v>
      </c>
      <c r="H37" s="13" t="e">
        <v>#N/A</v>
      </c>
      <c r="I37" s="13" t="s">
        <v>35</v>
      </c>
      <c r="J37" s="13"/>
      <c r="K37" s="13">
        <f t="shared" si="12"/>
        <v>0</v>
      </c>
      <c r="L37" s="13"/>
      <c r="M37" s="13"/>
      <c r="N37" s="22"/>
      <c r="O37" s="22">
        <f>VLOOKUP(A37,[1]Sheet!$A:$N,14,0)</f>
        <v>73.376439999999945</v>
      </c>
      <c r="P37" s="13"/>
      <c r="Q37" s="13"/>
      <c r="R37" s="13"/>
      <c r="S37" s="13">
        <f t="shared" si="3"/>
        <v>0</v>
      </c>
      <c r="T37" s="15"/>
      <c r="U37" s="15"/>
      <c r="V37" s="13"/>
      <c r="W37" s="13" t="e">
        <f t="shared" si="4"/>
        <v>#DIV/0!</v>
      </c>
      <c r="X37" s="13" t="e">
        <f t="shared" si="5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 t="s">
        <v>46</v>
      </c>
      <c r="AF37" s="13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74</v>
      </c>
      <c r="B38" s="13" t="s">
        <v>34</v>
      </c>
      <c r="C38" s="13"/>
      <c r="D38" s="13"/>
      <c r="E38" s="13"/>
      <c r="F38" s="13"/>
      <c r="G38" s="14">
        <v>0</v>
      </c>
      <c r="H38" s="13">
        <v>45</v>
      </c>
      <c r="I38" s="13" t="s">
        <v>35</v>
      </c>
      <c r="J38" s="13"/>
      <c r="K38" s="13">
        <f t="shared" si="12"/>
        <v>0</v>
      </c>
      <c r="L38" s="13"/>
      <c r="M38" s="13"/>
      <c r="N38" s="22"/>
      <c r="O38" s="22"/>
      <c r="P38" s="13"/>
      <c r="Q38" s="13"/>
      <c r="R38" s="13"/>
      <c r="S38" s="13">
        <f t="shared" si="3"/>
        <v>0</v>
      </c>
      <c r="T38" s="15"/>
      <c r="U38" s="15"/>
      <c r="V38" s="13"/>
      <c r="W38" s="13" t="e">
        <f t="shared" si="4"/>
        <v>#DIV/0!</v>
      </c>
      <c r="X38" s="13" t="e">
        <f t="shared" si="5"/>
        <v>#DIV/0!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 t="s">
        <v>46</v>
      </c>
      <c r="AF38" s="13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34</v>
      </c>
      <c r="C39" s="1">
        <v>78.197999999999993</v>
      </c>
      <c r="D39" s="1">
        <v>12.855</v>
      </c>
      <c r="E39" s="1">
        <v>37.935000000000002</v>
      </c>
      <c r="F39" s="1">
        <v>21.222000000000001</v>
      </c>
      <c r="G39" s="7">
        <v>1</v>
      </c>
      <c r="H39" s="1">
        <v>45</v>
      </c>
      <c r="I39" s="1" t="s">
        <v>35</v>
      </c>
      <c r="J39" s="1">
        <v>43</v>
      </c>
      <c r="K39" s="1">
        <f t="shared" si="12"/>
        <v>-5.0649999999999977</v>
      </c>
      <c r="L39" s="1"/>
      <c r="M39" s="1"/>
      <c r="N39" s="20">
        <v>66.480699999999999</v>
      </c>
      <c r="O39" s="20"/>
      <c r="P39" s="1"/>
      <c r="Q39" s="1">
        <v>10</v>
      </c>
      <c r="R39" s="1"/>
      <c r="S39" s="1">
        <f t="shared" si="3"/>
        <v>7.5870000000000006</v>
      </c>
      <c r="T39" s="5">
        <f>12*S39-R39-Q39-P39-O39-F39</f>
        <v>59.82200000000001</v>
      </c>
      <c r="U39" s="5"/>
      <c r="V39" s="1"/>
      <c r="W39" s="1">
        <f t="shared" si="4"/>
        <v>12</v>
      </c>
      <c r="X39" s="1">
        <f t="shared" si="5"/>
        <v>4.1151970475813888</v>
      </c>
      <c r="Y39" s="1">
        <v>10.372</v>
      </c>
      <c r="Z39" s="1">
        <v>12.3154</v>
      </c>
      <c r="AA39" s="1">
        <v>8.4843999999999991</v>
      </c>
      <c r="AB39" s="1">
        <v>8.6316000000000006</v>
      </c>
      <c r="AC39" s="1">
        <v>11.736599999999999</v>
      </c>
      <c r="AD39" s="1">
        <v>10.5116</v>
      </c>
      <c r="AE39" s="1"/>
      <c r="AF39" s="1">
        <f t="shared" si="6"/>
        <v>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34</v>
      </c>
      <c r="C40" s="1">
        <v>55.037999999999997</v>
      </c>
      <c r="D40" s="1">
        <v>17.326000000000001</v>
      </c>
      <c r="E40" s="1">
        <v>20.21</v>
      </c>
      <c r="F40" s="1">
        <v>39.658000000000001</v>
      </c>
      <c r="G40" s="7">
        <v>1</v>
      </c>
      <c r="H40" s="1">
        <v>45</v>
      </c>
      <c r="I40" s="1" t="s">
        <v>35</v>
      </c>
      <c r="J40" s="1">
        <v>23.7</v>
      </c>
      <c r="K40" s="1">
        <f t="shared" si="12"/>
        <v>-3.4899999999999984</v>
      </c>
      <c r="L40" s="1"/>
      <c r="M40" s="1"/>
      <c r="N40" s="20"/>
      <c r="O40" s="20"/>
      <c r="P40" s="1"/>
      <c r="Q40" s="1">
        <v>10</v>
      </c>
      <c r="R40" s="1"/>
      <c r="S40" s="1">
        <f t="shared" si="3"/>
        <v>4.0419999999999998</v>
      </c>
      <c r="T40" s="5"/>
      <c r="U40" s="5"/>
      <c r="V40" s="1"/>
      <c r="W40" s="1">
        <f t="shared" si="4"/>
        <v>12.285502226620485</v>
      </c>
      <c r="X40" s="1">
        <f t="shared" si="5"/>
        <v>12.285502226620485</v>
      </c>
      <c r="Y40" s="1">
        <v>5.0481999999999996</v>
      </c>
      <c r="Z40" s="1">
        <v>3.7355999999999998</v>
      </c>
      <c r="AA40" s="1">
        <v>3.5865999999999998</v>
      </c>
      <c r="AB40" s="1">
        <v>7.0970000000000004</v>
      </c>
      <c r="AC40" s="1">
        <v>6.9037999999999986</v>
      </c>
      <c r="AD40" s="1">
        <v>4.4203999999999999</v>
      </c>
      <c r="AE40" s="1"/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39</v>
      </c>
      <c r="C41" s="1">
        <v>944</v>
      </c>
      <c r="D41" s="1">
        <v>816</v>
      </c>
      <c r="E41" s="1">
        <v>941</v>
      </c>
      <c r="F41" s="1">
        <v>530</v>
      </c>
      <c r="G41" s="7">
        <v>0.4</v>
      </c>
      <c r="H41" s="1">
        <v>45</v>
      </c>
      <c r="I41" s="1" t="s">
        <v>35</v>
      </c>
      <c r="J41" s="1">
        <v>947</v>
      </c>
      <c r="K41" s="1">
        <f t="shared" si="12"/>
        <v>-6</v>
      </c>
      <c r="L41" s="1"/>
      <c r="M41" s="1"/>
      <c r="N41" s="20">
        <v>220</v>
      </c>
      <c r="O41" s="20">
        <f>VLOOKUP(A41,[1]Sheet!$A:$N,14,0)</f>
        <v>700</v>
      </c>
      <c r="P41" s="1">
        <v>280</v>
      </c>
      <c r="Q41" s="1">
        <v>539</v>
      </c>
      <c r="R41" s="1"/>
      <c r="S41" s="1">
        <f t="shared" si="3"/>
        <v>188.2</v>
      </c>
      <c r="T41" s="5">
        <f t="shared" ref="T39:T41" si="14">11*S41-R41-Q41-P41-O41-F41</f>
        <v>21.199999999999818</v>
      </c>
      <c r="U41" s="5"/>
      <c r="V41" s="1"/>
      <c r="W41" s="1">
        <f t="shared" si="4"/>
        <v>11</v>
      </c>
      <c r="X41" s="1">
        <f t="shared" si="5"/>
        <v>10.887353878852286</v>
      </c>
      <c r="Y41" s="1">
        <v>184.6</v>
      </c>
      <c r="Z41" s="1">
        <v>188.08</v>
      </c>
      <c r="AA41" s="1">
        <v>183.28</v>
      </c>
      <c r="AB41" s="1">
        <v>188.8</v>
      </c>
      <c r="AC41" s="1">
        <v>185</v>
      </c>
      <c r="AD41" s="1">
        <v>161.80000000000001</v>
      </c>
      <c r="AE41" s="1"/>
      <c r="AF41" s="1">
        <f t="shared" si="6"/>
        <v>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3" t="s">
        <v>78</v>
      </c>
      <c r="B42" s="13" t="s">
        <v>39</v>
      </c>
      <c r="C42" s="13"/>
      <c r="D42" s="13"/>
      <c r="E42" s="13"/>
      <c r="F42" s="13"/>
      <c r="G42" s="14">
        <v>0</v>
      </c>
      <c r="H42" s="13">
        <v>50</v>
      </c>
      <c r="I42" s="13" t="s">
        <v>35</v>
      </c>
      <c r="J42" s="13"/>
      <c r="K42" s="13">
        <f t="shared" si="12"/>
        <v>0</v>
      </c>
      <c r="L42" s="13"/>
      <c r="M42" s="13"/>
      <c r="N42" s="22"/>
      <c r="O42" s="22">
        <f>VLOOKUP(A42,[1]Sheet!$A:$N,14,0)</f>
        <v>207.59999999999991</v>
      </c>
      <c r="P42" s="13"/>
      <c r="Q42" s="13"/>
      <c r="R42" s="13"/>
      <c r="S42" s="13">
        <f t="shared" si="3"/>
        <v>0</v>
      </c>
      <c r="T42" s="15"/>
      <c r="U42" s="15"/>
      <c r="V42" s="13"/>
      <c r="W42" s="13" t="e">
        <f t="shared" si="4"/>
        <v>#DIV/0!</v>
      </c>
      <c r="X42" s="13" t="e">
        <f t="shared" si="5"/>
        <v>#DIV/0!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 t="s">
        <v>46</v>
      </c>
      <c r="AF42" s="13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39</v>
      </c>
      <c r="C43" s="1">
        <v>906</v>
      </c>
      <c r="D43" s="1">
        <v>744</v>
      </c>
      <c r="E43" s="1">
        <v>800</v>
      </c>
      <c r="F43" s="1">
        <v>576</v>
      </c>
      <c r="G43" s="7">
        <v>0.4</v>
      </c>
      <c r="H43" s="1">
        <v>45</v>
      </c>
      <c r="I43" s="1" t="s">
        <v>35</v>
      </c>
      <c r="J43" s="1">
        <v>809</v>
      </c>
      <c r="K43" s="1">
        <f t="shared" si="12"/>
        <v>-9</v>
      </c>
      <c r="L43" s="1"/>
      <c r="M43" s="1"/>
      <c r="N43" s="20">
        <v>200</v>
      </c>
      <c r="O43" s="20">
        <f>VLOOKUP(A43,[1]Sheet!$A:$N,14,0)</f>
        <v>750</v>
      </c>
      <c r="P43" s="1">
        <v>200</v>
      </c>
      <c r="Q43" s="1">
        <v>548.18000000000006</v>
      </c>
      <c r="R43" s="1"/>
      <c r="S43" s="1">
        <f t="shared" si="3"/>
        <v>160</v>
      </c>
      <c r="T43" s="5"/>
      <c r="U43" s="5"/>
      <c r="V43" s="1"/>
      <c r="W43" s="1">
        <f t="shared" si="4"/>
        <v>12.963625000000002</v>
      </c>
      <c r="X43" s="1">
        <f t="shared" si="5"/>
        <v>12.963625000000002</v>
      </c>
      <c r="Y43" s="1">
        <v>170.91800000000001</v>
      </c>
      <c r="Z43" s="1">
        <v>166.59800000000001</v>
      </c>
      <c r="AA43" s="1">
        <v>172.08</v>
      </c>
      <c r="AB43" s="1">
        <v>179.4</v>
      </c>
      <c r="AC43" s="1">
        <v>177.8</v>
      </c>
      <c r="AD43" s="1">
        <v>164</v>
      </c>
      <c r="AE43" s="1"/>
      <c r="AF43" s="1">
        <f t="shared" si="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34</v>
      </c>
      <c r="C44" s="1">
        <v>362.34399999999999</v>
      </c>
      <c r="D44" s="1">
        <v>445.85599999999999</v>
      </c>
      <c r="E44" s="1">
        <v>326.77999999999997</v>
      </c>
      <c r="F44" s="1">
        <v>359.98099999999999</v>
      </c>
      <c r="G44" s="7">
        <v>1</v>
      </c>
      <c r="H44" s="1">
        <v>45</v>
      </c>
      <c r="I44" s="1" t="s">
        <v>35</v>
      </c>
      <c r="J44" s="1">
        <v>321.35000000000002</v>
      </c>
      <c r="K44" s="1">
        <f t="shared" si="12"/>
        <v>5.42999999999995</v>
      </c>
      <c r="L44" s="1"/>
      <c r="M44" s="1"/>
      <c r="N44" s="20">
        <v>181.8572999999999</v>
      </c>
      <c r="O44" s="20">
        <f>VLOOKUP(A44,[1]Sheet!$A:$N,14,0)</f>
        <v>250</v>
      </c>
      <c r="P44" s="1"/>
      <c r="Q44" s="1">
        <v>41.32870000000014</v>
      </c>
      <c r="R44" s="1"/>
      <c r="S44" s="1">
        <f t="shared" si="3"/>
        <v>65.355999999999995</v>
      </c>
      <c r="T44" s="5">
        <f>12*S44-R44-Q44-P44-O44-F44</f>
        <v>132.9622999999998</v>
      </c>
      <c r="U44" s="5"/>
      <c r="V44" s="1"/>
      <c r="W44" s="1">
        <f t="shared" si="4"/>
        <v>12</v>
      </c>
      <c r="X44" s="1">
        <f t="shared" si="5"/>
        <v>9.9655685782483658</v>
      </c>
      <c r="Y44" s="1">
        <v>67.884399999999999</v>
      </c>
      <c r="Z44" s="1">
        <v>82.358399999999989</v>
      </c>
      <c r="AA44" s="1">
        <v>83.138199999999998</v>
      </c>
      <c r="AB44" s="1">
        <v>69.080399999999997</v>
      </c>
      <c r="AC44" s="1">
        <v>76.172200000000004</v>
      </c>
      <c r="AD44" s="1">
        <v>80.302999999999997</v>
      </c>
      <c r="AE44" s="1"/>
      <c r="AF44" s="1">
        <f t="shared" si="6"/>
        <v>133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3" t="s">
        <v>81</v>
      </c>
      <c r="B45" s="13" t="s">
        <v>39</v>
      </c>
      <c r="C45" s="13"/>
      <c r="D45" s="13"/>
      <c r="E45" s="13"/>
      <c r="F45" s="13"/>
      <c r="G45" s="14">
        <v>0</v>
      </c>
      <c r="H45" s="13" t="e">
        <v>#N/A</v>
      </c>
      <c r="I45" s="13" t="s">
        <v>35</v>
      </c>
      <c r="J45" s="13"/>
      <c r="K45" s="13">
        <f t="shared" si="12"/>
        <v>0</v>
      </c>
      <c r="L45" s="13"/>
      <c r="M45" s="13"/>
      <c r="N45" s="22"/>
      <c r="O45" s="22">
        <f>VLOOKUP(A45,[1]Sheet!$A:$N,14,0)</f>
        <v>250</v>
      </c>
      <c r="P45" s="13"/>
      <c r="Q45" s="13"/>
      <c r="R45" s="13"/>
      <c r="S45" s="13">
        <f t="shared" si="3"/>
        <v>0</v>
      </c>
      <c r="T45" s="15"/>
      <c r="U45" s="15"/>
      <c r="V45" s="13"/>
      <c r="W45" s="13" t="e">
        <f t="shared" si="4"/>
        <v>#DIV/0!</v>
      </c>
      <c r="X45" s="13" t="e">
        <f t="shared" si="5"/>
        <v>#DIV/0!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 t="s">
        <v>46</v>
      </c>
      <c r="AF45" s="13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39</v>
      </c>
      <c r="C46" s="1">
        <v>100</v>
      </c>
      <c r="D46" s="1">
        <v>241</v>
      </c>
      <c r="E46" s="1">
        <v>171</v>
      </c>
      <c r="F46" s="1">
        <v>119</v>
      </c>
      <c r="G46" s="7">
        <v>0.35</v>
      </c>
      <c r="H46" s="1">
        <v>40</v>
      </c>
      <c r="I46" s="1" t="s">
        <v>35</v>
      </c>
      <c r="J46" s="1">
        <v>196</v>
      </c>
      <c r="K46" s="1">
        <f t="shared" si="12"/>
        <v>-25</v>
      </c>
      <c r="L46" s="1"/>
      <c r="M46" s="1"/>
      <c r="N46" s="20">
        <v>49.900000000000027</v>
      </c>
      <c r="O46" s="20">
        <f>VLOOKUP(A46,[1]Sheet!$A:$N,14,0)</f>
        <v>179.2199999999998</v>
      </c>
      <c r="P46" s="1"/>
      <c r="Q46" s="1">
        <v>104.1</v>
      </c>
      <c r="R46" s="1"/>
      <c r="S46" s="1">
        <f t="shared" si="3"/>
        <v>34.200000000000003</v>
      </c>
      <c r="T46" s="5"/>
      <c r="U46" s="5"/>
      <c r="V46" s="1"/>
      <c r="W46" s="1">
        <f t="shared" si="4"/>
        <v>11.763742690058473</v>
      </c>
      <c r="X46" s="1">
        <f t="shared" si="5"/>
        <v>11.763742690058473</v>
      </c>
      <c r="Y46" s="1">
        <v>31.8</v>
      </c>
      <c r="Z46" s="1">
        <v>33.200000000000003</v>
      </c>
      <c r="AA46" s="1">
        <v>34.6</v>
      </c>
      <c r="AB46" s="1">
        <v>38.799999999999997</v>
      </c>
      <c r="AC46" s="1">
        <v>30.2</v>
      </c>
      <c r="AD46" s="1">
        <v>23.4</v>
      </c>
      <c r="AE46" s="1"/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34</v>
      </c>
      <c r="C47" s="1">
        <v>44.058</v>
      </c>
      <c r="D47" s="1">
        <v>12.781000000000001</v>
      </c>
      <c r="E47" s="1">
        <v>19.239000000000001</v>
      </c>
      <c r="F47" s="1">
        <v>19.058</v>
      </c>
      <c r="G47" s="7">
        <v>1</v>
      </c>
      <c r="H47" s="1">
        <v>40</v>
      </c>
      <c r="I47" s="1" t="s">
        <v>35</v>
      </c>
      <c r="J47" s="1">
        <v>20.8</v>
      </c>
      <c r="K47" s="1">
        <f t="shared" si="12"/>
        <v>-1.5609999999999999</v>
      </c>
      <c r="L47" s="1"/>
      <c r="M47" s="1"/>
      <c r="N47" s="20"/>
      <c r="O47" s="20">
        <f>VLOOKUP(A47,[1]Sheet!$A:$N,14,0)</f>
        <v>121.2588200000001</v>
      </c>
      <c r="P47" s="1"/>
      <c r="Q47" s="1">
        <v>18.684999999999999</v>
      </c>
      <c r="R47" s="1"/>
      <c r="S47" s="1">
        <f t="shared" si="3"/>
        <v>3.8478000000000003</v>
      </c>
      <c r="T47" s="5"/>
      <c r="U47" s="5"/>
      <c r="V47" s="1"/>
      <c r="W47" s="1">
        <f t="shared" si="4"/>
        <v>41.322787047143841</v>
      </c>
      <c r="X47" s="1">
        <f t="shared" si="5"/>
        <v>41.322787047143841</v>
      </c>
      <c r="Y47" s="1">
        <v>3.9878</v>
      </c>
      <c r="Z47" s="1">
        <v>4.5491999999999999</v>
      </c>
      <c r="AA47" s="1">
        <v>4.9855999999999998</v>
      </c>
      <c r="AB47" s="1">
        <v>6.4456000000000007</v>
      </c>
      <c r="AC47" s="1">
        <v>6.4476000000000004</v>
      </c>
      <c r="AD47" s="1">
        <v>5.0540000000000003</v>
      </c>
      <c r="AE47" s="1"/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39</v>
      </c>
      <c r="C48" s="1">
        <v>209</v>
      </c>
      <c r="D48" s="1">
        <v>1199</v>
      </c>
      <c r="E48" s="1">
        <v>426</v>
      </c>
      <c r="F48" s="1">
        <v>751</v>
      </c>
      <c r="G48" s="7">
        <v>0.4</v>
      </c>
      <c r="H48" s="1">
        <v>40</v>
      </c>
      <c r="I48" s="1" t="s">
        <v>35</v>
      </c>
      <c r="J48" s="1">
        <v>434</v>
      </c>
      <c r="K48" s="1">
        <f t="shared" si="12"/>
        <v>-8</v>
      </c>
      <c r="L48" s="1"/>
      <c r="M48" s="1"/>
      <c r="N48" s="20">
        <v>210</v>
      </c>
      <c r="O48" s="20">
        <f>VLOOKUP(A48,[1]Sheet!$A:$N,14,0)</f>
        <v>500</v>
      </c>
      <c r="P48" s="1">
        <v>240</v>
      </c>
      <c r="Q48" s="1">
        <v>0</v>
      </c>
      <c r="R48" s="1"/>
      <c r="S48" s="1">
        <f t="shared" si="3"/>
        <v>85.2</v>
      </c>
      <c r="T48" s="5"/>
      <c r="U48" s="5"/>
      <c r="V48" s="1"/>
      <c r="W48" s="1">
        <f t="shared" si="4"/>
        <v>17.5</v>
      </c>
      <c r="X48" s="1">
        <f t="shared" si="5"/>
        <v>17.5</v>
      </c>
      <c r="Y48" s="1">
        <v>97.8</v>
      </c>
      <c r="Z48" s="1">
        <v>112.08</v>
      </c>
      <c r="AA48" s="1">
        <v>102.48</v>
      </c>
      <c r="AB48" s="1">
        <v>110.4</v>
      </c>
      <c r="AC48" s="1">
        <v>122.2</v>
      </c>
      <c r="AD48" s="1">
        <v>103</v>
      </c>
      <c r="AE48" s="1"/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39</v>
      </c>
      <c r="C49" s="1">
        <v>1435</v>
      </c>
      <c r="D49" s="1">
        <v>348</v>
      </c>
      <c r="E49" s="1">
        <v>719</v>
      </c>
      <c r="F49" s="1">
        <v>323</v>
      </c>
      <c r="G49" s="7">
        <v>0.4</v>
      </c>
      <c r="H49" s="1">
        <v>45</v>
      </c>
      <c r="I49" s="1" t="s">
        <v>35</v>
      </c>
      <c r="J49" s="1">
        <v>722</v>
      </c>
      <c r="K49" s="1">
        <f t="shared" si="12"/>
        <v>-3</v>
      </c>
      <c r="L49" s="1"/>
      <c r="M49" s="1"/>
      <c r="N49" s="20">
        <v>150</v>
      </c>
      <c r="O49" s="20">
        <f>VLOOKUP(A49,[1]Sheet!$A:$N,14,0)</f>
        <v>500</v>
      </c>
      <c r="P49" s="1">
        <v>150</v>
      </c>
      <c r="Q49" s="1">
        <v>758</v>
      </c>
      <c r="R49" s="1"/>
      <c r="S49" s="1">
        <f t="shared" si="3"/>
        <v>143.80000000000001</v>
      </c>
      <c r="T49" s="5"/>
      <c r="U49" s="5"/>
      <c r="V49" s="1"/>
      <c r="W49" s="1">
        <f t="shared" si="4"/>
        <v>12.037552155771904</v>
      </c>
      <c r="X49" s="1">
        <f t="shared" si="5"/>
        <v>12.037552155771904</v>
      </c>
      <c r="Y49" s="1">
        <v>158.4</v>
      </c>
      <c r="Z49" s="1">
        <v>169.48</v>
      </c>
      <c r="AA49" s="1">
        <v>160.47999999999999</v>
      </c>
      <c r="AB49" s="1">
        <v>168.8</v>
      </c>
      <c r="AC49" s="1">
        <v>174.6</v>
      </c>
      <c r="AD49" s="1">
        <v>139.4</v>
      </c>
      <c r="AE49" s="1"/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34</v>
      </c>
      <c r="C50" s="1">
        <v>49.923000000000002</v>
      </c>
      <c r="D50" s="1">
        <v>21.326000000000001</v>
      </c>
      <c r="E50" s="1">
        <v>40.581000000000003</v>
      </c>
      <c r="F50" s="1">
        <v>7.0650000000000004</v>
      </c>
      <c r="G50" s="7">
        <v>1</v>
      </c>
      <c r="H50" s="1">
        <v>40</v>
      </c>
      <c r="I50" s="1" t="s">
        <v>35</v>
      </c>
      <c r="J50" s="1">
        <v>41.7</v>
      </c>
      <c r="K50" s="1">
        <f t="shared" si="12"/>
        <v>-1.1189999999999998</v>
      </c>
      <c r="L50" s="1"/>
      <c r="M50" s="1"/>
      <c r="N50" s="20">
        <v>24.548100000000002</v>
      </c>
      <c r="O50" s="20">
        <f>VLOOKUP(A50,[1]Sheet!$A:$N,14,0)</f>
        <v>125.6477800000001</v>
      </c>
      <c r="P50" s="1"/>
      <c r="Q50" s="1">
        <v>44.6999</v>
      </c>
      <c r="R50" s="1"/>
      <c r="S50" s="1">
        <f t="shared" si="3"/>
        <v>8.116200000000001</v>
      </c>
      <c r="T50" s="5"/>
      <c r="U50" s="5"/>
      <c r="V50" s="1"/>
      <c r="W50" s="1">
        <f t="shared" si="4"/>
        <v>21.859081836327352</v>
      </c>
      <c r="X50" s="1">
        <f t="shared" si="5"/>
        <v>21.859081836327352</v>
      </c>
      <c r="Y50" s="1">
        <v>8.2728000000000002</v>
      </c>
      <c r="Z50" s="1">
        <v>8.1295999999999999</v>
      </c>
      <c r="AA50" s="1">
        <v>7.1965999999999992</v>
      </c>
      <c r="AB50" s="1">
        <v>7.3061999999999996</v>
      </c>
      <c r="AC50" s="1">
        <v>8.3079999999999998</v>
      </c>
      <c r="AD50" s="1">
        <v>7.0568</v>
      </c>
      <c r="AE50" s="1"/>
      <c r="AF50" s="1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39</v>
      </c>
      <c r="C51" s="1">
        <v>350</v>
      </c>
      <c r="D51" s="1">
        <v>84</v>
      </c>
      <c r="E51" s="1">
        <v>234</v>
      </c>
      <c r="F51" s="1">
        <v>163</v>
      </c>
      <c r="G51" s="7">
        <v>0.35</v>
      </c>
      <c r="H51" s="1">
        <v>40</v>
      </c>
      <c r="I51" s="1" t="s">
        <v>35</v>
      </c>
      <c r="J51" s="1">
        <v>239</v>
      </c>
      <c r="K51" s="1">
        <f t="shared" si="12"/>
        <v>-5</v>
      </c>
      <c r="L51" s="1"/>
      <c r="M51" s="1"/>
      <c r="N51" s="20">
        <v>10</v>
      </c>
      <c r="O51" s="20">
        <f>VLOOKUP(A51,[1]Sheet!$A:$N,14,0)</f>
        <v>234.3</v>
      </c>
      <c r="P51" s="1"/>
      <c r="Q51" s="1">
        <v>213</v>
      </c>
      <c r="R51" s="1"/>
      <c r="S51" s="1">
        <f t="shared" si="3"/>
        <v>46.8</v>
      </c>
      <c r="T51" s="5"/>
      <c r="U51" s="5"/>
      <c r="V51" s="1"/>
      <c r="W51" s="1">
        <f t="shared" si="4"/>
        <v>13.04059829059829</v>
      </c>
      <c r="X51" s="1">
        <f t="shared" si="5"/>
        <v>13.04059829059829</v>
      </c>
      <c r="Y51" s="1">
        <v>43.4</v>
      </c>
      <c r="Z51" s="1">
        <v>38.6</v>
      </c>
      <c r="AA51" s="1">
        <v>42</v>
      </c>
      <c r="AB51" s="1">
        <v>54.8</v>
      </c>
      <c r="AC51" s="1">
        <v>55.6</v>
      </c>
      <c r="AD51" s="1">
        <v>39.799999999999997</v>
      </c>
      <c r="AE51" s="1"/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39</v>
      </c>
      <c r="C52" s="1">
        <v>236</v>
      </c>
      <c r="D52" s="1">
        <v>419</v>
      </c>
      <c r="E52" s="1">
        <v>276</v>
      </c>
      <c r="F52" s="1">
        <v>273</v>
      </c>
      <c r="G52" s="7">
        <v>0.4</v>
      </c>
      <c r="H52" s="1">
        <v>40</v>
      </c>
      <c r="I52" s="1" t="s">
        <v>35</v>
      </c>
      <c r="J52" s="1">
        <v>288</v>
      </c>
      <c r="K52" s="1">
        <f t="shared" si="12"/>
        <v>-12</v>
      </c>
      <c r="L52" s="1"/>
      <c r="M52" s="1"/>
      <c r="N52" s="20">
        <v>32.000000000000057</v>
      </c>
      <c r="O52" s="20">
        <f>VLOOKUP(A52,[1]Sheet!$A:$N,14,0)</f>
        <v>300</v>
      </c>
      <c r="P52" s="1"/>
      <c r="Q52" s="1">
        <v>130.99999999999989</v>
      </c>
      <c r="R52" s="1"/>
      <c r="S52" s="1">
        <f t="shared" si="3"/>
        <v>55.2</v>
      </c>
      <c r="T52" s="5"/>
      <c r="U52" s="5"/>
      <c r="V52" s="1"/>
      <c r="W52" s="1">
        <f t="shared" si="4"/>
        <v>12.753623188405795</v>
      </c>
      <c r="X52" s="1">
        <f t="shared" si="5"/>
        <v>12.753623188405795</v>
      </c>
      <c r="Y52" s="1">
        <v>52</v>
      </c>
      <c r="Z52" s="1">
        <v>54</v>
      </c>
      <c r="AA52" s="1">
        <v>66</v>
      </c>
      <c r="AB52" s="1">
        <v>72.400000000000006</v>
      </c>
      <c r="AC52" s="1">
        <v>57.2</v>
      </c>
      <c r="AD52" s="1">
        <v>54.2</v>
      </c>
      <c r="AE52" s="1"/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89</v>
      </c>
      <c r="B53" s="1" t="s">
        <v>34</v>
      </c>
      <c r="C53" s="1">
        <v>173.80500000000001</v>
      </c>
      <c r="D53" s="1">
        <v>198.81200000000001</v>
      </c>
      <c r="E53" s="1">
        <v>152.44900000000001</v>
      </c>
      <c r="F53" s="1">
        <v>178.096</v>
      </c>
      <c r="G53" s="7">
        <v>1</v>
      </c>
      <c r="H53" s="1">
        <v>50</v>
      </c>
      <c r="I53" s="1" t="s">
        <v>35</v>
      </c>
      <c r="J53" s="1">
        <v>150.80000000000001</v>
      </c>
      <c r="K53" s="1">
        <f t="shared" si="12"/>
        <v>1.6490000000000009</v>
      </c>
      <c r="L53" s="1"/>
      <c r="M53" s="1"/>
      <c r="N53" s="20"/>
      <c r="O53" s="20">
        <f>VLOOKUP(A53,[1]Sheet!$A:$N,14,0)</f>
        <v>392.72820000000002</v>
      </c>
      <c r="P53" s="1"/>
      <c r="Q53" s="1">
        <v>73.198000000000036</v>
      </c>
      <c r="R53" s="1"/>
      <c r="S53" s="1">
        <f t="shared" si="3"/>
        <v>30.489800000000002</v>
      </c>
      <c r="T53" s="5"/>
      <c r="U53" s="5"/>
      <c r="V53" s="1"/>
      <c r="W53" s="1">
        <f t="shared" si="4"/>
        <v>21.122545900596268</v>
      </c>
      <c r="X53" s="1">
        <f t="shared" si="5"/>
        <v>21.122545900596268</v>
      </c>
      <c r="Y53" s="1">
        <v>29.597000000000001</v>
      </c>
      <c r="Z53" s="1">
        <v>25.1004</v>
      </c>
      <c r="AA53" s="1">
        <v>33.156199999999998</v>
      </c>
      <c r="AB53" s="1">
        <v>34.304400000000001</v>
      </c>
      <c r="AC53" s="1">
        <v>33.119399999999999</v>
      </c>
      <c r="AD53" s="1">
        <v>33.102600000000002</v>
      </c>
      <c r="AE53" s="1"/>
      <c r="AF53" s="1">
        <f t="shared" si="6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90</v>
      </c>
      <c r="B54" s="1" t="s">
        <v>34</v>
      </c>
      <c r="C54" s="1">
        <v>516.25</v>
      </c>
      <c r="D54" s="1">
        <v>377.798</v>
      </c>
      <c r="E54" s="1">
        <v>430.01100000000002</v>
      </c>
      <c r="F54" s="1">
        <v>339.267</v>
      </c>
      <c r="G54" s="7">
        <v>1</v>
      </c>
      <c r="H54" s="1">
        <v>50</v>
      </c>
      <c r="I54" s="1" t="s">
        <v>35</v>
      </c>
      <c r="J54" s="1">
        <v>408.25</v>
      </c>
      <c r="K54" s="1">
        <f t="shared" si="12"/>
        <v>21.761000000000024</v>
      </c>
      <c r="L54" s="1"/>
      <c r="M54" s="1"/>
      <c r="N54" s="20">
        <v>130</v>
      </c>
      <c r="O54" s="20">
        <f>VLOOKUP(A54,[1]Sheet!$A:$N,14,0)</f>
        <v>450</v>
      </c>
      <c r="P54" s="1">
        <v>140</v>
      </c>
      <c r="Q54" s="1">
        <v>277.43659999999988</v>
      </c>
      <c r="R54" s="1"/>
      <c r="S54" s="1">
        <f t="shared" si="3"/>
        <v>86.002200000000002</v>
      </c>
      <c r="T54" s="5"/>
      <c r="U54" s="5"/>
      <c r="V54" s="1"/>
      <c r="W54" s="1">
        <f t="shared" si="4"/>
        <v>14.031078274741807</v>
      </c>
      <c r="X54" s="1">
        <f t="shared" si="5"/>
        <v>14.031078274741807</v>
      </c>
      <c r="Y54" s="1">
        <v>89.962599999999995</v>
      </c>
      <c r="Z54" s="1">
        <v>92.978399999999993</v>
      </c>
      <c r="AA54" s="1">
        <v>89.132800000000003</v>
      </c>
      <c r="AB54" s="1">
        <v>92.639399999999995</v>
      </c>
      <c r="AC54" s="1">
        <v>93.834000000000003</v>
      </c>
      <c r="AD54" s="1">
        <v>80.395399999999995</v>
      </c>
      <c r="AE54" s="1"/>
      <c r="AF54" s="1">
        <f t="shared" si="6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3" t="s">
        <v>91</v>
      </c>
      <c r="B55" s="13" t="s">
        <v>34</v>
      </c>
      <c r="C55" s="13"/>
      <c r="D55" s="13"/>
      <c r="E55" s="13"/>
      <c r="F55" s="13"/>
      <c r="G55" s="14">
        <v>0</v>
      </c>
      <c r="H55" s="13" t="e">
        <v>#N/A</v>
      </c>
      <c r="I55" s="13" t="s">
        <v>35</v>
      </c>
      <c r="J55" s="13"/>
      <c r="K55" s="13">
        <f t="shared" si="12"/>
        <v>0</v>
      </c>
      <c r="L55" s="13"/>
      <c r="M55" s="13"/>
      <c r="N55" s="22"/>
      <c r="O55" s="22"/>
      <c r="P55" s="13"/>
      <c r="Q55" s="13"/>
      <c r="R55" s="13"/>
      <c r="S55" s="13">
        <f t="shared" si="3"/>
        <v>0</v>
      </c>
      <c r="T55" s="15"/>
      <c r="U55" s="15"/>
      <c r="V55" s="13"/>
      <c r="W55" s="13" t="e">
        <f t="shared" si="4"/>
        <v>#DIV/0!</v>
      </c>
      <c r="X55" s="13" t="e">
        <f t="shared" si="5"/>
        <v>#DIV/0!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 t="s">
        <v>46</v>
      </c>
      <c r="AF55" s="13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3" t="s">
        <v>92</v>
      </c>
      <c r="B56" s="13" t="s">
        <v>34</v>
      </c>
      <c r="C56" s="13"/>
      <c r="D56" s="13"/>
      <c r="E56" s="13"/>
      <c r="F56" s="13"/>
      <c r="G56" s="14">
        <v>0</v>
      </c>
      <c r="H56" s="13">
        <v>40</v>
      </c>
      <c r="I56" s="13" t="s">
        <v>35</v>
      </c>
      <c r="J56" s="13"/>
      <c r="K56" s="13">
        <f t="shared" si="12"/>
        <v>0</v>
      </c>
      <c r="L56" s="13"/>
      <c r="M56" s="13"/>
      <c r="N56" s="22"/>
      <c r="O56" s="22"/>
      <c r="P56" s="13"/>
      <c r="Q56" s="13"/>
      <c r="R56" s="13"/>
      <c r="S56" s="13">
        <f t="shared" si="3"/>
        <v>0</v>
      </c>
      <c r="T56" s="15"/>
      <c r="U56" s="15"/>
      <c r="V56" s="13"/>
      <c r="W56" s="13" t="e">
        <f t="shared" si="4"/>
        <v>#DIV/0!</v>
      </c>
      <c r="X56" s="13" t="e">
        <f t="shared" si="5"/>
        <v>#DIV/0!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 t="s">
        <v>46</v>
      </c>
      <c r="AF56" s="13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93</v>
      </c>
      <c r="B57" s="13" t="s">
        <v>34</v>
      </c>
      <c r="C57" s="13"/>
      <c r="D57" s="13"/>
      <c r="E57" s="13"/>
      <c r="F57" s="13"/>
      <c r="G57" s="14">
        <v>0</v>
      </c>
      <c r="H57" s="13" t="e">
        <v>#N/A</v>
      </c>
      <c r="I57" s="13" t="s">
        <v>35</v>
      </c>
      <c r="J57" s="13"/>
      <c r="K57" s="13">
        <f t="shared" si="12"/>
        <v>0</v>
      </c>
      <c r="L57" s="13"/>
      <c r="M57" s="13"/>
      <c r="N57" s="22"/>
      <c r="O57" s="22"/>
      <c r="P57" s="13"/>
      <c r="Q57" s="13"/>
      <c r="R57" s="13"/>
      <c r="S57" s="13">
        <f t="shared" si="3"/>
        <v>0</v>
      </c>
      <c r="T57" s="15"/>
      <c r="U57" s="15"/>
      <c r="V57" s="13"/>
      <c r="W57" s="13" t="e">
        <f t="shared" si="4"/>
        <v>#DIV/0!</v>
      </c>
      <c r="X57" s="13" t="e">
        <f t="shared" si="5"/>
        <v>#DIV/0!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 t="s">
        <v>46</v>
      </c>
      <c r="AF57" s="13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94</v>
      </c>
      <c r="B58" s="1" t="s">
        <v>39</v>
      </c>
      <c r="C58" s="1">
        <v>46</v>
      </c>
      <c r="D58" s="1">
        <v>230</v>
      </c>
      <c r="E58" s="1">
        <v>101</v>
      </c>
      <c r="F58" s="1">
        <v>149</v>
      </c>
      <c r="G58" s="7">
        <v>0.45</v>
      </c>
      <c r="H58" s="1">
        <v>50</v>
      </c>
      <c r="I58" s="1" t="s">
        <v>35</v>
      </c>
      <c r="J58" s="1">
        <v>101</v>
      </c>
      <c r="K58" s="1">
        <f t="shared" si="12"/>
        <v>0</v>
      </c>
      <c r="L58" s="1"/>
      <c r="M58" s="1"/>
      <c r="N58" s="20">
        <v>72.070999999999941</v>
      </c>
      <c r="O58" s="20">
        <f>VLOOKUP(A58,[1]Sheet!$A:$N,14,0)</f>
        <v>152.96000000000029</v>
      </c>
      <c r="P58" s="1"/>
      <c r="Q58" s="1">
        <v>0</v>
      </c>
      <c r="R58" s="1"/>
      <c r="S58" s="1">
        <f t="shared" si="3"/>
        <v>20.2</v>
      </c>
      <c r="T58" s="5"/>
      <c r="U58" s="5"/>
      <c r="V58" s="1"/>
      <c r="W58" s="1">
        <f t="shared" si="4"/>
        <v>14.948514851485163</v>
      </c>
      <c r="X58" s="1">
        <f t="shared" si="5"/>
        <v>14.948514851485163</v>
      </c>
      <c r="Y58" s="1">
        <v>19.8</v>
      </c>
      <c r="Z58" s="1">
        <v>27.071000000000002</v>
      </c>
      <c r="AA58" s="1">
        <v>25.071000000000002</v>
      </c>
      <c r="AB58" s="1">
        <v>15.2</v>
      </c>
      <c r="AC58" s="1">
        <v>16.399999999999999</v>
      </c>
      <c r="AD58" s="1">
        <v>16.271000000000001</v>
      </c>
      <c r="AE58" s="1"/>
      <c r="AF58" s="1">
        <f t="shared" si="6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95</v>
      </c>
      <c r="B59" s="13" t="s">
        <v>34</v>
      </c>
      <c r="C59" s="13"/>
      <c r="D59" s="13"/>
      <c r="E59" s="13"/>
      <c r="F59" s="13"/>
      <c r="G59" s="14">
        <v>0</v>
      </c>
      <c r="H59" s="13" t="e">
        <v>#N/A</v>
      </c>
      <c r="I59" s="13" t="s">
        <v>35</v>
      </c>
      <c r="J59" s="13">
        <v>12</v>
      </c>
      <c r="K59" s="13">
        <f t="shared" si="12"/>
        <v>-12</v>
      </c>
      <c r="L59" s="13"/>
      <c r="M59" s="13"/>
      <c r="N59" s="22"/>
      <c r="O59" s="22">
        <f>VLOOKUP(A59,[1]Sheet!$A:$N,14,0)</f>
        <v>103.46922000000001</v>
      </c>
      <c r="P59" s="13"/>
      <c r="Q59" s="13"/>
      <c r="R59" s="13"/>
      <c r="S59" s="13">
        <f t="shared" si="3"/>
        <v>0</v>
      </c>
      <c r="T59" s="15"/>
      <c r="U59" s="15"/>
      <c r="V59" s="13"/>
      <c r="W59" s="13" t="e">
        <f t="shared" si="4"/>
        <v>#DIV/0!</v>
      </c>
      <c r="X59" s="13" t="e">
        <f t="shared" si="5"/>
        <v>#DIV/0!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 t="s">
        <v>46</v>
      </c>
      <c r="AF59" s="13">
        <f t="shared" si="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39</v>
      </c>
      <c r="C60" s="1">
        <v>45</v>
      </c>
      <c r="D60" s="1">
        <v>193</v>
      </c>
      <c r="E60" s="1">
        <v>105</v>
      </c>
      <c r="F60" s="1">
        <v>108</v>
      </c>
      <c r="G60" s="7">
        <v>0.4</v>
      </c>
      <c r="H60" s="1">
        <v>40</v>
      </c>
      <c r="I60" s="1" t="s">
        <v>35</v>
      </c>
      <c r="J60" s="1">
        <v>103</v>
      </c>
      <c r="K60" s="1">
        <f t="shared" si="12"/>
        <v>2</v>
      </c>
      <c r="L60" s="1"/>
      <c r="M60" s="1"/>
      <c r="N60" s="20">
        <v>52.400000000000013</v>
      </c>
      <c r="O60" s="20">
        <f>VLOOKUP(A60,[1]Sheet!$A:$N,14,0)</f>
        <v>108.8</v>
      </c>
      <c r="P60" s="1"/>
      <c r="Q60" s="1">
        <v>13.599999999999991</v>
      </c>
      <c r="R60" s="1"/>
      <c r="S60" s="1">
        <f t="shared" si="3"/>
        <v>21</v>
      </c>
      <c r="T60" s="5"/>
      <c r="U60" s="5"/>
      <c r="V60" s="1"/>
      <c r="W60" s="1">
        <f t="shared" si="4"/>
        <v>10.971428571428572</v>
      </c>
      <c r="X60" s="1">
        <f t="shared" si="5"/>
        <v>10.971428571428572</v>
      </c>
      <c r="Y60" s="1">
        <v>20.2</v>
      </c>
      <c r="Z60" s="1">
        <v>23.6</v>
      </c>
      <c r="AA60" s="1">
        <v>23.2</v>
      </c>
      <c r="AB60" s="1">
        <v>26.6</v>
      </c>
      <c r="AC60" s="1">
        <v>20.6</v>
      </c>
      <c r="AD60" s="1">
        <v>0.2</v>
      </c>
      <c r="AE60" s="1"/>
      <c r="AF60" s="1">
        <f t="shared" si="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39</v>
      </c>
      <c r="C61" s="1">
        <v>73</v>
      </c>
      <c r="D61" s="1">
        <v>120</v>
      </c>
      <c r="E61" s="1">
        <v>74</v>
      </c>
      <c r="F61" s="1">
        <v>88</v>
      </c>
      <c r="G61" s="7">
        <v>0.4</v>
      </c>
      <c r="H61" s="1">
        <v>40</v>
      </c>
      <c r="I61" s="1" t="s">
        <v>35</v>
      </c>
      <c r="J61" s="1">
        <v>76</v>
      </c>
      <c r="K61" s="1">
        <f t="shared" ref="K61:K87" si="15">E61-J61</f>
        <v>-2</v>
      </c>
      <c r="L61" s="1"/>
      <c r="M61" s="1"/>
      <c r="N61" s="20">
        <v>40.700000000000017</v>
      </c>
      <c r="O61" s="20">
        <f>VLOOKUP(A61,[1]Sheet!$A:$N,14,0)</f>
        <v>64.860000000000014</v>
      </c>
      <c r="P61" s="1"/>
      <c r="Q61" s="1">
        <v>0</v>
      </c>
      <c r="R61" s="1"/>
      <c r="S61" s="1">
        <f t="shared" si="3"/>
        <v>14.8</v>
      </c>
      <c r="T61" s="5">
        <f t="shared" ref="T61" si="16">11*S61-R61-Q61-P61-O61-F61</f>
        <v>9.9399999999999977</v>
      </c>
      <c r="U61" s="5"/>
      <c r="V61" s="1"/>
      <c r="W61" s="1">
        <f t="shared" si="4"/>
        <v>11</v>
      </c>
      <c r="X61" s="1">
        <f t="shared" si="5"/>
        <v>10.328378378378378</v>
      </c>
      <c r="Y61" s="1">
        <v>14.6</v>
      </c>
      <c r="Z61" s="1">
        <v>19.600000000000001</v>
      </c>
      <c r="AA61" s="1">
        <v>19.8</v>
      </c>
      <c r="AB61" s="1">
        <v>21.8</v>
      </c>
      <c r="AC61" s="1">
        <v>17.8</v>
      </c>
      <c r="AD61" s="1">
        <v>12.4</v>
      </c>
      <c r="AE61" s="1"/>
      <c r="AF61" s="1">
        <f t="shared" si="6"/>
        <v>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34</v>
      </c>
      <c r="C62" s="1">
        <v>254.99799999999999</v>
      </c>
      <c r="D62" s="1">
        <v>210.17</v>
      </c>
      <c r="E62" s="1">
        <v>171.065</v>
      </c>
      <c r="F62" s="1">
        <v>244.21199999999999</v>
      </c>
      <c r="G62" s="7">
        <v>1</v>
      </c>
      <c r="H62" s="1">
        <v>55</v>
      </c>
      <c r="I62" s="1" t="s">
        <v>35</v>
      </c>
      <c r="J62" s="1">
        <v>164</v>
      </c>
      <c r="K62" s="1">
        <f t="shared" si="15"/>
        <v>7.0649999999999977</v>
      </c>
      <c r="L62" s="1"/>
      <c r="M62" s="1"/>
      <c r="N62" s="20">
        <v>85.947399999999931</v>
      </c>
      <c r="O62" s="20">
        <f>VLOOKUP(A62,[1]Sheet!$A:$N,14,0)</f>
        <v>166.22871999999981</v>
      </c>
      <c r="P62" s="1"/>
      <c r="Q62" s="1">
        <v>0</v>
      </c>
      <c r="R62" s="1"/>
      <c r="S62" s="1">
        <f t="shared" ref="S62:S99" si="17">E62/5</f>
        <v>34.213000000000001</v>
      </c>
      <c r="T62" s="5"/>
      <c r="U62" s="5"/>
      <c r="V62" s="1"/>
      <c r="W62" s="1">
        <f t="shared" si="4"/>
        <v>11.996630520562354</v>
      </c>
      <c r="X62" s="1">
        <f t="shared" si="5"/>
        <v>11.996630520562354</v>
      </c>
      <c r="Y62" s="1">
        <v>35.808199999999999</v>
      </c>
      <c r="Z62" s="1">
        <v>45.809199999999997</v>
      </c>
      <c r="AA62" s="1">
        <v>46.695599999999999</v>
      </c>
      <c r="AB62" s="1">
        <v>43.632399999999997</v>
      </c>
      <c r="AC62" s="1">
        <v>45.646599999999999</v>
      </c>
      <c r="AD62" s="1">
        <v>39.567799999999998</v>
      </c>
      <c r="AE62" s="1"/>
      <c r="AF62" s="1">
        <f t="shared" ref="AF62:AF99" si="18">ROUND(T62*G62,0)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99</v>
      </c>
      <c r="B63" s="10" t="s">
        <v>39</v>
      </c>
      <c r="C63" s="10">
        <v>19</v>
      </c>
      <c r="D63" s="10"/>
      <c r="E63" s="10"/>
      <c r="F63" s="10">
        <v>19</v>
      </c>
      <c r="G63" s="11">
        <v>0</v>
      </c>
      <c r="H63" s="10" t="e">
        <v>#N/A</v>
      </c>
      <c r="I63" s="10" t="s">
        <v>40</v>
      </c>
      <c r="J63" s="10"/>
      <c r="K63" s="10">
        <f t="shared" si="15"/>
        <v>0</v>
      </c>
      <c r="L63" s="10"/>
      <c r="M63" s="10"/>
      <c r="N63" s="23"/>
      <c r="O63" s="23"/>
      <c r="P63" s="10"/>
      <c r="Q63" s="10"/>
      <c r="R63" s="10"/>
      <c r="S63" s="10">
        <f t="shared" si="17"/>
        <v>0</v>
      </c>
      <c r="T63" s="12"/>
      <c r="U63" s="12"/>
      <c r="V63" s="10"/>
      <c r="W63" s="10" t="e">
        <f t="shared" si="4"/>
        <v>#DIV/0!</v>
      </c>
      <c r="X63" s="10" t="e">
        <f t="shared" si="5"/>
        <v>#DIV/0!</v>
      </c>
      <c r="Y63" s="10">
        <v>0</v>
      </c>
      <c r="Z63" s="10">
        <v>0.2</v>
      </c>
      <c r="AA63" s="10">
        <v>0.2</v>
      </c>
      <c r="AB63" s="10">
        <v>0</v>
      </c>
      <c r="AC63" s="10">
        <v>0</v>
      </c>
      <c r="AD63" s="10">
        <v>0</v>
      </c>
      <c r="AE63" s="18" t="s">
        <v>100</v>
      </c>
      <c r="AF63" s="10">
        <f t="shared" si="1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34</v>
      </c>
      <c r="C64" s="1">
        <v>351.76600000000002</v>
      </c>
      <c r="D64" s="1">
        <v>240.64400000000001</v>
      </c>
      <c r="E64" s="1">
        <v>209.559</v>
      </c>
      <c r="F64" s="1">
        <v>266.49099999999999</v>
      </c>
      <c r="G64" s="7">
        <v>1</v>
      </c>
      <c r="H64" s="1">
        <v>50</v>
      </c>
      <c r="I64" s="1" t="s">
        <v>35</v>
      </c>
      <c r="J64" s="1">
        <v>190.95</v>
      </c>
      <c r="K64" s="1">
        <f t="shared" si="15"/>
        <v>18.609000000000009</v>
      </c>
      <c r="L64" s="1"/>
      <c r="M64" s="1"/>
      <c r="N64" s="20">
        <v>96.78490000000005</v>
      </c>
      <c r="O64" s="20">
        <f>VLOOKUP(A64,[1]Sheet!$A:$N,14,0)</f>
        <v>450</v>
      </c>
      <c r="P64" s="1"/>
      <c r="Q64" s="1">
        <v>0</v>
      </c>
      <c r="R64" s="1"/>
      <c r="S64" s="1">
        <f t="shared" si="17"/>
        <v>41.911799999999999</v>
      </c>
      <c r="T64" s="5"/>
      <c r="U64" s="5"/>
      <c r="V64" s="1"/>
      <c r="W64" s="1">
        <f t="shared" si="4"/>
        <v>17.095209463683258</v>
      </c>
      <c r="X64" s="1">
        <f t="shared" si="5"/>
        <v>17.095209463683258</v>
      </c>
      <c r="Y64" s="1">
        <v>41.0976</v>
      </c>
      <c r="Z64" s="1">
        <v>57.3294</v>
      </c>
      <c r="AA64" s="1">
        <v>59.898400000000002</v>
      </c>
      <c r="AB64" s="1">
        <v>60.604399999999998</v>
      </c>
      <c r="AC64" s="1">
        <v>63.010800000000003</v>
      </c>
      <c r="AD64" s="1">
        <v>58.577399999999997</v>
      </c>
      <c r="AE64" s="1"/>
      <c r="AF64" s="1">
        <f t="shared" si="1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102</v>
      </c>
      <c r="B65" s="13" t="s">
        <v>34</v>
      </c>
      <c r="C65" s="13"/>
      <c r="D65" s="13"/>
      <c r="E65" s="13"/>
      <c r="F65" s="13"/>
      <c r="G65" s="14">
        <v>0</v>
      </c>
      <c r="H65" s="13">
        <v>50</v>
      </c>
      <c r="I65" s="13" t="s">
        <v>35</v>
      </c>
      <c r="J65" s="13"/>
      <c r="K65" s="13">
        <f t="shared" si="15"/>
        <v>0</v>
      </c>
      <c r="L65" s="13"/>
      <c r="M65" s="13"/>
      <c r="N65" s="22"/>
      <c r="O65" s="22">
        <f>VLOOKUP(A65,[1]Sheet!$A:$N,14,0)</f>
        <v>65.079899999999924</v>
      </c>
      <c r="P65" s="13"/>
      <c r="Q65" s="13"/>
      <c r="R65" s="13"/>
      <c r="S65" s="13">
        <f t="shared" si="17"/>
        <v>0</v>
      </c>
      <c r="T65" s="15"/>
      <c r="U65" s="15"/>
      <c r="V65" s="13"/>
      <c r="W65" s="13" t="e">
        <f t="shared" si="4"/>
        <v>#DIV/0!</v>
      </c>
      <c r="X65" s="13" t="e">
        <f t="shared" si="5"/>
        <v>#DIV/0!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46</v>
      </c>
      <c r="AF65" s="13">
        <f t="shared" si="1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39</v>
      </c>
      <c r="C66" s="1">
        <v>166</v>
      </c>
      <c r="D66" s="1">
        <v>60</v>
      </c>
      <c r="E66" s="1">
        <v>98</v>
      </c>
      <c r="F66" s="1">
        <v>100</v>
      </c>
      <c r="G66" s="7">
        <v>0.4</v>
      </c>
      <c r="H66" s="1">
        <v>50</v>
      </c>
      <c r="I66" s="1" t="s">
        <v>35</v>
      </c>
      <c r="J66" s="1">
        <v>99</v>
      </c>
      <c r="K66" s="1">
        <f t="shared" si="15"/>
        <v>-1</v>
      </c>
      <c r="L66" s="1"/>
      <c r="M66" s="1"/>
      <c r="N66" s="20"/>
      <c r="O66" s="20">
        <f>VLOOKUP(A66,[1]Sheet!$A:$N,14,0)</f>
        <v>470.82000000000011</v>
      </c>
      <c r="P66" s="1"/>
      <c r="Q66" s="1">
        <v>38</v>
      </c>
      <c r="R66" s="1"/>
      <c r="S66" s="1">
        <f t="shared" si="17"/>
        <v>19.600000000000001</v>
      </c>
      <c r="T66" s="5"/>
      <c r="U66" s="5"/>
      <c r="V66" s="1"/>
      <c r="W66" s="1">
        <f t="shared" si="4"/>
        <v>31.062244897959189</v>
      </c>
      <c r="X66" s="1">
        <f t="shared" si="5"/>
        <v>31.062244897959189</v>
      </c>
      <c r="Y66" s="1">
        <v>17</v>
      </c>
      <c r="Z66" s="1">
        <v>17.600000000000001</v>
      </c>
      <c r="AA66" s="1">
        <v>19.600000000000001</v>
      </c>
      <c r="AB66" s="1">
        <v>26.4</v>
      </c>
      <c r="AC66" s="1">
        <v>25.4</v>
      </c>
      <c r="AD66" s="1">
        <v>16.283999999999999</v>
      </c>
      <c r="AE66" s="1"/>
      <c r="AF66" s="1">
        <f t="shared" si="1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39</v>
      </c>
      <c r="C67" s="1">
        <v>784</v>
      </c>
      <c r="D67" s="1">
        <v>636</v>
      </c>
      <c r="E67" s="1">
        <v>684</v>
      </c>
      <c r="F67" s="1">
        <v>297</v>
      </c>
      <c r="G67" s="7">
        <v>0.4</v>
      </c>
      <c r="H67" s="1">
        <v>40</v>
      </c>
      <c r="I67" s="1" t="s">
        <v>35</v>
      </c>
      <c r="J67" s="1">
        <v>778</v>
      </c>
      <c r="K67" s="1">
        <f t="shared" si="15"/>
        <v>-94</v>
      </c>
      <c r="L67" s="1"/>
      <c r="M67" s="1"/>
      <c r="N67" s="20">
        <v>158</v>
      </c>
      <c r="O67" s="20">
        <f>VLOOKUP(A67,[1]Sheet!$A:$N,14,0)</f>
        <v>400</v>
      </c>
      <c r="P67" s="1"/>
      <c r="Q67" s="1">
        <v>653</v>
      </c>
      <c r="R67" s="1"/>
      <c r="S67" s="1">
        <f t="shared" si="17"/>
        <v>136.80000000000001</v>
      </c>
      <c r="T67" s="5">
        <f t="shared" ref="T67:T68" si="19">11*S67-R67-Q67-P67-O67-F67</f>
        <v>154.80000000000018</v>
      </c>
      <c r="U67" s="5"/>
      <c r="V67" s="1"/>
      <c r="W67" s="1">
        <f t="shared" si="4"/>
        <v>11</v>
      </c>
      <c r="X67" s="1">
        <f t="shared" si="5"/>
        <v>9.8684210526315788</v>
      </c>
      <c r="Y67" s="1">
        <v>126</v>
      </c>
      <c r="Z67" s="1">
        <v>140.4</v>
      </c>
      <c r="AA67" s="1">
        <v>147.6</v>
      </c>
      <c r="AB67" s="1">
        <v>147</v>
      </c>
      <c r="AC67" s="1">
        <v>150.6</v>
      </c>
      <c r="AD67" s="1">
        <v>131.72</v>
      </c>
      <c r="AE67" s="1"/>
      <c r="AF67" s="1">
        <f t="shared" si="18"/>
        <v>62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39</v>
      </c>
      <c r="C68" s="1">
        <v>650</v>
      </c>
      <c r="D68" s="1">
        <v>516</v>
      </c>
      <c r="E68" s="1">
        <v>526</v>
      </c>
      <c r="F68" s="1">
        <v>505</v>
      </c>
      <c r="G68" s="7">
        <v>0.4</v>
      </c>
      <c r="H68" s="1">
        <v>40</v>
      </c>
      <c r="I68" s="1" t="s">
        <v>35</v>
      </c>
      <c r="J68" s="1">
        <v>582</v>
      </c>
      <c r="K68" s="1">
        <f t="shared" si="15"/>
        <v>-56</v>
      </c>
      <c r="L68" s="1"/>
      <c r="M68" s="1"/>
      <c r="N68" s="20">
        <v>143.89999999999989</v>
      </c>
      <c r="O68" s="20">
        <f>VLOOKUP(A68,[1]Sheet!$A:$N,14,0)</f>
        <v>350</v>
      </c>
      <c r="P68" s="1"/>
      <c r="Q68" s="1">
        <v>259.10000000000008</v>
      </c>
      <c r="R68" s="1"/>
      <c r="S68" s="1">
        <f t="shared" si="17"/>
        <v>105.2</v>
      </c>
      <c r="T68" s="5">
        <f t="shared" si="19"/>
        <v>43.099999999999909</v>
      </c>
      <c r="U68" s="5"/>
      <c r="V68" s="1"/>
      <c r="W68" s="1">
        <f t="shared" si="4"/>
        <v>11</v>
      </c>
      <c r="X68" s="1">
        <f t="shared" si="5"/>
        <v>10.590304182509506</v>
      </c>
      <c r="Y68" s="1">
        <v>101.6</v>
      </c>
      <c r="Z68" s="1">
        <v>115.8</v>
      </c>
      <c r="AA68" s="1">
        <v>122</v>
      </c>
      <c r="AB68" s="1">
        <v>124.8</v>
      </c>
      <c r="AC68" s="1">
        <v>126.6</v>
      </c>
      <c r="AD68" s="1">
        <v>108</v>
      </c>
      <c r="AE68" s="1"/>
      <c r="AF68" s="1">
        <f t="shared" si="18"/>
        <v>17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34</v>
      </c>
      <c r="C69" s="1">
        <v>191.38399999999999</v>
      </c>
      <c r="D69" s="1">
        <v>1.2569999999999999</v>
      </c>
      <c r="E69" s="1">
        <v>124.349</v>
      </c>
      <c r="F69" s="1">
        <v>33.832999999999998</v>
      </c>
      <c r="G69" s="7">
        <v>1</v>
      </c>
      <c r="H69" s="1">
        <v>40</v>
      </c>
      <c r="I69" s="1" t="s">
        <v>35</v>
      </c>
      <c r="J69" s="1">
        <v>130.5</v>
      </c>
      <c r="K69" s="1">
        <f t="shared" si="15"/>
        <v>-6.1509999999999962</v>
      </c>
      <c r="L69" s="1"/>
      <c r="M69" s="1"/>
      <c r="N69" s="20">
        <v>48.42949999999999</v>
      </c>
      <c r="O69" s="20">
        <f>VLOOKUP(A69,[1]Sheet!$A:$N,14,0)</f>
        <v>291.12469999999968</v>
      </c>
      <c r="P69" s="1"/>
      <c r="Q69" s="1">
        <v>159.95650000000001</v>
      </c>
      <c r="R69" s="1"/>
      <c r="S69" s="1">
        <f t="shared" si="17"/>
        <v>24.869800000000001</v>
      </c>
      <c r="T69" s="5"/>
      <c r="U69" s="5"/>
      <c r="V69" s="1"/>
      <c r="W69" s="1">
        <f t="shared" si="4"/>
        <v>19.498114178642357</v>
      </c>
      <c r="X69" s="1">
        <f t="shared" si="5"/>
        <v>19.498114178642357</v>
      </c>
      <c r="Y69" s="1">
        <v>26.355</v>
      </c>
      <c r="Z69" s="1">
        <v>20.013000000000002</v>
      </c>
      <c r="AA69" s="1">
        <v>15.4366</v>
      </c>
      <c r="AB69" s="1">
        <v>21.184200000000001</v>
      </c>
      <c r="AC69" s="1">
        <v>26.124199999999998</v>
      </c>
      <c r="AD69" s="1">
        <v>20.516400000000001</v>
      </c>
      <c r="AE69" s="1"/>
      <c r="AF69" s="1">
        <f t="shared" si="1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34</v>
      </c>
      <c r="C70" s="1">
        <v>100.202</v>
      </c>
      <c r="D70" s="1">
        <v>14.647</v>
      </c>
      <c r="E70" s="1">
        <v>99.087000000000003</v>
      </c>
      <c r="F70" s="1">
        <v>1E-3</v>
      </c>
      <c r="G70" s="7">
        <v>1</v>
      </c>
      <c r="H70" s="1">
        <v>40</v>
      </c>
      <c r="I70" s="1" t="s">
        <v>35</v>
      </c>
      <c r="J70" s="1">
        <v>102.7</v>
      </c>
      <c r="K70" s="1">
        <f t="shared" si="15"/>
        <v>-3.6129999999999995</v>
      </c>
      <c r="L70" s="1"/>
      <c r="M70" s="1"/>
      <c r="N70" s="20">
        <v>19.41759999999999</v>
      </c>
      <c r="O70" s="20">
        <f>VLOOKUP(A70,[1]Sheet!$A:$N,14,0)</f>
        <v>179.82313999999951</v>
      </c>
      <c r="P70" s="1"/>
      <c r="Q70" s="1">
        <v>155.8398</v>
      </c>
      <c r="R70" s="1"/>
      <c r="S70" s="1">
        <f t="shared" si="17"/>
        <v>19.817399999999999</v>
      </c>
      <c r="T70" s="5"/>
      <c r="U70" s="5"/>
      <c r="V70" s="1"/>
      <c r="W70" s="1">
        <f t="shared" si="4"/>
        <v>16.937839474401258</v>
      </c>
      <c r="X70" s="1">
        <f t="shared" si="5"/>
        <v>16.937839474401258</v>
      </c>
      <c r="Y70" s="1">
        <v>20.543600000000001</v>
      </c>
      <c r="Z70" s="1">
        <v>11.1852</v>
      </c>
      <c r="AA70" s="1">
        <v>10.0886</v>
      </c>
      <c r="AB70" s="1">
        <v>13.429399999999999</v>
      </c>
      <c r="AC70" s="1">
        <v>14.3858</v>
      </c>
      <c r="AD70" s="1">
        <v>12.0402</v>
      </c>
      <c r="AE70" s="1"/>
      <c r="AF70" s="1">
        <f t="shared" si="1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108</v>
      </c>
      <c r="B71" s="13" t="s">
        <v>34</v>
      </c>
      <c r="C71" s="13"/>
      <c r="D71" s="13"/>
      <c r="E71" s="13"/>
      <c r="F71" s="13"/>
      <c r="G71" s="14">
        <v>0</v>
      </c>
      <c r="H71" s="13" t="e">
        <v>#N/A</v>
      </c>
      <c r="I71" s="13" t="s">
        <v>35</v>
      </c>
      <c r="J71" s="13"/>
      <c r="K71" s="13">
        <f t="shared" si="15"/>
        <v>0</v>
      </c>
      <c r="L71" s="13"/>
      <c r="M71" s="13"/>
      <c r="N71" s="22"/>
      <c r="O71" s="22">
        <f>VLOOKUP(A71,[1]Sheet!$A:$N,14,0)</f>
        <v>213.16922000000011</v>
      </c>
      <c r="P71" s="13"/>
      <c r="Q71" s="13"/>
      <c r="R71" s="13"/>
      <c r="S71" s="13">
        <f t="shared" si="17"/>
        <v>0</v>
      </c>
      <c r="T71" s="15"/>
      <c r="U71" s="15"/>
      <c r="V71" s="13"/>
      <c r="W71" s="13" t="e">
        <f t="shared" ref="W71:W99" si="20">(F71+O71+P71+Q71+R71+T71)/S71</f>
        <v>#DIV/0!</v>
      </c>
      <c r="X71" s="13" t="e">
        <f t="shared" ref="X71:X99" si="21">(F71+O71+P71+Q71+R71)/S71</f>
        <v>#DIV/0!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 t="s">
        <v>46</v>
      </c>
      <c r="AF71" s="13">
        <f t="shared" si="18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109</v>
      </c>
      <c r="B72" s="1" t="s">
        <v>34</v>
      </c>
      <c r="C72" s="1">
        <v>83.353999999999999</v>
      </c>
      <c r="D72" s="1">
        <v>114.598</v>
      </c>
      <c r="E72" s="1">
        <v>91.638999999999996</v>
      </c>
      <c r="F72" s="1">
        <v>76.44</v>
      </c>
      <c r="G72" s="7">
        <v>1</v>
      </c>
      <c r="H72" s="1">
        <v>30</v>
      </c>
      <c r="I72" s="1" t="s">
        <v>35</v>
      </c>
      <c r="J72" s="1">
        <v>98.8</v>
      </c>
      <c r="K72" s="1">
        <f t="shared" si="15"/>
        <v>-7.1610000000000014</v>
      </c>
      <c r="L72" s="1"/>
      <c r="M72" s="1"/>
      <c r="N72" s="20"/>
      <c r="O72" s="20">
        <f>VLOOKUP(A72,[1]Sheet!$A:$N,14,0)</f>
        <v>61.345919999999857</v>
      </c>
      <c r="P72" s="1"/>
      <c r="Q72" s="1">
        <v>39.858500000000006</v>
      </c>
      <c r="R72" s="1"/>
      <c r="S72" s="1">
        <f t="shared" si="17"/>
        <v>18.3278</v>
      </c>
      <c r="T72" s="5">
        <f t="shared" ref="T72" si="22">11*S72-R72-Q72-P72-O72-F72</f>
        <v>23.961380000000133</v>
      </c>
      <c r="U72" s="5"/>
      <c r="V72" s="1"/>
      <c r="W72" s="1">
        <f t="shared" si="20"/>
        <v>11</v>
      </c>
      <c r="X72" s="1">
        <f t="shared" si="21"/>
        <v>9.6926210456246711</v>
      </c>
      <c r="Y72" s="1">
        <v>13.971</v>
      </c>
      <c r="Z72" s="1">
        <v>12.5604</v>
      </c>
      <c r="AA72" s="1">
        <v>19.445599999999999</v>
      </c>
      <c r="AB72" s="1">
        <v>18.917999999999999</v>
      </c>
      <c r="AC72" s="1">
        <v>18.696000000000002</v>
      </c>
      <c r="AD72" s="1">
        <v>10.7576</v>
      </c>
      <c r="AE72" s="1"/>
      <c r="AF72" s="1">
        <f t="shared" si="18"/>
        <v>24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110</v>
      </c>
      <c r="B73" s="13" t="s">
        <v>39</v>
      </c>
      <c r="C73" s="13"/>
      <c r="D73" s="13"/>
      <c r="E73" s="13"/>
      <c r="F73" s="13"/>
      <c r="G73" s="14">
        <v>0</v>
      </c>
      <c r="H73" s="13" t="e">
        <v>#N/A</v>
      </c>
      <c r="I73" s="13" t="s">
        <v>35</v>
      </c>
      <c r="J73" s="13"/>
      <c r="K73" s="13">
        <f t="shared" si="15"/>
        <v>0</v>
      </c>
      <c r="L73" s="13"/>
      <c r="M73" s="13"/>
      <c r="N73" s="22"/>
      <c r="O73" s="22">
        <f>VLOOKUP(A73,[1]Sheet!$A:$N,14,0)</f>
        <v>144.9</v>
      </c>
      <c r="P73" s="13"/>
      <c r="Q73" s="13"/>
      <c r="R73" s="13"/>
      <c r="S73" s="13">
        <f t="shared" si="17"/>
        <v>0</v>
      </c>
      <c r="T73" s="15"/>
      <c r="U73" s="15"/>
      <c r="V73" s="13"/>
      <c r="W73" s="13" t="e">
        <f t="shared" si="20"/>
        <v>#DIV/0!</v>
      </c>
      <c r="X73" s="13" t="e">
        <f t="shared" si="21"/>
        <v>#DIV/0!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46</v>
      </c>
      <c r="AF73" s="13">
        <f t="shared" si="1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3" t="s">
        <v>111</v>
      </c>
      <c r="B74" s="13" t="s">
        <v>39</v>
      </c>
      <c r="C74" s="13"/>
      <c r="D74" s="13"/>
      <c r="E74" s="13"/>
      <c r="F74" s="13"/>
      <c r="G74" s="14">
        <v>0</v>
      </c>
      <c r="H74" s="13" t="e">
        <v>#N/A</v>
      </c>
      <c r="I74" s="13" t="s">
        <v>35</v>
      </c>
      <c r="J74" s="13"/>
      <c r="K74" s="13">
        <f t="shared" si="15"/>
        <v>0</v>
      </c>
      <c r="L74" s="13"/>
      <c r="M74" s="13"/>
      <c r="N74" s="22"/>
      <c r="O74" s="22">
        <f>VLOOKUP(A74,[1]Sheet!$A:$N,14,0)</f>
        <v>182.78</v>
      </c>
      <c r="P74" s="13"/>
      <c r="Q74" s="13"/>
      <c r="R74" s="13"/>
      <c r="S74" s="13">
        <f t="shared" si="17"/>
        <v>0</v>
      </c>
      <c r="T74" s="15"/>
      <c r="U74" s="15"/>
      <c r="V74" s="13"/>
      <c r="W74" s="13" t="e">
        <f t="shared" si="20"/>
        <v>#DIV/0!</v>
      </c>
      <c r="X74" s="13" t="e">
        <f t="shared" si="21"/>
        <v>#DIV/0!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 t="s">
        <v>46</v>
      </c>
      <c r="AF74" s="13">
        <f t="shared" si="1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3" t="s">
        <v>112</v>
      </c>
      <c r="B75" s="13" t="s">
        <v>39</v>
      </c>
      <c r="C75" s="13"/>
      <c r="D75" s="13"/>
      <c r="E75" s="13"/>
      <c r="F75" s="13"/>
      <c r="G75" s="14">
        <v>0</v>
      </c>
      <c r="H75" s="13" t="e">
        <v>#N/A</v>
      </c>
      <c r="I75" s="13" t="s">
        <v>35</v>
      </c>
      <c r="J75" s="13"/>
      <c r="K75" s="13">
        <f t="shared" si="15"/>
        <v>0</v>
      </c>
      <c r="L75" s="13"/>
      <c r="M75" s="13"/>
      <c r="N75" s="22"/>
      <c r="O75" s="22">
        <f>VLOOKUP(A75,[1]Sheet!$A:$N,14,0)</f>
        <v>217</v>
      </c>
      <c r="P75" s="13"/>
      <c r="Q75" s="13"/>
      <c r="R75" s="13"/>
      <c r="S75" s="13">
        <f t="shared" si="17"/>
        <v>0</v>
      </c>
      <c r="T75" s="15"/>
      <c r="U75" s="15"/>
      <c r="V75" s="13"/>
      <c r="W75" s="13" t="e">
        <f t="shared" si="20"/>
        <v>#DIV/0!</v>
      </c>
      <c r="X75" s="13" t="e">
        <f t="shared" si="21"/>
        <v>#DIV/0!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 t="s">
        <v>46</v>
      </c>
      <c r="AF75" s="13">
        <f t="shared" si="1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3" t="s">
        <v>113</v>
      </c>
      <c r="B76" s="13" t="s">
        <v>39</v>
      </c>
      <c r="C76" s="13"/>
      <c r="D76" s="13"/>
      <c r="E76" s="13"/>
      <c r="F76" s="13"/>
      <c r="G76" s="14">
        <v>0</v>
      </c>
      <c r="H76" s="13" t="e">
        <v>#N/A</v>
      </c>
      <c r="I76" s="13" t="s">
        <v>35</v>
      </c>
      <c r="J76" s="13"/>
      <c r="K76" s="13">
        <f t="shared" si="15"/>
        <v>0</v>
      </c>
      <c r="L76" s="13"/>
      <c r="M76" s="13"/>
      <c r="N76" s="22"/>
      <c r="O76" s="22"/>
      <c r="P76" s="13"/>
      <c r="Q76" s="13"/>
      <c r="R76" s="13"/>
      <c r="S76" s="13">
        <f t="shared" si="17"/>
        <v>0</v>
      </c>
      <c r="T76" s="15"/>
      <c r="U76" s="15"/>
      <c r="V76" s="13"/>
      <c r="W76" s="13" t="e">
        <f t="shared" si="20"/>
        <v>#DIV/0!</v>
      </c>
      <c r="X76" s="13" t="e">
        <f t="shared" si="21"/>
        <v>#DIV/0!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 t="s">
        <v>46</v>
      </c>
      <c r="AF76" s="13">
        <f t="shared" si="1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114</v>
      </c>
      <c r="B77" s="13" t="s">
        <v>39</v>
      </c>
      <c r="C77" s="13"/>
      <c r="D77" s="13"/>
      <c r="E77" s="13"/>
      <c r="F77" s="13"/>
      <c r="G77" s="14">
        <v>0</v>
      </c>
      <c r="H77" s="13" t="e">
        <v>#N/A</v>
      </c>
      <c r="I77" s="13" t="s">
        <v>35</v>
      </c>
      <c r="J77" s="13"/>
      <c r="K77" s="13">
        <f t="shared" si="15"/>
        <v>0</v>
      </c>
      <c r="L77" s="13"/>
      <c r="M77" s="13"/>
      <c r="N77" s="22"/>
      <c r="O77" s="22">
        <f>VLOOKUP(A77,[1]Sheet!$A:$N,14,0)</f>
        <v>257.5</v>
      </c>
      <c r="P77" s="13"/>
      <c r="Q77" s="13"/>
      <c r="R77" s="13"/>
      <c r="S77" s="13">
        <f t="shared" si="17"/>
        <v>0</v>
      </c>
      <c r="T77" s="15"/>
      <c r="U77" s="15"/>
      <c r="V77" s="13"/>
      <c r="W77" s="13" t="e">
        <f t="shared" si="20"/>
        <v>#DIV/0!</v>
      </c>
      <c r="X77" s="13" t="e">
        <f t="shared" si="21"/>
        <v>#DIV/0!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 t="s">
        <v>46</v>
      </c>
      <c r="AF77" s="13">
        <f t="shared" si="1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3" t="s">
        <v>115</v>
      </c>
      <c r="B78" s="13" t="s">
        <v>39</v>
      </c>
      <c r="C78" s="13"/>
      <c r="D78" s="13"/>
      <c r="E78" s="13"/>
      <c r="F78" s="13"/>
      <c r="G78" s="14">
        <v>0</v>
      </c>
      <c r="H78" s="13" t="e">
        <v>#N/A</v>
      </c>
      <c r="I78" s="13" t="s">
        <v>35</v>
      </c>
      <c r="J78" s="13"/>
      <c r="K78" s="13">
        <f t="shared" si="15"/>
        <v>0</v>
      </c>
      <c r="L78" s="13"/>
      <c r="M78" s="13"/>
      <c r="N78" s="22"/>
      <c r="O78" s="22"/>
      <c r="P78" s="13"/>
      <c r="Q78" s="13"/>
      <c r="R78" s="13"/>
      <c r="S78" s="13">
        <f t="shared" si="17"/>
        <v>0</v>
      </c>
      <c r="T78" s="15"/>
      <c r="U78" s="15"/>
      <c r="V78" s="13"/>
      <c r="W78" s="13" t="e">
        <f t="shared" si="20"/>
        <v>#DIV/0!</v>
      </c>
      <c r="X78" s="13" t="e">
        <f t="shared" si="21"/>
        <v>#DIV/0!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 t="s">
        <v>46</v>
      </c>
      <c r="AF78" s="13">
        <f t="shared" si="1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3" t="s">
        <v>116</v>
      </c>
      <c r="B79" s="13" t="s">
        <v>39</v>
      </c>
      <c r="C79" s="13"/>
      <c r="D79" s="13"/>
      <c r="E79" s="13"/>
      <c r="F79" s="13"/>
      <c r="G79" s="14">
        <v>0</v>
      </c>
      <c r="H79" s="13" t="e">
        <v>#N/A</v>
      </c>
      <c r="I79" s="13" t="s">
        <v>35</v>
      </c>
      <c r="J79" s="13"/>
      <c r="K79" s="13">
        <f t="shared" si="15"/>
        <v>0</v>
      </c>
      <c r="L79" s="13"/>
      <c r="M79" s="13"/>
      <c r="N79" s="22"/>
      <c r="O79" s="22">
        <f>VLOOKUP(A79,[1]Sheet!$A:$N,14,0)</f>
        <v>169.8000000000001</v>
      </c>
      <c r="P79" s="13"/>
      <c r="Q79" s="13"/>
      <c r="R79" s="13"/>
      <c r="S79" s="13">
        <f t="shared" si="17"/>
        <v>0</v>
      </c>
      <c r="T79" s="15"/>
      <c r="U79" s="15"/>
      <c r="V79" s="13"/>
      <c r="W79" s="13" t="e">
        <f t="shared" si="20"/>
        <v>#DIV/0!</v>
      </c>
      <c r="X79" s="13" t="e">
        <f t="shared" si="21"/>
        <v>#DIV/0!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 t="s">
        <v>46</v>
      </c>
      <c r="AF79" s="13">
        <f t="shared" si="1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39</v>
      </c>
      <c r="C80" s="1"/>
      <c r="D80" s="1">
        <v>84</v>
      </c>
      <c r="E80" s="1">
        <v>8</v>
      </c>
      <c r="F80" s="1">
        <v>76</v>
      </c>
      <c r="G80" s="7">
        <v>0</v>
      </c>
      <c r="H80" s="1" t="e">
        <v>#N/A</v>
      </c>
      <c r="I80" s="1" t="s">
        <v>118</v>
      </c>
      <c r="J80" s="1">
        <v>8</v>
      </c>
      <c r="K80" s="1">
        <f t="shared" si="15"/>
        <v>0</v>
      </c>
      <c r="L80" s="1"/>
      <c r="M80" s="1"/>
      <c r="N80" s="20"/>
      <c r="O80" s="20"/>
      <c r="P80" s="1"/>
      <c r="Q80" s="1"/>
      <c r="R80" s="1"/>
      <c r="S80" s="1">
        <f t="shared" si="17"/>
        <v>1.6</v>
      </c>
      <c r="T80" s="5"/>
      <c r="U80" s="5"/>
      <c r="V80" s="1"/>
      <c r="W80" s="1">
        <f t="shared" si="20"/>
        <v>47.5</v>
      </c>
      <c r="X80" s="1">
        <f t="shared" si="21"/>
        <v>47.5</v>
      </c>
      <c r="Y80" s="1">
        <v>1.6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/>
      <c r="AF80" s="1">
        <f t="shared" si="1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39</v>
      </c>
      <c r="C81" s="1">
        <v>70</v>
      </c>
      <c r="D81" s="1"/>
      <c r="E81" s="1">
        <v>10</v>
      </c>
      <c r="F81" s="1">
        <v>53</v>
      </c>
      <c r="G81" s="7">
        <v>0.11</v>
      </c>
      <c r="H81" s="1">
        <v>150</v>
      </c>
      <c r="I81" s="1" t="s">
        <v>35</v>
      </c>
      <c r="J81" s="1">
        <v>10</v>
      </c>
      <c r="K81" s="1">
        <f t="shared" si="15"/>
        <v>0</v>
      </c>
      <c r="L81" s="1"/>
      <c r="M81" s="1"/>
      <c r="N81" s="20"/>
      <c r="O81" s="20"/>
      <c r="P81" s="1"/>
      <c r="Q81" s="1">
        <v>0</v>
      </c>
      <c r="R81" s="1"/>
      <c r="S81" s="1">
        <f t="shared" si="17"/>
        <v>2</v>
      </c>
      <c r="T81" s="5"/>
      <c r="U81" s="5"/>
      <c r="V81" s="1"/>
      <c r="W81" s="1">
        <f t="shared" si="20"/>
        <v>26.5</v>
      </c>
      <c r="X81" s="1">
        <f t="shared" si="21"/>
        <v>26.5</v>
      </c>
      <c r="Y81" s="1">
        <v>2.2000000000000002</v>
      </c>
      <c r="Z81" s="1">
        <v>1.8</v>
      </c>
      <c r="AA81" s="1">
        <v>1.4</v>
      </c>
      <c r="AB81" s="1">
        <v>0.6</v>
      </c>
      <c r="AC81" s="1">
        <v>0.8</v>
      </c>
      <c r="AD81" s="1">
        <v>2.6</v>
      </c>
      <c r="AE81" s="18" t="s">
        <v>120</v>
      </c>
      <c r="AF81" s="1">
        <f t="shared" si="1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39</v>
      </c>
      <c r="C82" s="1"/>
      <c r="D82" s="1">
        <v>100</v>
      </c>
      <c r="E82" s="1">
        <v>24</v>
      </c>
      <c r="F82" s="1">
        <v>76</v>
      </c>
      <c r="G82" s="7">
        <v>0</v>
      </c>
      <c r="H82" s="1" t="e">
        <v>#N/A</v>
      </c>
      <c r="I82" s="1" t="s">
        <v>118</v>
      </c>
      <c r="J82" s="1">
        <v>24</v>
      </c>
      <c r="K82" s="1">
        <f t="shared" si="15"/>
        <v>0</v>
      </c>
      <c r="L82" s="1"/>
      <c r="M82" s="1"/>
      <c r="N82" s="20"/>
      <c r="O82" s="20"/>
      <c r="P82" s="1"/>
      <c r="Q82" s="1"/>
      <c r="R82" s="1"/>
      <c r="S82" s="1">
        <f t="shared" si="17"/>
        <v>4.8</v>
      </c>
      <c r="T82" s="5"/>
      <c r="U82" s="5"/>
      <c r="V82" s="1"/>
      <c r="W82" s="1">
        <f t="shared" si="20"/>
        <v>15.833333333333334</v>
      </c>
      <c r="X82" s="1">
        <f t="shared" si="21"/>
        <v>15.833333333333334</v>
      </c>
      <c r="Y82" s="1">
        <v>3.8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/>
      <c r="AF82" s="1">
        <f t="shared" si="1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122</v>
      </c>
      <c r="B83" s="1" t="s">
        <v>39</v>
      </c>
      <c r="C83" s="1">
        <v>147</v>
      </c>
      <c r="D83" s="1">
        <v>104</v>
      </c>
      <c r="E83" s="1">
        <v>37</v>
      </c>
      <c r="F83" s="1">
        <v>200</v>
      </c>
      <c r="G83" s="7">
        <v>0.06</v>
      </c>
      <c r="H83" s="1">
        <v>60</v>
      </c>
      <c r="I83" s="1" t="s">
        <v>35</v>
      </c>
      <c r="J83" s="1">
        <v>39</v>
      </c>
      <c r="K83" s="1">
        <f t="shared" si="15"/>
        <v>-2</v>
      </c>
      <c r="L83" s="1"/>
      <c r="M83" s="1"/>
      <c r="N83" s="20"/>
      <c r="O83" s="20"/>
      <c r="P83" s="1"/>
      <c r="Q83" s="1">
        <v>0</v>
      </c>
      <c r="R83" s="1"/>
      <c r="S83" s="1">
        <f t="shared" si="17"/>
        <v>7.4</v>
      </c>
      <c r="T83" s="5"/>
      <c r="U83" s="5"/>
      <c r="V83" s="1"/>
      <c r="W83" s="1">
        <f t="shared" si="20"/>
        <v>27.027027027027025</v>
      </c>
      <c r="X83" s="1">
        <f t="shared" si="21"/>
        <v>27.027027027027025</v>
      </c>
      <c r="Y83" s="1">
        <v>8.4</v>
      </c>
      <c r="Z83" s="1">
        <v>6</v>
      </c>
      <c r="AA83" s="1">
        <v>4</v>
      </c>
      <c r="AB83" s="1">
        <v>12.2</v>
      </c>
      <c r="AC83" s="1">
        <v>12.6</v>
      </c>
      <c r="AD83" s="1">
        <v>6.1436000000000002</v>
      </c>
      <c r="AE83" s="19" t="s">
        <v>143</v>
      </c>
      <c r="AF83" s="1">
        <f t="shared" si="1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39</v>
      </c>
      <c r="C84" s="1">
        <v>15</v>
      </c>
      <c r="D84" s="1">
        <v>42</v>
      </c>
      <c r="E84" s="1">
        <v>12</v>
      </c>
      <c r="F84" s="1">
        <v>39</v>
      </c>
      <c r="G84" s="7">
        <v>0.15</v>
      </c>
      <c r="H84" s="1">
        <v>60</v>
      </c>
      <c r="I84" s="1" t="s">
        <v>35</v>
      </c>
      <c r="J84" s="1">
        <v>15</v>
      </c>
      <c r="K84" s="1">
        <f t="shared" si="15"/>
        <v>-3</v>
      </c>
      <c r="L84" s="1"/>
      <c r="M84" s="1"/>
      <c r="N84" s="20"/>
      <c r="O84" s="20"/>
      <c r="P84" s="1"/>
      <c r="Q84" s="1">
        <v>0</v>
      </c>
      <c r="R84" s="1"/>
      <c r="S84" s="1">
        <f t="shared" si="17"/>
        <v>2.4</v>
      </c>
      <c r="T84" s="5"/>
      <c r="U84" s="5"/>
      <c r="V84" s="1"/>
      <c r="W84" s="1">
        <f t="shared" si="20"/>
        <v>16.25</v>
      </c>
      <c r="X84" s="1">
        <f t="shared" si="21"/>
        <v>16.25</v>
      </c>
      <c r="Y84" s="1">
        <v>2.2000000000000002</v>
      </c>
      <c r="Z84" s="1">
        <v>1.2</v>
      </c>
      <c r="AA84" s="1">
        <v>0.8</v>
      </c>
      <c r="AB84" s="1">
        <v>1.4</v>
      </c>
      <c r="AC84" s="1">
        <v>1.6</v>
      </c>
      <c r="AD84" s="1">
        <v>2</v>
      </c>
      <c r="AE84" s="16" t="s">
        <v>123</v>
      </c>
      <c r="AF84" s="1">
        <f t="shared" si="1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34</v>
      </c>
      <c r="C85" s="1">
        <v>87.076999999999998</v>
      </c>
      <c r="D85" s="1">
        <v>12.28</v>
      </c>
      <c r="E85" s="1">
        <v>26.45</v>
      </c>
      <c r="F85" s="1">
        <v>67.156000000000006</v>
      </c>
      <c r="G85" s="7">
        <v>1</v>
      </c>
      <c r="H85" s="1">
        <v>55</v>
      </c>
      <c r="I85" s="1" t="s">
        <v>35</v>
      </c>
      <c r="J85" s="1">
        <v>24.3</v>
      </c>
      <c r="K85" s="1">
        <f t="shared" si="15"/>
        <v>2.1499999999999986</v>
      </c>
      <c r="L85" s="1"/>
      <c r="M85" s="1"/>
      <c r="N85" s="20"/>
      <c r="O85" s="20"/>
      <c r="P85" s="1"/>
      <c r="Q85" s="1">
        <v>0</v>
      </c>
      <c r="R85" s="1"/>
      <c r="S85" s="1">
        <f t="shared" si="17"/>
        <v>5.29</v>
      </c>
      <c r="T85" s="5"/>
      <c r="U85" s="5"/>
      <c r="V85" s="1"/>
      <c r="W85" s="1">
        <f t="shared" si="20"/>
        <v>12.694896030245747</v>
      </c>
      <c r="X85" s="1">
        <f t="shared" si="21"/>
        <v>12.694896030245747</v>
      </c>
      <c r="Y85" s="1">
        <v>5.3022</v>
      </c>
      <c r="Z85" s="1">
        <v>6.0282</v>
      </c>
      <c r="AA85" s="1">
        <v>6.3150000000000004</v>
      </c>
      <c r="AB85" s="1">
        <v>8.454600000000001</v>
      </c>
      <c r="AC85" s="1">
        <v>10.5068</v>
      </c>
      <c r="AD85" s="1">
        <v>8.3873999999999995</v>
      </c>
      <c r="AE85" s="1"/>
      <c r="AF85" s="1">
        <f t="shared" si="1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126</v>
      </c>
      <c r="B86" s="1" t="s">
        <v>39</v>
      </c>
      <c r="C86" s="1">
        <v>57</v>
      </c>
      <c r="D86" s="1"/>
      <c r="E86" s="1">
        <v>15</v>
      </c>
      <c r="F86" s="1">
        <v>35</v>
      </c>
      <c r="G86" s="7">
        <v>0.4</v>
      </c>
      <c r="H86" s="1">
        <v>55</v>
      </c>
      <c r="I86" s="1" t="s">
        <v>35</v>
      </c>
      <c r="J86" s="1">
        <v>15</v>
      </c>
      <c r="K86" s="1">
        <f t="shared" si="15"/>
        <v>0</v>
      </c>
      <c r="L86" s="1"/>
      <c r="M86" s="1"/>
      <c r="N86" s="20"/>
      <c r="O86" s="20"/>
      <c r="P86" s="1"/>
      <c r="Q86" s="1">
        <v>0</v>
      </c>
      <c r="R86" s="1"/>
      <c r="S86" s="1">
        <f t="shared" si="17"/>
        <v>3</v>
      </c>
      <c r="T86" s="5"/>
      <c r="U86" s="5"/>
      <c r="V86" s="1"/>
      <c r="W86" s="1">
        <f t="shared" si="20"/>
        <v>11.666666666666666</v>
      </c>
      <c r="X86" s="1">
        <f t="shared" si="21"/>
        <v>11.666666666666666</v>
      </c>
      <c r="Y86" s="1">
        <v>3.2</v>
      </c>
      <c r="Z86" s="1">
        <v>4.4000000000000004</v>
      </c>
      <c r="AA86" s="1">
        <v>4</v>
      </c>
      <c r="AB86" s="1">
        <v>7</v>
      </c>
      <c r="AC86" s="1">
        <v>7.4</v>
      </c>
      <c r="AD86" s="1">
        <v>9.4</v>
      </c>
      <c r="AE86" s="1"/>
      <c r="AF86" s="1">
        <f t="shared" si="1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127</v>
      </c>
      <c r="B87" s="1" t="s">
        <v>34</v>
      </c>
      <c r="C87" s="1">
        <v>113.71299999999999</v>
      </c>
      <c r="D87" s="1"/>
      <c r="E87" s="1">
        <v>30.763000000000002</v>
      </c>
      <c r="F87" s="1">
        <v>75.099999999999994</v>
      </c>
      <c r="G87" s="7">
        <v>1</v>
      </c>
      <c r="H87" s="1" t="e">
        <v>#N/A</v>
      </c>
      <c r="I87" s="1" t="s">
        <v>35</v>
      </c>
      <c r="J87" s="1">
        <v>29.5</v>
      </c>
      <c r="K87" s="1">
        <f t="shared" si="15"/>
        <v>1.2630000000000017</v>
      </c>
      <c r="L87" s="1"/>
      <c r="M87" s="1"/>
      <c r="N87" s="20"/>
      <c r="O87" s="20">
        <f>VLOOKUP(A87,[1]Sheet!$A:$N,14,0)</f>
        <v>311.30480000000011</v>
      </c>
      <c r="P87" s="1"/>
      <c r="Q87" s="1">
        <v>0</v>
      </c>
      <c r="R87" s="1"/>
      <c r="S87" s="1">
        <f t="shared" si="17"/>
        <v>6.1526000000000005</v>
      </c>
      <c r="T87" s="5"/>
      <c r="U87" s="5"/>
      <c r="V87" s="1"/>
      <c r="W87" s="1">
        <f t="shared" si="20"/>
        <v>62.803497708285946</v>
      </c>
      <c r="X87" s="1">
        <f t="shared" si="21"/>
        <v>62.803497708285946</v>
      </c>
      <c r="Y87" s="1">
        <v>5.5481999999999996</v>
      </c>
      <c r="Z87" s="1">
        <v>5.4687999999999999</v>
      </c>
      <c r="AA87" s="1">
        <v>5.8010000000000002</v>
      </c>
      <c r="AB87" s="1">
        <v>9.2474000000000007</v>
      </c>
      <c r="AC87" s="1">
        <v>11.025399999999999</v>
      </c>
      <c r="AD87" s="1">
        <v>8.4252000000000002</v>
      </c>
      <c r="AE87" s="18" t="s">
        <v>72</v>
      </c>
      <c r="AF87" s="1">
        <f t="shared" si="1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3" t="s">
        <v>128</v>
      </c>
      <c r="B88" s="13" t="s">
        <v>39</v>
      </c>
      <c r="C88" s="13"/>
      <c r="D88" s="13"/>
      <c r="E88" s="13"/>
      <c r="F88" s="13"/>
      <c r="G88" s="14">
        <v>0</v>
      </c>
      <c r="H88" s="13" t="e">
        <v>#N/A</v>
      </c>
      <c r="I88" s="13" t="s">
        <v>35</v>
      </c>
      <c r="J88" s="13"/>
      <c r="K88" s="13">
        <f t="shared" ref="K88:K99" si="23">E88-J88</f>
        <v>0</v>
      </c>
      <c r="L88" s="13"/>
      <c r="M88" s="13"/>
      <c r="N88" s="22"/>
      <c r="O88" s="22"/>
      <c r="P88" s="13"/>
      <c r="Q88" s="13"/>
      <c r="R88" s="13"/>
      <c r="S88" s="13">
        <f t="shared" si="17"/>
        <v>0</v>
      </c>
      <c r="T88" s="15"/>
      <c r="U88" s="15"/>
      <c r="V88" s="13"/>
      <c r="W88" s="13" t="e">
        <f t="shared" si="20"/>
        <v>#DIV/0!</v>
      </c>
      <c r="X88" s="13" t="e">
        <f t="shared" si="21"/>
        <v>#DIV/0!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 t="s">
        <v>46</v>
      </c>
      <c r="AF88" s="13">
        <f t="shared" si="1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39</v>
      </c>
      <c r="C89" s="1">
        <v>53</v>
      </c>
      <c r="D89" s="1"/>
      <c r="E89" s="1">
        <v>14</v>
      </c>
      <c r="F89" s="1">
        <v>25</v>
      </c>
      <c r="G89" s="7">
        <v>0.4</v>
      </c>
      <c r="H89" s="1" t="e">
        <v>#N/A</v>
      </c>
      <c r="I89" s="1" t="s">
        <v>35</v>
      </c>
      <c r="J89" s="1">
        <v>15</v>
      </c>
      <c r="K89" s="1">
        <f t="shared" si="23"/>
        <v>-1</v>
      </c>
      <c r="L89" s="1"/>
      <c r="M89" s="1"/>
      <c r="N89" s="20"/>
      <c r="O89" s="20"/>
      <c r="P89" s="1"/>
      <c r="Q89" s="1">
        <v>15</v>
      </c>
      <c r="R89" s="1"/>
      <c r="S89" s="1">
        <f t="shared" si="17"/>
        <v>2.8</v>
      </c>
      <c r="T89" s="5"/>
      <c r="U89" s="5"/>
      <c r="V89" s="1"/>
      <c r="W89" s="1">
        <f t="shared" si="20"/>
        <v>14.285714285714286</v>
      </c>
      <c r="X89" s="1">
        <f t="shared" si="21"/>
        <v>14.285714285714286</v>
      </c>
      <c r="Y89" s="1">
        <v>4.2</v>
      </c>
      <c r="Z89" s="1">
        <v>4.4000000000000004</v>
      </c>
      <c r="AA89" s="1">
        <v>4.4000000000000004</v>
      </c>
      <c r="AB89" s="1">
        <v>3.4</v>
      </c>
      <c r="AC89" s="1">
        <v>2.2000000000000002</v>
      </c>
      <c r="AD89" s="1">
        <v>6.2</v>
      </c>
      <c r="AE89" s="1"/>
      <c r="AF89" s="1">
        <f t="shared" si="18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130</v>
      </c>
      <c r="B90" s="1" t="s">
        <v>34</v>
      </c>
      <c r="C90" s="1">
        <v>110.14700000000001</v>
      </c>
      <c r="D90" s="1">
        <v>56.204999999999998</v>
      </c>
      <c r="E90" s="1">
        <v>68.703999999999994</v>
      </c>
      <c r="F90" s="1">
        <v>60.256999999999998</v>
      </c>
      <c r="G90" s="7">
        <v>1</v>
      </c>
      <c r="H90" s="1">
        <v>50</v>
      </c>
      <c r="I90" s="1" t="s">
        <v>35</v>
      </c>
      <c r="J90" s="1">
        <v>65.099999999999994</v>
      </c>
      <c r="K90" s="1">
        <f t="shared" si="23"/>
        <v>3.6039999999999992</v>
      </c>
      <c r="L90" s="1"/>
      <c r="M90" s="1"/>
      <c r="N90" s="20">
        <v>74.259899999999959</v>
      </c>
      <c r="O90" s="20">
        <f>VLOOKUP(A90,[1]Sheet!$A:$N,14,0)</f>
        <v>100.0601400000001</v>
      </c>
      <c r="P90" s="1"/>
      <c r="Q90" s="1">
        <v>31.78910000000003</v>
      </c>
      <c r="R90" s="1"/>
      <c r="S90" s="1">
        <f t="shared" si="17"/>
        <v>13.740799999999998</v>
      </c>
      <c r="T90" s="5"/>
      <c r="U90" s="5"/>
      <c r="V90" s="1"/>
      <c r="W90" s="1">
        <f t="shared" si="20"/>
        <v>13.980717279925488</v>
      </c>
      <c r="X90" s="1">
        <f t="shared" si="21"/>
        <v>13.980717279925488</v>
      </c>
      <c r="Y90" s="1">
        <v>17.4696</v>
      </c>
      <c r="Z90" s="1">
        <v>19.058800000000002</v>
      </c>
      <c r="AA90" s="1">
        <v>16.201000000000001</v>
      </c>
      <c r="AB90" s="1">
        <v>16.4878</v>
      </c>
      <c r="AC90" s="1">
        <v>17.877400000000002</v>
      </c>
      <c r="AD90" s="1">
        <v>16.0962</v>
      </c>
      <c r="AE90" s="1"/>
      <c r="AF90" s="1">
        <f t="shared" si="1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131</v>
      </c>
      <c r="B91" s="1" t="s">
        <v>34</v>
      </c>
      <c r="C91" s="1">
        <v>1894.8030000000001</v>
      </c>
      <c r="D91" s="1"/>
      <c r="E91" s="1">
        <v>995.72199999999998</v>
      </c>
      <c r="F91" s="1">
        <v>210.24799999999999</v>
      </c>
      <c r="G91" s="7">
        <v>1</v>
      </c>
      <c r="H91" s="1" t="e">
        <v>#N/A</v>
      </c>
      <c r="I91" s="1" t="s">
        <v>35</v>
      </c>
      <c r="J91" s="1">
        <v>1109.8499999999999</v>
      </c>
      <c r="K91" s="1">
        <f t="shared" si="23"/>
        <v>-114.12799999999993</v>
      </c>
      <c r="L91" s="1"/>
      <c r="M91" s="1"/>
      <c r="N91" s="20">
        <v>250</v>
      </c>
      <c r="O91" s="20"/>
      <c r="P91" s="1">
        <v>300</v>
      </c>
      <c r="Q91" s="1">
        <v>1479.9367</v>
      </c>
      <c r="R91" s="1"/>
      <c r="S91" s="1">
        <f t="shared" si="17"/>
        <v>199.14439999999999</v>
      </c>
      <c r="T91" s="5">
        <f>12*S91-R91-Q91-P91-O91-F91</f>
        <v>399.54809999999981</v>
      </c>
      <c r="U91" s="5"/>
      <c r="V91" s="1"/>
      <c r="W91" s="1">
        <f t="shared" si="20"/>
        <v>12</v>
      </c>
      <c r="X91" s="1">
        <f t="shared" si="21"/>
        <v>9.9936764478438764</v>
      </c>
      <c r="Y91" s="1">
        <v>226.7954</v>
      </c>
      <c r="Z91" s="1">
        <v>170.07159999999999</v>
      </c>
      <c r="AA91" s="1">
        <v>120.7898</v>
      </c>
      <c r="AB91" s="1">
        <v>10.520200000000001</v>
      </c>
      <c r="AC91" s="1">
        <v>6.2951999999999986</v>
      </c>
      <c r="AD91" s="1">
        <v>0</v>
      </c>
      <c r="AE91" s="1" t="s">
        <v>132</v>
      </c>
      <c r="AF91" s="1">
        <f t="shared" si="18"/>
        <v>400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39</v>
      </c>
      <c r="C92" s="1">
        <v>103</v>
      </c>
      <c r="D92" s="1">
        <v>18</v>
      </c>
      <c r="E92" s="1">
        <v>18</v>
      </c>
      <c r="F92" s="1">
        <v>102</v>
      </c>
      <c r="G92" s="7">
        <v>0.3</v>
      </c>
      <c r="H92" s="1">
        <v>30</v>
      </c>
      <c r="I92" s="1" t="s">
        <v>35</v>
      </c>
      <c r="J92" s="1">
        <v>18</v>
      </c>
      <c r="K92" s="1">
        <f t="shared" si="23"/>
        <v>0</v>
      </c>
      <c r="L92" s="1"/>
      <c r="M92" s="1"/>
      <c r="N92" s="20"/>
      <c r="O92" s="20"/>
      <c r="P92" s="1"/>
      <c r="Q92" s="1">
        <v>0</v>
      </c>
      <c r="R92" s="1"/>
      <c r="S92" s="1">
        <f t="shared" si="17"/>
        <v>3.6</v>
      </c>
      <c r="T92" s="5"/>
      <c r="U92" s="5"/>
      <c r="V92" s="1"/>
      <c r="W92" s="1">
        <f t="shared" si="20"/>
        <v>28.333333333333332</v>
      </c>
      <c r="X92" s="1">
        <f t="shared" si="21"/>
        <v>28.333333333333332</v>
      </c>
      <c r="Y92" s="1">
        <v>3.4</v>
      </c>
      <c r="Z92" s="1">
        <v>1.8</v>
      </c>
      <c r="AA92" s="1">
        <v>3.2</v>
      </c>
      <c r="AB92" s="1">
        <v>2.6</v>
      </c>
      <c r="AC92" s="1">
        <v>1.8</v>
      </c>
      <c r="AD92" s="1">
        <v>11.4</v>
      </c>
      <c r="AE92" s="18" t="s">
        <v>120</v>
      </c>
      <c r="AF92" s="1">
        <f t="shared" si="1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39</v>
      </c>
      <c r="C93" s="1">
        <v>32</v>
      </c>
      <c r="D93" s="1"/>
      <c r="E93" s="1">
        <v>11</v>
      </c>
      <c r="F93" s="1">
        <v>16</v>
      </c>
      <c r="G93" s="7">
        <v>0.3</v>
      </c>
      <c r="H93" s="1">
        <v>30</v>
      </c>
      <c r="I93" s="1" t="s">
        <v>35</v>
      </c>
      <c r="J93" s="1">
        <v>15</v>
      </c>
      <c r="K93" s="1">
        <f t="shared" si="23"/>
        <v>-4</v>
      </c>
      <c r="L93" s="1"/>
      <c r="M93" s="1"/>
      <c r="N93" s="20"/>
      <c r="O93" s="20"/>
      <c r="P93" s="1"/>
      <c r="Q93" s="1">
        <v>8</v>
      </c>
      <c r="R93" s="1"/>
      <c r="S93" s="1">
        <f t="shared" si="17"/>
        <v>2.2000000000000002</v>
      </c>
      <c r="T93" s="5"/>
      <c r="U93" s="5"/>
      <c r="V93" s="1"/>
      <c r="W93" s="1">
        <f t="shared" si="20"/>
        <v>10.909090909090908</v>
      </c>
      <c r="X93" s="1">
        <f t="shared" si="21"/>
        <v>10.909090909090908</v>
      </c>
      <c r="Y93" s="1">
        <v>2.2000000000000002</v>
      </c>
      <c r="Z93" s="1">
        <v>1.2</v>
      </c>
      <c r="AA93" s="1">
        <v>1.6</v>
      </c>
      <c r="AB93" s="1">
        <v>3.6</v>
      </c>
      <c r="AC93" s="1">
        <v>2.8</v>
      </c>
      <c r="AD93" s="1">
        <v>0</v>
      </c>
      <c r="AE93" s="1"/>
      <c r="AF93" s="1">
        <f t="shared" si="1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34</v>
      </c>
      <c r="C94" s="1">
        <v>1259.576</v>
      </c>
      <c r="D94" s="1">
        <v>1897.95</v>
      </c>
      <c r="E94" s="1">
        <v>1630.5219999999999</v>
      </c>
      <c r="F94" s="1">
        <v>1064.6859999999999</v>
      </c>
      <c r="G94" s="7">
        <v>1</v>
      </c>
      <c r="H94" s="1">
        <v>60</v>
      </c>
      <c r="I94" s="1" t="s">
        <v>136</v>
      </c>
      <c r="J94" s="1">
        <v>1622.6</v>
      </c>
      <c r="K94" s="1">
        <f t="shared" si="23"/>
        <v>7.9220000000000255</v>
      </c>
      <c r="L94" s="1"/>
      <c r="M94" s="1"/>
      <c r="N94" s="20">
        <v>350</v>
      </c>
      <c r="O94" s="20">
        <f>VLOOKUP(A94,[1]Sheet!$A:$N,14,0)</f>
        <v>500</v>
      </c>
      <c r="P94" s="1">
        <v>400</v>
      </c>
      <c r="Q94" s="1">
        <v>1848.4792</v>
      </c>
      <c r="R94" s="1"/>
      <c r="S94" s="1">
        <f t="shared" si="17"/>
        <v>326.1044</v>
      </c>
      <c r="T94" s="5"/>
      <c r="U94" s="5"/>
      <c r="V94" s="1"/>
      <c r="W94" s="1">
        <f t="shared" si="20"/>
        <v>11.693081111447745</v>
      </c>
      <c r="X94" s="1">
        <f t="shared" si="21"/>
        <v>11.693081111447745</v>
      </c>
      <c r="Y94" s="1">
        <v>366.57839999999999</v>
      </c>
      <c r="Z94" s="1">
        <v>324.30239999999998</v>
      </c>
      <c r="AA94" s="1">
        <v>328.69600000000003</v>
      </c>
      <c r="AB94" s="1">
        <v>336.43439999999998</v>
      </c>
      <c r="AC94" s="1">
        <v>286.92059999999998</v>
      </c>
      <c r="AD94" s="1">
        <v>266.16359999999997</v>
      </c>
      <c r="AE94" s="1"/>
      <c r="AF94" s="1">
        <f t="shared" si="1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6" t="s">
        <v>137</v>
      </c>
      <c r="B95" s="1" t="s">
        <v>39</v>
      </c>
      <c r="C95" s="1"/>
      <c r="D95" s="1"/>
      <c r="E95" s="1">
        <v>-4</v>
      </c>
      <c r="F95" s="1"/>
      <c r="G95" s="7">
        <v>0.1</v>
      </c>
      <c r="H95" s="1">
        <v>60</v>
      </c>
      <c r="I95" s="1" t="s">
        <v>35</v>
      </c>
      <c r="J95" s="1"/>
      <c r="K95" s="1">
        <f t="shared" si="23"/>
        <v>-4</v>
      </c>
      <c r="L95" s="1"/>
      <c r="M95" s="1"/>
      <c r="N95" s="20"/>
      <c r="O95" s="20">
        <f>VLOOKUP(A95,[1]Sheet!$A:$N,14,0)</f>
        <v>12.6</v>
      </c>
      <c r="P95" s="1"/>
      <c r="Q95" s="1">
        <v>60</v>
      </c>
      <c r="R95" s="1"/>
      <c r="S95" s="1">
        <f t="shared" si="17"/>
        <v>-0.8</v>
      </c>
      <c r="T95" s="5"/>
      <c r="U95" s="5"/>
      <c r="V95" s="1"/>
      <c r="W95" s="1">
        <f t="shared" si="20"/>
        <v>-90.749999999999986</v>
      </c>
      <c r="X95" s="1">
        <f t="shared" si="21"/>
        <v>-90.749999999999986</v>
      </c>
      <c r="Y95" s="1">
        <v>-0.8</v>
      </c>
      <c r="Z95" s="1">
        <v>-0.4</v>
      </c>
      <c r="AA95" s="1">
        <v>-0.4</v>
      </c>
      <c r="AB95" s="1">
        <v>3.2</v>
      </c>
      <c r="AC95" s="1">
        <v>4.4000000000000004</v>
      </c>
      <c r="AD95" s="1">
        <v>2</v>
      </c>
      <c r="AE95" s="1" t="s">
        <v>138</v>
      </c>
      <c r="AF95" s="1">
        <f t="shared" si="18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139</v>
      </c>
      <c r="B96" s="1" t="s">
        <v>34</v>
      </c>
      <c r="C96" s="1">
        <v>5016.87</v>
      </c>
      <c r="D96" s="1">
        <v>2726.8209999999999</v>
      </c>
      <c r="E96" s="1">
        <v>3812.9250000000002</v>
      </c>
      <c r="F96" s="1">
        <v>3198.578</v>
      </c>
      <c r="G96" s="7">
        <v>1</v>
      </c>
      <c r="H96" s="1">
        <v>60</v>
      </c>
      <c r="I96" s="1" t="s">
        <v>35</v>
      </c>
      <c r="J96" s="1">
        <v>3751.05</v>
      </c>
      <c r="K96" s="1">
        <f t="shared" si="23"/>
        <v>61.875</v>
      </c>
      <c r="L96" s="1"/>
      <c r="M96" s="1"/>
      <c r="N96" s="20">
        <v>71.979580000001079</v>
      </c>
      <c r="O96" s="20">
        <f>VLOOKUP(A96,[1]Sheet!$A:$N,14,0)</f>
        <v>700</v>
      </c>
      <c r="P96" s="1"/>
      <c r="Q96" s="1">
        <v>2456.1813199999988</v>
      </c>
      <c r="R96" s="1">
        <v>2000</v>
      </c>
      <c r="S96" s="1">
        <f t="shared" si="17"/>
        <v>762.58500000000004</v>
      </c>
      <c r="T96" s="5">
        <f t="shared" ref="T96:T97" si="24">12*S96-R96-Q96-P96-O96-F96</f>
        <v>796.26068000000168</v>
      </c>
      <c r="U96" s="5"/>
      <c r="V96" s="1"/>
      <c r="W96" s="1">
        <f t="shared" si="20"/>
        <v>12</v>
      </c>
      <c r="X96" s="1">
        <f t="shared" si="21"/>
        <v>10.95584009651383</v>
      </c>
      <c r="Y96" s="1">
        <v>791.65780000000007</v>
      </c>
      <c r="Z96" s="1">
        <v>670.50339999999994</v>
      </c>
      <c r="AA96" s="1">
        <v>775.44679999999994</v>
      </c>
      <c r="AB96" s="1">
        <v>888.06319999999994</v>
      </c>
      <c r="AC96" s="1">
        <v>875.38460000000009</v>
      </c>
      <c r="AD96" s="1">
        <v>887.66000000000008</v>
      </c>
      <c r="AE96" s="1"/>
      <c r="AF96" s="1">
        <f t="shared" si="18"/>
        <v>796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140</v>
      </c>
      <c r="B97" s="1" t="s">
        <v>34</v>
      </c>
      <c r="C97" s="1">
        <v>1665.511</v>
      </c>
      <c r="D97" s="1">
        <v>1737.645</v>
      </c>
      <c r="E97" s="17">
        <f>910.577+E24</f>
        <v>2148.7290000000003</v>
      </c>
      <c r="F97" s="1">
        <v>2114.0059999999999</v>
      </c>
      <c r="G97" s="7">
        <v>1</v>
      </c>
      <c r="H97" s="1">
        <v>60</v>
      </c>
      <c r="I97" s="1" t="s">
        <v>136</v>
      </c>
      <c r="J97" s="1">
        <v>887.72</v>
      </c>
      <c r="K97" s="1">
        <f t="shared" si="23"/>
        <v>1261.0090000000002</v>
      </c>
      <c r="L97" s="1"/>
      <c r="M97" s="1"/>
      <c r="N97" s="20"/>
      <c r="O97" s="20">
        <f>VLOOKUP(A97,[1]Sheet!$A:$N,14,0)</f>
        <v>600</v>
      </c>
      <c r="P97" s="1"/>
      <c r="Q97" s="1">
        <v>2123.0814999999989</v>
      </c>
      <c r="R97" s="1"/>
      <c r="S97" s="1">
        <f t="shared" si="17"/>
        <v>429.74580000000003</v>
      </c>
      <c r="T97" s="5">
        <f t="shared" si="24"/>
        <v>319.86210000000119</v>
      </c>
      <c r="U97" s="5"/>
      <c r="V97" s="1"/>
      <c r="W97" s="1">
        <f t="shared" si="20"/>
        <v>11.999999999999998</v>
      </c>
      <c r="X97" s="1">
        <f t="shared" si="21"/>
        <v>11.255694645532309</v>
      </c>
      <c r="Y97" s="1">
        <v>441.69900000000001</v>
      </c>
      <c r="Z97" s="1">
        <v>362.32380000000001</v>
      </c>
      <c r="AA97" s="1">
        <v>290.05439999999999</v>
      </c>
      <c r="AB97" s="1">
        <v>513.26799999999992</v>
      </c>
      <c r="AC97" s="1">
        <v>498.47620000000012</v>
      </c>
      <c r="AD97" s="1">
        <v>443.47439999999989</v>
      </c>
      <c r="AE97" s="1" t="s">
        <v>59</v>
      </c>
      <c r="AF97" s="1">
        <f t="shared" si="18"/>
        <v>320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141</v>
      </c>
      <c r="B98" s="1" t="s">
        <v>39</v>
      </c>
      <c r="C98" s="1">
        <v>59</v>
      </c>
      <c r="D98" s="1"/>
      <c r="E98" s="1"/>
      <c r="F98" s="1">
        <v>53</v>
      </c>
      <c r="G98" s="7">
        <v>0.2</v>
      </c>
      <c r="H98" s="1" t="e">
        <v>#N/A</v>
      </c>
      <c r="I98" s="1" t="s">
        <v>35</v>
      </c>
      <c r="J98" s="1"/>
      <c r="K98" s="1">
        <f t="shared" si="23"/>
        <v>0</v>
      </c>
      <c r="L98" s="1"/>
      <c r="M98" s="1"/>
      <c r="N98" s="20"/>
      <c r="O98" s="20"/>
      <c r="P98" s="1"/>
      <c r="Q98" s="1">
        <v>0</v>
      </c>
      <c r="R98" s="1"/>
      <c r="S98" s="1">
        <f t="shared" si="17"/>
        <v>0</v>
      </c>
      <c r="T98" s="5"/>
      <c r="U98" s="5"/>
      <c r="V98" s="1"/>
      <c r="W98" s="1" t="e">
        <f t="shared" si="20"/>
        <v>#DIV/0!</v>
      </c>
      <c r="X98" s="1" t="e">
        <f t="shared" si="21"/>
        <v>#DIV/0!</v>
      </c>
      <c r="Y98" s="1">
        <v>0</v>
      </c>
      <c r="Z98" s="1">
        <v>0</v>
      </c>
      <c r="AA98" s="1">
        <v>-0.2</v>
      </c>
      <c r="AB98" s="1">
        <v>-0.2</v>
      </c>
      <c r="AC98" s="1">
        <v>0</v>
      </c>
      <c r="AD98" s="1">
        <v>0</v>
      </c>
      <c r="AE98" s="18" t="s">
        <v>120</v>
      </c>
      <c r="AF98" s="1">
        <f t="shared" si="18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3" t="s">
        <v>142</v>
      </c>
      <c r="B99" s="13" t="s">
        <v>34</v>
      </c>
      <c r="C99" s="13"/>
      <c r="D99" s="13"/>
      <c r="E99" s="13"/>
      <c r="F99" s="13"/>
      <c r="G99" s="14">
        <v>0</v>
      </c>
      <c r="H99" s="13" t="e">
        <v>#N/A</v>
      </c>
      <c r="I99" s="13" t="s">
        <v>35</v>
      </c>
      <c r="J99" s="13"/>
      <c r="K99" s="13">
        <f t="shared" si="23"/>
        <v>0</v>
      </c>
      <c r="L99" s="13"/>
      <c r="M99" s="13"/>
      <c r="N99" s="22"/>
      <c r="O99" s="22">
        <f>VLOOKUP(A99,[1]Sheet!$A:$N,14,0)</f>
        <v>137.06549999999999</v>
      </c>
      <c r="P99" s="13"/>
      <c r="Q99" s="13"/>
      <c r="R99" s="13"/>
      <c r="S99" s="13">
        <f t="shared" si="17"/>
        <v>0</v>
      </c>
      <c r="T99" s="15"/>
      <c r="U99" s="15"/>
      <c r="V99" s="13"/>
      <c r="W99" s="13" t="e">
        <f t="shared" si="20"/>
        <v>#DIV/0!</v>
      </c>
      <c r="X99" s="13" t="e">
        <f t="shared" si="21"/>
        <v>#DIV/0!</v>
      </c>
      <c r="Y99" s="13">
        <v>0</v>
      </c>
      <c r="Z99" s="13">
        <v>0</v>
      </c>
      <c r="AA99" s="13">
        <v>0</v>
      </c>
      <c r="AB99" s="13"/>
      <c r="AC99" s="13">
        <v>0</v>
      </c>
      <c r="AD99" s="13">
        <v>0</v>
      </c>
      <c r="AE99" s="13" t="s">
        <v>46</v>
      </c>
      <c r="AF99" s="13">
        <f t="shared" si="18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20"/>
      <c r="O100" s="2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20"/>
      <c r="O101" s="2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20"/>
      <c r="O102" s="2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20"/>
      <c r="O103" s="2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20"/>
      <c r="O104" s="2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20"/>
      <c r="O105" s="2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20"/>
      <c r="O106" s="2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20"/>
      <c r="O107" s="2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20"/>
      <c r="O108" s="2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20"/>
      <c r="O109" s="2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20"/>
      <c r="O110" s="2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20"/>
      <c r="O111" s="2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20"/>
      <c r="O112" s="2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20"/>
      <c r="O113" s="2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20"/>
      <c r="O114" s="2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20"/>
      <c r="O115" s="2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20"/>
      <c r="O116" s="2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20"/>
      <c r="O117" s="2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20"/>
      <c r="O118" s="2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20"/>
      <c r="O119" s="2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20"/>
      <c r="O120" s="2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20"/>
      <c r="O121" s="2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20"/>
      <c r="O122" s="2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20"/>
      <c r="O123" s="2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20"/>
      <c r="O124" s="2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20"/>
      <c r="O125" s="2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20"/>
      <c r="O126" s="2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20"/>
      <c r="O127" s="2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20"/>
      <c r="O128" s="2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20"/>
      <c r="O129" s="2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20"/>
      <c r="O130" s="2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20"/>
      <c r="O131" s="2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20"/>
      <c r="O132" s="2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20"/>
      <c r="O133" s="2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20"/>
      <c r="O134" s="2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20"/>
      <c r="O135" s="2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20"/>
      <c r="O136" s="2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20"/>
      <c r="O137" s="2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20"/>
      <c r="O138" s="2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20"/>
      <c r="O139" s="2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20"/>
      <c r="O140" s="2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20"/>
      <c r="O141" s="2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20"/>
      <c r="O142" s="2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20"/>
      <c r="O143" s="2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20"/>
      <c r="O144" s="2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20"/>
      <c r="O145" s="2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20"/>
      <c r="O146" s="2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20"/>
      <c r="O147" s="2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20"/>
      <c r="O148" s="2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20"/>
      <c r="O149" s="2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20"/>
      <c r="O150" s="2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20"/>
      <c r="O151" s="2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20"/>
      <c r="O152" s="2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20"/>
      <c r="O153" s="2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20"/>
      <c r="O154" s="2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20"/>
      <c r="O155" s="2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20"/>
      <c r="O156" s="2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20"/>
      <c r="O157" s="2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20"/>
      <c r="O158" s="2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20"/>
      <c r="O159" s="2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20"/>
      <c r="O160" s="2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20"/>
      <c r="O161" s="2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20"/>
      <c r="O162" s="2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20"/>
      <c r="O163" s="2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20"/>
      <c r="O164" s="2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20"/>
      <c r="O165" s="2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20"/>
      <c r="O166" s="2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20"/>
      <c r="O167" s="2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20"/>
      <c r="O168" s="2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20"/>
      <c r="O169" s="2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20"/>
      <c r="O170" s="2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20"/>
      <c r="O171" s="2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20"/>
      <c r="O172" s="2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20"/>
      <c r="O173" s="2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20"/>
      <c r="O174" s="2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20"/>
      <c r="O175" s="2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20"/>
      <c r="O176" s="2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20"/>
      <c r="O177" s="2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20"/>
      <c r="O178" s="2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20"/>
      <c r="O179" s="2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20"/>
      <c r="O180" s="2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20"/>
      <c r="O181" s="2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20"/>
      <c r="O182" s="2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20"/>
      <c r="O183" s="2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20"/>
      <c r="O184" s="2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20"/>
      <c r="O185" s="2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20"/>
      <c r="O186" s="2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20"/>
      <c r="O187" s="2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20"/>
      <c r="O188" s="2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20"/>
      <c r="O189" s="2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20"/>
      <c r="O190" s="2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20"/>
      <c r="O191" s="2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20"/>
      <c r="O192" s="2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20"/>
      <c r="O193" s="2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20"/>
      <c r="O194" s="2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20"/>
      <c r="O195" s="2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20"/>
      <c r="O196" s="2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20"/>
      <c r="O197" s="2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20"/>
      <c r="O198" s="2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20"/>
      <c r="O199" s="2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20"/>
      <c r="O200" s="2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20"/>
      <c r="O201" s="2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20"/>
      <c r="O202" s="2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20"/>
      <c r="O203" s="2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20"/>
      <c r="O204" s="2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20"/>
      <c r="O205" s="2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20"/>
      <c r="O206" s="2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20"/>
      <c r="O207" s="2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20"/>
      <c r="O208" s="2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20"/>
      <c r="O209" s="2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20"/>
      <c r="O210" s="2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20"/>
      <c r="O211" s="2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20"/>
      <c r="O212" s="2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20"/>
      <c r="O213" s="2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20"/>
      <c r="O214" s="2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20"/>
      <c r="O215" s="2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20"/>
      <c r="O216" s="2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20"/>
      <c r="O217" s="2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20"/>
      <c r="O218" s="2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20"/>
      <c r="O219" s="2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20"/>
      <c r="O220" s="2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20"/>
      <c r="O221" s="2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20"/>
      <c r="O222" s="2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20"/>
      <c r="O223" s="2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20"/>
      <c r="O224" s="2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20"/>
      <c r="O225" s="2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20"/>
      <c r="O226" s="2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20"/>
      <c r="O227" s="2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20"/>
      <c r="O228" s="2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20"/>
      <c r="O229" s="2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20"/>
      <c r="O230" s="2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20"/>
      <c r="O231" s="2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20"/>
      <c r="O232" s="2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20"/>
      <c r="O233" s="2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20"/>
      <c r="O234" s="2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20"/>
      <c r="O235" s="2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20"/>
      <c r="O236" s="2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20"/>
      <c r="O237" s="2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20"/>
      <c r="O238" s="2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20"/>
      <c r="O239" s="2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20"/>
      <c r="O240" s="2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20"/>
      <c r="O241" s="2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20"/>
      <c r="O242" s="2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20"/>
      <c r="O243" s="2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20"/>
      <c r="O244" s="2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20"/>
      <c r="O245" s="2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20"/>
      <c r="O246" s="2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20"/>
      <c r="O247" s="2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20"/>
      <c r="O248" s="2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20"/>
      <c r="O249" s="2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20"/>
      <c r="O250" s="2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20"/>
      <c r="O251" s="2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20"/>
      <c r="O252" s="2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20"/>
      <c r="O253" s="2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20"/>
      <c r="O254" s="2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20"/>
      <c r="O255" s="2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20"/>
      <c r="O256" s="2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20"/>
      <c r="O257" s="2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20"/>
      <c r="O258" s="2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20"/>
      <c r="O259" s="2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20"/>
      <c r="O260" s="2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20"/>
      <c r="O261" s="2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20"/>
      <c r="O262" s="2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20"/>
      <c r="O263" s="2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20"/>
      <c r="O264" s="2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20"/>
      <c r="O265" s="2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20"/>
      <c r="O266" s="2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20"/>
      <c r="O267" s="2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20"/>
      <c r="O268" s="2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20"/>
      <c r="O269" s="2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20"/>
      <c r="O270" s="2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20"/>
      <c r="O271" s="2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20"/>
      <c r="O272" s="2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20"/>
      <c r="O273" s="2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20"/>
      <c r="O274" s="2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20"/>
      <c r="O275" s="2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20"/>
      <c r="O276" s="2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20"/>
      <c r="O277" s="2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20"/>
      <c r="O278" s="2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20"/>
      <c r="O279" s="2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20"/>
      <c r="O280" s="2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20"/>
      <c r="O281" s="2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20"/>
      <c r="O282" s="2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20"/>
      <c r="O283" s="2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20"/>
      <c r="O284" s="2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20"/>
      <c r="O285" s="2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20"/>
      <c r="O286" s="2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20"/>
      <c r="O287" s="2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20"/>
      <c r="O288" s="2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20"/>
      <c r="O289" s="2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20"/>
      <c r="O290" s="2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20"/>
      <c r="O291" s="2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20"/>
      <c r="O292" s="2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20"/>
      <c r="O293" s="2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20"/>
      <c r="O294" s="2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20"/>
      <c r="O295" s="2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20"/>
      <c r="O296" s="2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20"/>
      <c r="O297" s="2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20"/>
      <c r="O298" s="2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20"/>
      <c r="O299" s="2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20"/>
      <c r="O300" s="2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20"/>
      <c r="O301" s="2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20"/>
      <c r="O302" s="2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20"/>
      <c r="O303" s="2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20"/>
      <c r="O304" s="2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20"/>
      <c r="O305" s="2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20"/>
      <c r="O306" s="2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20"/>
      <c r="O307" s="2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20"/>
      <c r="O308" s="2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20"/>
      <c r="O309" s="2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20"/>
      <c r="O310" s="2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20"/>
      <c r="O311" s="2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20"/>
      <c r="O312" s="2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20"/>
      <c r="O313" s="2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20"/>
      <c r="O314" s="2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20"/>
      <c r="O315" s="2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20"/>
      <c r="O316" s="2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20"/>
      <c r="O317" s="2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20"/>
      <c r="O318" s="2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20"/>
      <c r="O319" s="2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20"/>
      <c r="O320" s="2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20"/>
      <c r="O321" s="2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20"/>
      <c r="O322" s="2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20"/>
      <c r="O323" s="2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20"/>
      <c r="O324" s="2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20"/>
      <c r="O325" s="2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20"/>
      <c r="O326" s="2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20"/>
      <c r="O327" s="2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20"/>
      <c r="O328" s="2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20"/>
      <c r="O329" s="2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20"/>
      <c r="O330" s="2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20"/>
      <c r="O331" s="2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20"/>
      <c r="O332" s="2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20"/>
      <c r="O333" s="2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20"/>
      <c r="O334" s="2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20"/>
      <c r="O335" s="2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20"/>
      <c r="O336" s="2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20"/>
      <c r="O337" s="2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20"/>
      <c r="O338" s="2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20"/>
      <c r="O339" s="2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20"/>
      <c r="O340" s="2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20"/>
      <c r="O341" s="2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20"/>
      <c r="O342" s="2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20"/>
      <c r="O343" s="2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20"/>
      <c r="O344" s="2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20"/>
      <c r="O345" s="2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20"/>
      <c r="O346" s="2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20"/>
      <c r="O347" s="2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20"/>
      <c r="O348" s="2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20"/>
      <c r="O349" s="2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20"/>
      <c r="O350" s="2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20"/>
      <c r="O351" s="2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20"/>
      <c r="O352" s="2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20"/>
      <c r="O353" s="2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20"/>
      <c r="O354" s="2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20"/>
      <c r="O355" s="2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20"/>
      <c r="O356" s="2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20"/>
      <c r="O357" s="2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20"/>
      <c r="O358" s="2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20"/>
      <c r="O359" s="2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20"/>
      <c r="O360" s="2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20"/>
      <c r="O361" s="2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20"/>
      <c r="O362" s="2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20"/>
      <c r="O363" s="2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20"/>
      <c r="O364" s="2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20"/>
      <c r="O365" s="2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20"/>
      <c r="O366" s="2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20"/>
      <c r="O367" s="2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20"/>
      <c r="O368" s="2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20"/>
      <c r="O369" s="2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20"/>
      <c r="O370" s="2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20"/>
      <c r="O371" s="2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20"/>
      <c r="O372" s="2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20"/>
      <c r="O373" s="2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20"/>
      <c r="O374" s="2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20"/>
      <c r="O375" s="2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20"/>
      <c r="O376" s="2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20"/>
      <c r="O377" s="2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20"/>
      <c r="O378" s="2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20"/>
      <c r="O379" s="2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20"/>
      <c r="O380" s="2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20"/>
      <c r="O381" s="2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20"/>
      <c r="O382" s="2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20"/>
      <c r="O383" s="2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20"/>
      <c r="O384" s="2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20"/>
      <c r="O385" s="2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20"/>
      <c r="O386" s="2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20"/>
      <c r="O387" s="2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20"/>
      <c r="O388" s="2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20"/>
      <c r="O389" s="2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20"/>
      <c r="O390" s="2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20"/>
      <c r="O391" s="2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20"/>
      <c r="O392" s="2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20"/>
      <c r="O393" s="2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20"/>
      <c r="O394" s="2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20"/>
      <c r="O395" s="2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20"/>
      <c r="O396" s="2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20"/>
      <c r="O397" s="2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20"/>
      <c r="O398" s="2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20"/>
      <c r="O399" s="2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20"/>
      <c r="O400" s="2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20"/>
      <c r="O401" s="2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20"/>
      <c r="O402" s="2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20"/>
      <c r="O403" s="2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20"/>
      <c r="O404" s="2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20"/>
      <c r="O405" s="2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20"/>
      <c r="O406" s="2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20"/>
      <c r="O407" s="2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20"/>
      <c r="O408" s="2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20"/>
      <c r="O409" s="2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20"/>
      <c r="O410" s="2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20"/>
      <c r="O411" s="2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20"/>
      <c r="O412" s="2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20"/>
      <c r="O413" s="2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20"/>
      <c r="O414" s="2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20"/>
      <c r="O415" s="2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20"/>
      <c r="O416" s="2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20"/>
      <c r="O417" s="2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20"/>
      <c r="O418" s="2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20"/>
      <c r="O419" s="2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20"/>
      <c r="O420" s="2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20"/>
      <c r="O421" s="2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20"/>
      <c r="O422" s="2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20"/>
      <c r="O423" s="2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20"/>
      <c r="O424" s="2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20"/>
      <c r="O425" s="2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20"/>
      <c r="O426" s="2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20"/>
      <c r="O427" s="2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20"/>
      <c r="O428" s="2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20"/>
      <c r="O429" s="2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20"/>
      <c r="O430" s="2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20"/>
      <c r="O431" s="2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20"/>
      <c r="O432" s="2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20"/>
      <c r="O433" s="2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20"/>
      <c r="O434" s="2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20"/>
      <c r="O435" s="2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20"/>
      <c r="O436" s="2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20"/>
      <c r="O437" s="2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20"/>
      <c r="O438" s="2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20"/>
      <c r="O439" s="2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20"/>
      <c r="O440" s="2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20"/>
      <c r="O441" s="2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20"/>
      <c r="O442" s="2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20"/>
      <c r="O443" s="2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20"/>
      <c r="O444" s="2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20"/>
      <c r="O445" s="2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20"/>
      <c r="O446" s="2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20"/>
      <c r="O447" s="2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20"/>
      <c r="O448" s="2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20"/>
      <c r="O449" s="2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20"/>
      <c r="O450" s="2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20"/>
      <c r="O451" s="2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20"/>
      <c r="O452" s="2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20"/>
      <c r="O453" s="2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20"/>
      <c r="O454" s="2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20"/>
      <c r="O455" s="2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20"/>
      <c r="O456" s="2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20"/>
      <c r="O457" s="2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20"/>
      <c r="O458" s="2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20"/>
      <c r="O459" s="2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20"/>
      <c r="O460" s="2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20"/>
      <c r="O461" s="2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20"/>
      <c r="O462" s="2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20"/>
      <c r="O463" s="2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20"/>
      <c r="O464" s="2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20"/>
      <c r="O465" s="2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20"/>
      <c r="O466" s="2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20"/>
      <c r="O467" s="2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20"/>
      <c r="O468" s="2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20"/>
      <c r="O469" s="2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20"/>
      <c r="O470" s="2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20"/>
      <c r="O471" s="2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20"/>
      <c r="O472" s="2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20"/>
      <c r="O473" s="2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20"/>
      <c r="O474" s="2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20"/>
      <c r="O475" s="2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20"/>
      <c r="O476" s="2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20"/>
      <c r="O477" s="2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20"/>
      <c r="O478" s="2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20"/>
      <c r="O479" s="2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20"/>
      <c r="O480" s="2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20"/>
      <c r="O481" s="2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20"/>
      <c r="O482" s="2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20"/>
      <c r="O483" s="2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20"/>
      <c r="O484" s="2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20"/>
      <c r="O485" s="2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</sheetData>
  <autoFilter ref="A3:AF99" xr:uid="{6FF5E3D2-7667-42F6-B46C-3F7971E0063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2024-08-01T12:22:54Z</dcterms:created>
  <dcterms:modified xsi:type="dcterms:W3CDTF">2024-08-02T07:08:48Z</dcterms:modified>
</cp:coreProperties>
</file>