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C001B3-0496-4D2B-9775-3989F0A1EF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BO404" i="1"/>
  <c r="BM404" i="1"/>
  <c r="Y404" i="1"/>
  <c r="BP404" i="1" s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P400" i="1" s="1"/>
  <c r="BO399" i="1"/>
  <c r="BM399" i="1"/>
  <c r="Y399" i="1"/>
  <c r="BP399" i="1" s="1"/>
  <c r="BO398" i="1"/>
  <c r="BM398" i="1"/>
  <c r="Y398" i="1"/>
  <c r="BP398" i="1" s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P395" i="1" s="1"/>
  <c r="BO394" i="1"/>
  <c r="BM394" i="1"/>
  <c r="Y394" i="1"/>
  <c r="BP394" i="1" s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BO387" i="1"/>
  <c r="BM387" i="1"/>
  <c r="Y387" i="1"/>
  <c r="BP387" i="1" s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Y369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R556" i="1" s="1"/>
  <c r="P322" i="1"/>
  <c r="X318" i="1"/>
  <c r="X317" i="1"/>
  <c r="BO316" i="1"/>
  <c r="BM316" i="1"/>
  <c r="Y316" i="1"/>
  <c r="Y317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3" i="1" s="1"/>
  <c r="P310" i="1"/>
  <c r="X308" i="1"/>
  <c r="X307" i="1"/>
  <c r="BO306" i="1"/>
  <c r="BM306" i="1"/>
  <c r="Y306" i="1"/>
  <c r="Q556" i="1" s="1"/>
  <c r="P306" i="1"/>
  <c r="X303" i="1"/>
  <c r="X302" i="1"/>
  <c r="BO301" i="1"/>
  <c r="BM301" i="1"/>
  <c r="Y301" i="1"/>
  <c r="P556" i="1" s="1"/>
  <c r="P301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Y297" i="1" s="1"/>
  <c r="P294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Y285" i="1" s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Y280" i="1" s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Y263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P189" i="1"/>
  <c r="BO189" i="1"/>
  <c r="BN189" i="1"/>
  <c r="BM189" i="1"/>
  <c r="Z189" i="1"/>
  <c r="Y189" i="1"/>
  <c r="Y205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X176" i="1"/>
  <c r="X175" i="1"/>
  <c r="BO174" i="1"/>
  <c r="BM174" i="1"/>
  <c r="Y174" i="1"/>
  <c r="Y176" i="1" s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I556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9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3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87" i="1" s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X550" i="1" s="1"/>
  <c r="BP22" i="1"/>
  <c r="BO22" i="1"/>
  <c r="BN22" i="1"/>
  <c r="BM22" i="1"/>
  <c r="Z22" i="1"/>
  <c r="Z23" i="1" s="1"/>
  <c r="Y22" i="1"/>
  <c r="B556" i="1" s="1"/>
  <c r="P22" i="1"/>
  <c r="H10" i="1"/>
  <c r="A9" i="1"/>
  <c r="A10" i="1" s="1"/>
  <c r="D7" i="1"/>
  <c r="Q6" i="1"/>
  <c r="P2" i="1"/>
  <c r="F9" i="1" l="1"/>
  <c r="J9" i="1"/>
  <c r="F10" i="1"/>
  <c r="Y35" i="1"/>
  <c r="Y39" i="1"/>
  <c r="Y43" i="1"/>
  <c r="Y47" i="1"/>
  <c r="Y53" i="1"/>
  <c r="Y550" i="1" s="1"/>
  <c r="Y61" i="1"/>
  <c r="Y92" i="1"/>
  <c r="BP100" i="1"/>
  <c r="BN100" i="1"/>
  <c r="Z100" i="1"/>
  <c r="BP104" i="1"/>
  <c r="BN104" i="1"/>
  <c r="Z104" i="1"/>
  <c r="Y108" i="1"/>
  <c r="Y126" i="1"/>
  <c r="BP112" i="1"/>
  <c r="BN112" i="1"/>
  <c r="Z112" i="1"/>
  <c r="Z126" i="1" s="1"/>
  <c r="BP116" i="1"/>
  <c r="BN116" i="1"/>
  <c r="Z116" i="1"/>
  <c r="H9" i="1"/>
  <c r="X547" i="1"/>
  <c r="X548" i="1"/>
  <c r="Y24" i="1"/>
  <c r="Z27" i="1"/>
  <c r="Z34" i="1" s="1"/>
  <c r="BN27" i="1"/>
  <c r="Y547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548" i="1" s="1"/>
  <c r="Z41" i="1"/>
  <c r="Z42" i="1" s="1"/>
  <c r="BN41" i="1"/>
  <c r="BP41" i="1"/>
  <c r="Z45" i="1"/>
  <c r="Z46" i="1" s="1"/>
  <c r="BN45" i="1"/>
  <c r="BP45" i="1"/>
  <c r="Z51" i="1"/>
  <c r="Z53" i="1" s="1"/>
  <c r="BN51" i="1"/>
  <c r="BP51" i="1"/>
  <c r="Y54" i="1"/>
  <c r="D556" i="1"/>
  <c r="Z58" i="1"/>
  <c r="Z61" i="1" s="1"/>
  <c r="BN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Z95" i="1"/>
  <c r="BN95" i="1"/>
  <c r="BP95" i="1"/>
  <c r="Z96" i="1"/>
  <c r="BN96" i="1"/>
  <c r="Z97" i="1"/>
  <c r="BN97" i="1"/>
  <c r="Z98" i="1"/>
  <c r="BN98" i="1"/>
  <c r="Z99" i="1"/>
  <c r="BN99" i="1"/>
  <c r="BP102" i="1"/>
  <c r="BN102" i="1"/>
  <c r="Z102" i="1"/>
  <c r="BP106" i="1"/>
  <c r="BN106" i="1"/>
  <c r="Z106" i="1"/>
  <c r="Y127" i="1"/>
  <c r="BP114" i="1"/>
  <c r="BN114" i="1"/>
  <c r="Z114" i="1"/>
  <c r="BP118" i="1"/>
  <c r="BN118" i="1"/>
  <c r="Z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BP174" i="1"/>
  <c r="Z178" i="1"/>
  <c r="BN178" i="1"/>
  <c r="BP178" i="1"/>
  <c r="Z180" i="1"/>
  <c r="BN180" i="1"/>
  <c r="Z182" i="1"/>
  <c r="BN182" i="1"/>
  <c r="Z184" i="1"/>
  <c r="BN184" i="1"/>
  <c r="Y187" i="1"/>
  <c r="Z190" i="1"/>
  <c r="Z205" i="1" s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06" i="1"/>
  <c r="Z210" i="1"/>
  <c r="Z213" i="1" s="1"/>
  <c r="BN210" i="1"/>
  <c r="BP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Y232" i="1"/>
  <c r="K556" i="1"/>
  <c r="Y244" i="1"/>
  <c r="Z237" i="1"/>
  <c r="BN237" i="1"/>
  <c r="Z239" i="1"/>
  <c r="BN239" i="1"/>
  <c r="Z240" i="1"/>
  <c r="BN240" i="1"/>
  <c r="BP241" i="1"/>
  <c r="BN241" i="1"/>
  <c r="Z241" i="1"/>
  <c r="BP248" i="1"/>
  <c r="BN248" i="1"/>
  <c r="Z248" i="1"/>
  <c r="BP250" i="1"/>
  <c r="BN250" i="1"/>
  <c r="Z250" i="1"/>
  <c r="Y170" i="1"/>
  <c r="Y227" i="1"/>
  <c r="Z243" i="1"/>
  <c r="Y243" i="1"/>
  <c r="M556" i="1"/>
  <c r="Y252" i="1"/>
  <c r="BP247" i="1"/>
  <c r="BN247" i="1"/>
  <c r="Z247" i="1"/>
  <c r="BP249" i="1"/>
  <c r="BN249" i="1"/>
  <c r="Z249" i="1"/>
  <c r="BP251" i="1"/>
  <c r="BN251" i="1"/>
  <c r="Z251" i="1"/>
  <c r="Y253" i="1"/>
  <c r="Z263" i="1"/>
  <c r="BP261" i="1"/>
  <c r="BN261" i="1"/>
  <c r="Z261" i="1"/>
  <c r="Y269" i="1"/>
  <c r="Y279" i="1"/>
  <c r="Y286" i="1"/>
  <c r="Y292" i="1"/>
  <c r="Y298" i="1"/>
  <c r="Y303" i="1"/>
  <c r="Y308" i="1"/>
  <c r="Y314" i="1"/>
  <c r="Y318" i="1"/>
  <c r="Z323" i="1"/>
  <c r="BN323" i="1"/>
  <c r="Z325" i="1"/>
  <c r="BN325" i="1"/>
  <c r="Z327" i="1"/>
  <c r="BN327" i="1"/>
  <c r="Z329" i="1"/>
  <c r="BN329" i="1"/>
  <c r="Z331" i="1"/>
  <c r="BN331" i="1"/>
  <c r="Z333" i="1"/>
  <c r="BN333" i="1"/>
  <c r="Y334" i="1"/>
  <c r="Z337" i="1"/>
  <c r="Z339" i="1" s="1"/>
  <c r="BN337" i="1"/>
  <c r="BP337" i="1"/>
  <c r="Y340" i="1"/>
  <c r="Z343" i="1"/>
  <c r="Z345" i="1" s="1"/>
  <c r="BN343" i="1"/>
  <c r="BP343" i="1"/>
  <c r="Z349" i="1"/>
  <c r="Z350" i="1" s="1"/>
  <c r="BN349" i="1"/>
  <c r="BP349" i="1"/>
  <c r="S556" i="1"/>
  <c r="Y356" i="1"/>
  <c r="Z359" i="1"/>
  <c r="Z361" i="1" s="1"/>
  <c r="BN359" i="1"/>
  <c r="BP359" i="1"/>
  <c r="Z365" i="1"/>
  <c r="Z369" i="1" s="1"/>
  <c r="BN365" i="1"/>
  <c r="Y370" i="1"/>
  <c r="Y374" i="1"/>
  <c r="Y407" i="1"/>
  <c r="Y411" i="1"/>
  <c r="Y418" i="1"/>
  <c r="BP428" i="1"/>
  <c r="BN428" i="1"/>
  <c r="Z428" i="1"/>
  <c r="Y432" i="1"/>
  <c r="BP449" i="1"/>
  <c r="BN449" i="1"/>
  <c r="Z449" i="1"/>
  <c r="Z451" i="1" s="1"/>
  <c r="Y461" i="1"/>
  <c r="BP460" i="1"/>
  <c r="BN460" i="1"/>
  <c r="Z460" i="1"/>
  <c r="Z461" i="1" s="1"/>
  <c r="Y462" i="1"/>
  <c r="Y476" i="1"/>
  <c r="BP466" i="1"/>
  <c r="BN466" i="1"/>
  <c r="Z46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BP487" i="1"/>
  <c r="BN487" i="1"/>
  <c r="Z487" i="1"/>
  <c r="T556" i="1"/>
  <c r="O556" i="1"/>
  <c r="Y264" i="1"/>
  <c r="Z267" i="1"/>
  <c r="Z269" i="1" s="1"/>
  <c r="BN267" i="1"/>
  <c r="Z273" i="1"/>
  <c r="Z279" i="1" s="1"/>
  <c r="BN273" i="1"/>
  <c r="Z275" i="1"/>
  <c r="BN275" i="1"/>
  <c r="Z277" i="1"/>
  <c r="BN277" i="1"/>
  <c r="Z282" i="1"/>
  <c r="Z285" i="1" s="1"/>
  <c r="BN282" i="1"/>
  <c r="BP282" i="1"/>
  <c r="Z284" i="1"/>
  <c r="BN284" i="1"/>
  <c r="Z290" i="1"/>
  <c r="Z291" i="1" s="1"/>
  <c r="BN290" i="1"/>
  <c r="Z294" i="1"/>
  <c r="BN294" i="1"/>
  <c r="BP294" i="1"/>
  <c r="Z296" i="1"/>
  <c r="BN296" i="1"/>
  <c r="Z301" i="1"/>
  <c r="Z302" i="1" s="1"/>
  <c r="BN301" i="1"/>
  <c r="BP301" i="1"/>
  <c r="Y302" i="1"/>
  <c r="Z306" i="1"/>
  <c r="Z307" i="1" s="1"/>
  <c r="BN306" i="1"/>
  <c r="BP306" i="1"/>
  <c r="Y307" i="1"/>
  <c r="Z310" i="1"/>
  <c r="Z313" i="1" s="1"/>
  <c r="BN310" i="1"/>
  <c r="BP310" i="1"/>
  <c r="Z312" i="1"/>
  <c r="BN312" i="1"/>
  <c r="Z316" i="1"/>
  <c r="Z317" i="1" s="1"/>
  <c r="BN316" i="1"/>
  <c r="BP316" i="1"/>
  <c r="Z322" i="1"/>
  <c r="Z334" i="1" s="1"/>
  <c r="BN322" i="1"/>
  <c r="BP322" i="1"/>
  <c r="Y335" i="1"/>
  <c r="Z366" i="1"/>
  <c r="BN366" i="1"/>
  <c r="Z368" i="1"/>
  <c r="BN368" i="1"/>
  <c r="Z372" i="1"/>
  <c r="Z374" i="1" s="1"/>
  <c r="BN372" i="1"/>
  <c r="BP372" i="1"/>
  <c r="Z385" i="1"/>
  <c r="Z406" i="1" s="1"/>
  <c r="BN385" i="1"/>
  <c r="Z386" i="1"/>
  <c r="BN386" i="1"/>
  <c r="Z387" i="1"/>
  <c r="BN387" i="1"/>
  <c r="Z388" i="1"/>
  <c r="BN388" i="1"/>
  <c r="Z390" i="1"/>
  <c r="BN390" i="1"/>
  <c r="Z391" i="1"/>
  <c r="BN391" i="1"/>
  <c r="Z394" i="1"/>
  <c r="BN394" i="1"/>
  <c r="Z395" i="1"/>
  <c r="BN395" i="1"/>
  <c r="Z398" i="1"/>
  <c r="BN398" i="1"/>
  <c r="Z399" i="1"/>
  <c r="BN399" i="1"/>
  <c r="Z400" i="1"/>
  <c r="BN400" i="1"/>
  <c r="Z404" i="1"/>
  <c r="BN404" i="1"/>
  <c r="Z405" i="1"/>
  <c r="BN405" i="1"/>
  <c r="Z409" i="1"/>
  <c r="Z411" i="1" s="1"/>
  <c r="BN409" i="1"/>
  <c r="BP409" i="1"/>
  <c r="Y417" i="1"/>
  <c r="Z415" i="1"/>
  <c r="Z417" i="1" s="1"/>
  <c r="BN415" i="1"/>
  <c r="BP416" i="1"/>
  <c r="BN416" i="1"/>
  <c r="Y433" i="1"/>
  <c r="BP429" i="1"/>
  <c r="BN429" i="1"/>
  <c r="Z429" i="1"/>
  <c r="Z432" i="1" s="1"/>
  <c r="V556" i="1"/>
  <c r="Y451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Y489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X556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Y549" i="1" l="1"/>
  <c r="Z513" i="1"/>
  <c r="Z297" i="1"/>
  <c r="Z489" i="1"/>
  <c r="Z475" i="1"/>
  <c r="Z226" i="1"/>
  <c r="Z186" i="1"/>
  <c r="Z108" i="1"/>
  <c r="Z551" i="1" s="1"/>
  <c r="Z531" i="1"/>
  <c r="Z252" i="1"/>
  <c r="Y546" i="1"/>
  <c r="X549" i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<sst xmlns="http://schemas.openxmlformats.org/spreadsheetml/2006/main" count="2442" uniqueCount="832">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</sst>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4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100</v>
      </c>
      <c r="Y57" s="383">
        <f>IFERROR(IF(X57="",0,CEILING((X57/$H57),1)*$H57),"")</f>
        <v>108</v>
      </c>
      <c r="Z57" s="36">
        <f>IFERROR(IF(Y57=0,"",ROUNDUP(Y57/H57,0)*0.02175),"")</f>
        <v>0.21749999999999997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104.44444444444444</v>
      </c>
      <c r="BN57" s="64">
        <f>IFERROR(Y57*I57/H57,"0")</f>
        <v>112.8</v>
      </c>
      <c r="BO57" s="64">
        <f>IFERROR(1/J57*(X57/H57),"0")</f>
        <v>0.16534391534391535</v>
      </c>
      <c r="BP57" s="64">
        <f>IFERROR(1/J57*(Y57/H57),"0")</f>
        <v>0.17857142857142855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50</v>
      </c>
      <c r="Y59" s="383">
        <f>IFERROR(IF(X59="",0,CEILING((X59/$H59),1)*$H59),"")</f>
        <v>54</v>
      </c>
      <c r="Z59" s="36">
        <f>IFERROR(IF(Y59=0,"",ROUNDUP(Y59/H59,0)*0.00937),"")</f>
        <v>0.11244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52.666666666666664</v>
      </c>
      <c r="BN59" s="64">
        <f>IFERROR(Y59*I59/H59,"0")</f>
        <v>56.88</v>
      </c>
      <c r="BO59" s="64">
        <f>IFERROR(1/J59*(X59/H59),"0")</f>
        <v>9.2592592592592587E-2</v>
      </c>
      <c r="BP59" s="64">
        <f>IFERROR(1/J59*(Y59/H59),"0")</f>
        <v>0.1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20.37037037037037</v>
      </c>
      <c r="Y61" s="384">
        <f>IFERROR(Y57/H57,"0")+IFERROR(Y58/H58,"0")+IFERROR(Y59/H59,"0")+IFERROR(Y60/H60,"0")</f>
        <v>22</v>
      </c>
      <c r="Z61" s="384">
        <f>IFERROR(IF(Z57="",0,Z57),"0")+IFERROR(IF(Z58="",0,Z58),"0")+IFERROR(IF(Z59="",0,Z59),"0")+IFERROR(IF(Z60="",0,Z60),"0")</f>
        <v>0.32993999999999996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150</v>
      </c>
      <c r="Y62" s="384">
        <f>IFERROR(SUM(Y57:Y60),"0")</f>
        <v>162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100</v>
      </c>
      <c r="Y65" s="383">
        <f t="shared" ref="Y65:Y85" si="6">IFERROR(IF(X65="",0,CEILING((X65/$H65),1)*$H65),"")</f>
        <v>100.8</v>
      </c>
      <c r="Z65" s="36">
        <f t="shared" ref="Z65:Z71" si="7">IFERROR(IF(Y65=0,"",ROUNDUP(Y65/H65,0)*0.02175),"")</f>
        <v>0.19574999999999998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104.28571428571429</v>
      </c>
      <c r="BN65" s="64">
        <f t="shared" ref="BN65:BN85" si="9">IFERROR(Y65*I65/H65,"0")</f>
        <v>105.12</v>
      </c>
      <c r="BO65" s="64">
        <f t="shared" ref="BO65:BO85" si="10">IFERROR(1/J65*(X65/H65),"0")</f>
        <v>0.15943877551020408</v>
      </c>
      <c r="BP65" s="64">
        <f t="shared" ref="BP65:BP85" si="11">IFERROR(1/J65*(Y65/H65),"0")</f>
        <v>0.1607142857142857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500</v>
      </c>
      <c r="Y66" s="383">
        <f t="shared" si="6"/>
        <v>507.6</v>
      </c>
      <c r="Z66" s="36">
        <f t="shared" si="7"/>
        <v>1.0222499999999999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522.22222222222217</v>
      </c>
      <c r="BN66" s="64">
        <f t="shared" si="9"/>
        <v>530.16</v>
      </c>
      <c r="BO66" s="64">
        <f t="shared" si="10"/>
        <v>0.82671957671957652</v>
      </c>
      <c r="BP66" s="64">
        <f t="shared" si="11"/>
        <v>0.83928571428571419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150</v>
      </c>
      <c r="Y69" s="383">
        <f t="shared" si="6"/>
        <v>151.20000000000002</v>
      </c>
      <c r="Z69" s="36">
        <f t="shared" si="7"/>
        <v>0.30449999999999999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156.66666666666666</v>
      </c>
      <c r="BN69" s="64">
        <f t="shared" si="9"/>
        <v>157.91999999999999</v>
      </c>
      <c r="BO69" s="64">
        <f t="shared" si="10"/>
        <v>0.24801587301587297</v>
      </c>
      <c r="BP69" s="64">
        <f t="shared" si="11"/>
        <v>0.25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50</v>
      </c>
      <c r="Y84" s="383">
        <f t="shared" si="6"/>
        <v>54</v>
      </c>
      <c r="Z84" s="36">
        <f>IFERROR(IF(Y84=0,"",ROUNDUP(Y84/H84,0)*0.00937),"")</f>
        <v>0.11244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52.666666666666664</v>
      </c>
      <c r="BN84" s="64">
        <f t="shared" si="9"/>
        <v>56.88</v>
      </c>
      <c r="BO84" s="64">
        <f t="shared" si="10"/>
        <v>9.2592592592592587E-2</v>
      </c>
      <c r="BP84" s="64">
        <f t="shared" si="11"/>
        <v>0.1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80.224867724867721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82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1.6349400000000001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800</v>
      </c>
      <c r="Y87" s="384">
        <f>IFERROR(SUM(Y65:Y85),"0")</f>
        <v>813.6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700</v>
      </c>
      <c r="Y112" s="383">
        <f t="shared" si="18"/>
        <v>705.6</v>
      </c>
      <c r="Z112" s="36">
        <f>IFERROR(IF(Y112=0,"",ROUNDUP(Y112/H112,0)*0.02175),"")</f>
        <v>1.827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747</v>
      </c>
      <c r="BN112" s="64">
        <f t="shared" si="20"/>
        <v>752.976</v>
      </c>
      <c r="BO112" s="64">
        <f t="shared" si="21"/>
        <v>1.4880952380952379</v>
      </c>
      <c r="BP112" s="64">
        <f t="shared" si="22"/>
        <v>1.5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315</v>
      </c>
      <c r="Y117" s="383">
        <f t="shared" si="18"/>
        <v>315.90000000000003</v>
      </c>
      <c r="Z117" s="36">
        <f>IFERROR(IF(Y117=0,"",ROUNDUP(Y117/H117,0)*0.00753),"")</f>
        <v>0.88101000000000007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346.73333333333329</v>
      </c>
      <c r="BN117" s="64">
        <f t="shared" si="20"/>
        <v>347.72399999999999</v>
      </c>
      <c r="BO117" s="64">
        <f t="shared" si="21"/>
        <v>0.74786324786324776</v>
      </c>
      <c r="BP117" s="64">
        <f t="shared" si="22"/>
        <v>0.75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200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201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2.7080099999999998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1015</v>
      </c>
      <c r="Y127" s="384">
        <f>IFERROR(SUM(Y111:Y125),"0")</f>
        <v>1021.5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2500</v>
      </c>
      <c r="Y139" s="383">
        <f>IFERROR(IF(X139="",0,CEILING((X139/$H139),1)*$H139),"")</f>
        <v>2503.2000000000003</v>
      </c>
      <c r="Z139" s="36">
        <f>IFERROR(IF(Y139=0,"",ROUNDUP(Y139/H139,0)*0.02175),"")</f>
        <v>6.4814999999999996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2666.0714285714284</v>
      </c>
      <c r="BN139" s="64">
        <f>IFERROR(Y139*I139/H139,"0")</f>
        <v>2669.4840000000004</v>
      </c>
      <c r="BO139" s="64">
        <f>IFERROR(1/J139*(X139/H139),"0")</f>
        <v>5.3146258503401356</v>
      </c>
      <c r="BP139" s="64">
        <f>IFERROR(1/J139*(Y139/H139),"0")</f>
        <v>5.3214285714285712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900</v>
      </c>
      <c r="Y141" s="383">
        <f>IFERROR(IF(X141="",0,CEILING((X141/$H141),1)*$H141),"")</f>
        <v>901.80000000000007</v>
      </c>
      <c r="Z141" s="36">
        <f>IFERROR(IF(Y141=0,"",ROUNDUP(Y141/H141,0)*0.00753),"")</f>
        <v>2.5150200000000003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990.66666666666663</v>
      </c>
      <c r="BN141" s="64">
        <f>IFERROR(Y141*I141/H141,"0")</f>
        <v>992.64800000000002</v>
      </c>
      <c r="BO141" s="64">
        <f>IFERROR(1/J141*(X141/H141),"0")</f>
        <v>2.1367521367521367</v>
      </c>
      <c r="BP141" s="64">
        <f>IFERROR(1/J141*(Y141/H141),"0")</f>
        <v>2.141025641025641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630.95238095238096</v>
      </c>
      <c r="Y143" s="384">
        <f>IFERROR(Y138/H138,"0")+IFERROR(Y139/H139,"0")+IFERROR(Y140/H140,"0")+IFERROR(Y141/H141,"0")+IFERROR(Y142/H142,"0")</f>
        <v>632</v>
      </c>
      <c r="Z143" s="384">
        <f>IFERROR(IF(Z138="",0,Z138),"0")+IFERROR(IF(Z139="",0,Z139),"0")+IFERROR(IF(Z140="",0,Z140),"0")+IFERROR(IF(Z141="",0,Z141),"0")+IFERROR(IF(Z142="",0,Z142),"0")</f>
        <v>8.9965200000000003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3400</v>
      </c>
      <c r="Y144" s="384">
        <f>IFERROR(SUM(Y138:Y142),"0")</f>
        <v>3405.0000000000005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50</v>
      </c>
      <c r="Y149" s="383">
        <f>IFERROR(IF(X149="",0,CEILING((X149/$H149),1)*$H149),"")</f>
        <v>54</v>
      </c>
      <c r="Z149" s="36">
        <f>IFERROR(IF(Y149=0,"",ROUNDUP(Y149/H149,0)*0.02175),"")</f>
        <v>0.1305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52.666666666666664</v>
      </c>
      <c r="BN149" s="64">
        <f>IFERROR(Y149*I149/H149,"0")</f>
        <v>56.88</v>
      </c>
      <c r="BO149" s="64">
        <f>IFERROR(1/J149*(X149/H149),"0")</f>
        <v>9.9206349206349201E-2</v>
      </c>
      <c r="BP149" s="64">
        <f>IFERROR(1/J149*(Y149/H149),"0")</f>
        <v>0.10714285714285714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5.5555555555555554</v>
      </c>
      <c r="Y152" s="384">
        <f>IFERROR(Y148/H148,"0")+IFERROR(Y149/H149,"0")+IFERROR(Y150/H150,"0")+IFERROR(Y151/H151,"0")</f>
        <v>6</v>
      </c>
      <c r="Z152" s="384">
        <f>IFERROR(IF(Z148="",0,Z148),"0")+IFERROR(IF(Z149="",0,Z149),"0")+IFERROR(IF(Z150="",0,Z150),"0")+IFERROR(IF(Z151="",0,Z151),"0")</f>
        <v>0.1305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50</v>
      </c>
      <c r="Y153" s="384">
        <f>IFERROR(SUM(Y148:Y151),"0")</f>
        <v>54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100</v>
      </c>
      <c r="Y191" s="383">
        <f t="shared" si="33"/>
        <v>101.39999999999999</v>
      </c>
      <c r="Z191" s="36">
        <f>IFERROR(IF(Y191=0,"",ROUNDUP(Y191/H191,0)*0.02175),"")</f>
        <v>0.28275</v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107.23076923076924</v>
      </c>
      <c r="BN191" s="64">
        <f t="shared" si="35"/>
        <v>108.732</v>
      </c>
      <c r="BO191" s="64">
        <f t="shared" si="36"/>
        <v>0.22893772893772893</v>
      </c>
      <c r="BP191" s="64">
        <f t="shared" si="37"/>
        <v>0.23214285714285712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50</v>
      </c>
      <c r="Y193" s="383">
        <f t="shared" si="33"/>
        <v>52.199999999999996</v>
      </c>
      <c r="Z193" s="36">
        <f>IFERROR(IF(Y193=0,"",ROUNDUP(Y193/H193,0)*0.02175),"")</f>
        <v>0.1305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53.241379310344833</v>
      </c>
      <c r="BN193" s="64">
        <f t="shared" si="35"/>
        <v>55.583999999999996</v>
      </c>
      <c r="BO193" s="64">
        <f t="shared" si="36"/>
        <v>0.10262725779967159</v>
      </c>
      <c r="BP193" s="64">
        <f t="shared" si="37"/>
        <v>0.10714285714285714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40</v>
      </c>
      <c r="Y194" s="383">
        <f t="shared" si="33"/>
        <v>40.799999999999997</v>
      </c>
      <c r="Z194" s="36">
        <f>IFERROR(IF(Y194=0,"",ROUNDUP(Y194/H194,0)*0.00753),"")</f>
        <v>0.12801000000000001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44.533333333333339</v>
      </c>
      <c r="BN194" s="64">
        <f t="shared" si="35"/>
        <v>45.423999999999999</v>
      </c>
      <c r="BO194" s="64">
        <f t="shared" si="36"/>
        <v>0.10683760683760685</v>
      </c>
      <c r="BP194" s="64">
        <f t="shared" si="37"/>
        <v>0.10897435897435898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40</v>
      </c>
      <c r="Y196" s="383">
        <f t="shared" si="33"/>
        <v>40.799999999999997</v>
      </c>
      <c r="Z196" s="36">
        <f>IFERROR(IF(Y196=0,"",ROUNDUP(Y196/H196,0)*0.00753),"")</f>
        <v>0.12801000000000001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43.333333333333336</v>
      </c>
      <c r="BN196" s="64">
        <f t="shared" si="35"/>
        <v>44.2</v>
      </c>
      <c r="BO196" s="64">
        <f t="shared" si="36"/>
        <v>0.10683760683760685</v>
      </c>
      <c r="BP196" s="64">
        <f t="shared" si="37"/>
        <v>0.10897435897435898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600</v>
      </c>
      <c r="Y200" s="383">
        <f t="shared" si="33"/>
        <v>600</v>
      </c>
      <c r="Z200" s="36">
        <f t="shared" si="38"/>
        <v>1.8825000000000001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668</v>
      </c>
      <c r="BN200" s="64">
        <f t="shared" si="35"/>
        <v>668</v>
      </c>
      <c r="BO200" s="64">
        <f t="shared" si="36"/>
        <v>1.6025641025641024</v>
      </c>
      <c r="BP200" s="64">
        <f t="shared" si="37"/>
        <v>1.6025641025641024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200</v>
      </c>
      <c r="Y201" s="383">
        <f t="shared" si="33"/>
        <v>201.6</v>
      </c>
      <c r="Z201" s="36">
        <f t="shared" si="38"/>
        <v>0.63251999999999997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222.66666666666666</v>
      </c>
      <c r="BN201" s="64">
        <f t="shared" si="35"/>
        <v>224.44800000000001</v>
      </c>
      <c r="BO201" s="64">
        <f t="shared" si="36"/>
        <v>0.53418803418803418</v>
      </c>
      <c r="BP201" s="64">
        <f t="shared" si="37"/>
        <v>0.53846153846153844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40</v>
      </c>
      <c r="Y203" s="383">
        <f t="shared" si="33"/>
        <v>40.799999999999997</v>
      </c>
      <c r="Z203" s="36">
        <f t="shared" si="38"/>
        <v>0.12801000000000001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44.533333333333339</v>
      </c>
      <c r="BN203" s="64">
        <f t="shared" si="35"/>
        <v>45.423999999999999</v>
      </c>
      <c r="BO203" s="64">
        <f t="shared" si="36"/>
        <v>0.10683760683760685</v>
      </c>
      <c r="BP203" s="64">
        <f t="shared" si="37"/>
        <v>0.10897435897435898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401.90097259062776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404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3.3123000000000005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1070</v>
      </c>
      <c r="Y206" s="384">
        <f>IFERROR(SUM(Y189:Y204),"0")</f>
        <v>1077.5999999999999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50</v>
      </c>
      <c r="Y248" s="383">
        <f>IFERROR(IF(X248="",0,CEILING((X248/$H248),1)*$H248),"")</f>
        <v>54</v>
      </c>
      <c r="Z248" s="36">
        <f>IFERROR(IF(Y248=0,"",ROUNDUP(Y248/H248,0)*0.02175),"")</f>
        <v>0.10874999999999999</v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52.222222222222221</v>
      </c>
      <c r="BN248" s="64">
        <f>IFERROR(Y248*I248/H248,"0")</f>
        <v>56.4</v>
      </c>
      <c r="BO248" s="64">
        <f>IFERROR(1/J248*(X248/H248),"0")</f>
        <v>8.2671957671957674E-2</v>
      </c>
      <c r="BP248" s="64">
        <f>IFERROR(1/J248*(Y248/H248),"0")</f>
        <v>8.9285714285714274E-2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4.6296296296296298</v>
      </c>
      <c r="Y252" s="384">
        <f>IFERROR(Y247/H247,"0")+IFERROR(Y248/H248,"0")+IFERROR(Y249/H249,"0")+IFERROR(Y250/H250,"0")+IFERROR(Y251/H251,"0")</f>
        <v>5</v>
      </c>
      <c r="Z252" s="384">
        <f>IFERROR(IF(Z247="",0,Z247),"0")+IFERROR(IF(Z248="",0,Z248),"0")+IFERROR(IF(Z249="",0,Z249),"0")+IFERROR(IF(Z250="",0,Z250),"0")+IFERROR(IF(Z251="",0,Z251),"0")</f>
        <v>0.10874999999999999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50</v>
      </c>
      <c r="Y253" s="384">
        <f>IFERROR(SUM(Y247:Y251),"0")</f>
        <v>54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50</v>
      </c>
      <c r="Y266" s="383">
        <f>IFERROR(IF(X266="",0,CEILING((X266/$H266),1)*$H266),"")</f>
        <v>50.400000000000006</v>
      </c>
      <c r="Z266" s="36">
        <f>IFERROR(IF(Y266=0,"",ROUNDUP(Y266/H266,0)*0.00753),"")</f>
        <v>9.0359999999999996E-2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53.095238095238095</v>
      </c>
      <c r="BN266" s="64">
        <f>IFERROR(Y266*I266/H266,"0")</f>
        <v>53.52</v>
      </c>
      <c r="BO266" s="64">
        <f>IFERROR(1/J266*(X266/H266),"0")</f>
        <v>7.6312576312576319E-2</v>
      </c>
      <c r="BP266" s="64">
        <f>IFERROR(1/J266*(Y266/H266),"0")</f>
        <v>7.6923076923076927E-2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17.5</v>
      </c>
      <c r="Y268" s="383">
        <f>IFERROR(IF(X268="",0,CEILING((X268/$H268),1)*$H268),"")</f>
        <v>18.900000000000002</v>
      </c>
      <c r="Z268" s="36">
        <f>IFERROR(IF(Y268=0,"",ROUNDUP(Y268/H268,0)*0.00502),"")</f>
        <v>4.5179999999999998E-2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18.583333333333332</v>
      </c>
      <c r="BN268" s="64">
        <f>IFERROR(Y268*I268/H268,"0")</f>
        <v>20.07</v>
      </c>
      <c r="BO268" s="64">
        <f>IFERROR(1/J268*(X268/H268),"0")</f>
        <v>3.5612535612535613E-2</v>
      </c>
      <c r="BP268" s="64">
        <f>IFERROR(1/J268*(Y268/H268),"0")</f>
        <v>3.8461538461538464E-2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20.238095238095237</v>
      </c>
      <c r="Y269" s="384">
        <f>IFERROR(Y266/H266,"0")+IFERROR(Y267/H267,"0")+IFERROR(Y268/H268,"0")</f>
        <v>21</v>
      </c>
      <c r="Z269" s="384">
        <f>IFERROR(IF(Z266="",0,Z266),"0")+IFERROR(IF(Z267="",0,Z267),"0")+IFERROR(IF(Z268="",0,Z268),"0")</f>
        <v>0.13553999999999999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67.5</v>
      </c>
      <c r="Y270" s="384">
        <f>IFERROR(SUM(Y266:Y268),"0")</f>
        <v>69.300000000000011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50</v>
      </c>
      <c r="Y272" s="383">
        <f t="shared" ref="Y272:Y278" si="54">IFERROR(IF(X272="",0,CEILING((X272/$H272),1)*$H272),"")</f>
        <v>54.6</v>
      </c>
      <c r="Z272" s="36">
        <f>IFERROR(IF(Y272=0,"",ROUNDUP(Y272/H272,0)*0.02175),"")</f>
        <v>0.15225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53.57692307692308</v>
      </c>
      <c r="BN272" s="64">
        <f t="shared" ref="BN272:BN278" si="56">IFERROR(Y272*I272/H272,"0")</f>
        <v>58.506000000000007</v>
      </c>
      <c r="BO272" s="64">
        <f t="shared" ref="BO272:BO278" si="57">IFERROR(1/J272*(X272/H272),"0")</f>
        <v>0.11446886446886446</v>
      </c>
      <c r="BP272" s="64">
        <f t="shared" ref="BP272:BP278" si="58">IFERROR(1/J272*(Y272/H272),"0")</f>
        <v>0.125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6.4102564102564106</v>
      </c>
      <c r="Y279" s="384">
        <f>IFERROR(Y272/H272,"0")+IFERROR(Y273/H273,"0")+IFERROR(Y274/H274,"0")+IFERROR(Y275/H275,"0")+IFERROR(Y276/H276,"0")+IFERROR(Y277/H277,"0")+IFERROR(Y278/H278,"0")</f>
        <v>7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0.15225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50</v>
      </c>
      <c r="Y280" s="384">
        <f>IFERROR(SUM(Y272:Y278),"0")</f>
        <v>54.6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100</v>
      </c>
      <c r="Y282" s="383">
        <f>IFERROR(IF(X282="",0,CEILING((X282/$H282),1)*$H282),"")</f>
        <v>100.80000000000001</v>
      </c>
      <c r="Z282" s="36">
        <f>IFERROR(IF(Y282=0,"",ROUNDUP(Y282/H282,0)*0.02175),"")</f>
        <v>0.26100000000000001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106.71428571428572</v>
      </c>
      <c r="BN282" s="64">
        <f>IFERROR(Y282*I282/H282,"0")</f>
        <v>107.56800000000001</v>
      </c>
      <c r="BO282" s="64">
        <f>IFERROR(1/J282*(X282/H282),"0")</f>
        <v>0.21258503401360543</v>
      </c>
      <c r="BP282" s="64">
        <f>IFERROR(1/J282*(Y282/H282),"0")</f>
        <v>0.21428571428571427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500</v>
      </c>
      <c r="Y283" s="383">
        <f>IFERROR(IF(X283="",0,CEILING((X283/$H283),1)*$H283),"")</f>
        <v>507</v>
      </c>
      <c r="Z283" s="36">
        <f>IFERROR(IF(Y283=0,"",ROUNDUP(Y283/H283,0)*0.02175),"")</f>
        <v>1.4137499999999998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536.15384615384619</v>
      </c>
      <c r="BN283" s="64">
        <f>IFERROR(Y283*I283/H283,"0")</f>
        <v>543.66000000000008</v>
      </c>
      <c r="BO283" s="64">
        <f>IFERROR(1/J283*(X283/H283),"0")</f>
        <v>1.1446886446886446</v>
      </c>
      <c r="BP283" s="64">
        <f>IFERROR(1/J283*(Y283/H283),"0")</f>
        <v>1.1607142857142856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76.007326007326014</v>
      </c>
      <c r="Y285" s="384">
        <f>IFERROR(Y282/H282,"0")+IFERROR(Y283/H283,"0")+IFERROR(Y284/H284,"0")</f>
        <v>77</v>
      </c>
      <c r="Z285" s="384">
        <f>IFERROR(IF(Z282="",0,Z282),"0")+IFERROR(IF(Z283="",0,Z283),"0")+IFERROR(IF(Z284="",0,Z284),"0")</f>
        <v>1.67475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600</v>
      </c>
      <c r="Y286" s="384">
        <f>IFERROR(SUM(Y282:Y284),"0")</f>
        <v>607.79999999999995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68</v>
      </c>
      <c r="Y290" s="383">
        <f>IFERROR(IF(X290="",0,CEILING((X290/$H290),1)*$H290),"")</f>
        <v>68.849999999999994</v>
      </c>
      <c r="Z290" s="36">
        <f>IFERROR(IF(Y290=0,"",ROUNDUP(Y290/H290,0)*0.00753),"")</f>
        <v>0.20331000000000002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77.333333333333329</v>
      </c>
      <c r="BN290" s="64">
        <f>IFERROR(Y290*I290/H290,"0")</f>
        <v>78.3</v>
      </c>
      <c r="BO290" s="64">
        <f>IFERROR(1/J290*(X290/H290),"0")</f>
        <v>0.17094017094017094</v>
      </c>
      <c r="BP290" s="64">
        <f>IFERROR(1/J290*(Y290/H290),"0")</f>
        <v>0.17307692307692307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26.666666666666668</v>
      </c>
      <c r="Y291" s="384">
        <f>IFERROR(Y288/H288,"0")+IFERROR(Y289/H289,"0")+IFERROR(Y290/H290,"0")</f>
        <v>27</v>
      </c>
      <c r="Z291" s="384">
        <f>IFERROR(IF(Z288="",0,Z288),"0")+IFERROR(IF(Z289="",0,Z289),"0")+IFERROR(IF(Z290="",0,Z290),"0")</f>
        <v>0.20331000000000002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68</v>
      </c>
      <c r="Y292" s="384">
        <f>IFERROR(SUM(Y288:Y290),"0")</f>
        <v>68.849999999999994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420</v>
      </c>
      <c r="Y311" s="383">
        <f>IFERROR(IF(X311="",0,CEILING((X311/$H311),1)*$H311),"")</f>
        <v>420</v>
      </c>
      <c r="Z311" s="36">
        <f>IFERROR(IF(Y311=0,"",ROUNDUP(Y311/H311,0)*0.00753),"")</f>
        <v>1.506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474.4</v>
      </c>
      <c r="BN311" s="64">
        <f>IFERROR(Y311*I311/H311,"0")</f>
        <v>474.4</v>
      </c>
      <c r="BO311" s="64">
        <f>IFERROR(1/J311*(X311/H311),"0")</f>
        <v>1.2820512820512819</v>
      </c>
      <c r="BP311" s="64">
        <f>IFERROR(1/J311*(Y311/H311),"0")</f>
        <v>1.2820512820512819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210</v>
      </c>
      <c r="Y312" s="383">
        <f>IFERROR(IF(X312="",0,CEILING((X312/$H312),1)*$H312),"")</f>
        <v>210</v>
      </c>
      <c r="Z312" s="36">
        <f>IFERROR(IF(Y312=0,"",ROUNDUP(Y312/H312,0)*0.00753),"")</f>
        <v>0.753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235.99999999999997</v>
      </c>
      <c r="BN312" s="64">
        <f>IFERROR(Y312*I312/H312,"0")</f>
        <v>235.99999999999997</v>
      </c>
      <c r="BO312" s="64">
        <f>IFERROR(1/J312*(X312/H312),"0")</f>
        <v>0.64102564102564097</v>
      </c>
      <c r="BP312" s="64">
        <f>IFERROR(1/J312*(Y312/H312),"0")</f>
        <v>0.64102564102564097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300</v>
      </c>
      <c r="Y313" s="384">
        <f>IFERROR(Y310/H310,"0")+IFERROR(Y311/H311,"0")+IFERROR(Y312/H312,"0")</f>
        <v>300</v>
      </c>
      <c r="Z313" s="384">
        <f>IFERROR(IF(Z310="",0,Z310),"0")+IFERROR(IF(Z311="",0,Z311),"0")+IFERROR(IF(Z312="",0,Z312),"0")</f>
        <v>2.2589999999999999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630</v>
      </c>
      <c r="Y314" s="384">
        <f>IFERROR(SUM(Y310:Y312),"0")</f>
        <v>630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8.5</v>
      </c>
      <c r="Y316" s="383">
        <f>IFERROR(IF(X316="",0,CEILING((X316/$H316),1)*$H316),"")</f>
        <v>10.199999999999999</v>
      </c>
      <c r="Z316" s="36">
        <f>IFERROR(IF(Y316=0,"",ROUNDUP(Y316/H316,0)*0.00753),"")</f>
        <v>3.0120000000000001E-2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9.9166666666666679</v>
      </c>
      <c r="BN316" s="64">
        <f>IFERROR(Y316*I316/H316,"0")</f>
        <v>11.9</v>
      </c>
      <c r="BO316" s="64">
        <f>IFERROR(1/J316*(X316/H316),"0")</f>
        <v>2.1367521367521368E-2</v>
      </c>
      <c r="BP316" s="64">
        <f>IFERROR(1/J316*(Y316/H316),"0")</f>
        <v>2.564102564102564E-2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3.3333333333333335</v>
      </c>
      <c r="Y317" s="384">
        <f>IFERROR(Y316/H316,"0")</f>
        <v>4</v>
      </c>
      <c r="Z317" s="384">
        <f>IFERROR(IF(Z316="",0,Z316),"0")</f>
        <v>3.0120000000000001E-2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8.5</v>
      </c>
      <c r="Y318" s="384">
        <f>IFERROR(SUM(Y316:Y316),"0")</f>
        <v>10.199999999999999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500</v>
      </c>
      <c r="Y324" s="383">
        <f t="shared" si="59"/>
        <v>510</v>
      </c>
      <c r="Z324" s="36">
        <f>IFERROR(IF(Y324=0,"",ROUNDUP(Y324/H324,0)*0.02175),"")</f>
        <v>0.73949999999999994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516</v>
      </c>
      <c r="BN324" s="64">
        <f t="shared" si="61"/>
        <v>526.32000000000005</v>
      </c>
      <c r="BO324" s="64">
        <f t="shared" si="62"/>
        <v>0.69444444444444442</v>
      </c>
      <c r="BP324" s="64">
        <f t="shared" si="63"/>
        <v>0.70833333333333326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500</v>
      </c>
      <c r="Y326" s="383">
        <f t="shared" si="59"/>
        <v>510</v>
      </c>
      <c r="Z326" s="36">
        <f>IFERROR(IF(Y326=0,"",ROUNDUP(Y326/H326,0)*0.02175),"")</f>
        <v>0.73949999999999994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516</v>
      </c>
      <c r="BN326" s="64">
        <f t="shared" si="61"/>
        <v>526.32000000000005</v>
      </c>
      <c r="BO326" s="64">
        <f t="shared" si="62"/>
        <v>0.69444444444444442</v>
      </c>
      <c r="BP326" s="64">
        <f t="shared" si="63"/>
        <v>0.70833333333333326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200</v>
      </c>
      <c r="Y328" s="383">
        <f t="shared" si="59"/>
        <v>210</v>
      </c>
      <c r="Z328" s="36">
        <f>IFERROR(IF(Y328=0,"",ROUNDUP(Y328/H328,0)*0.02175),"")</f>
        <v>0.30449999999999999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206.4</v>
      </c>
      <c r="BN328" s="64">
        <f t="shared" si="61"/>
        <v>216.72</v>
      </c>
      <c r="BO328" s="64">
        <f t="shared" si="62"/>
        <v>0.27777777777777779</v>
      </c>
      <c r="BP328" s="64">
        <f t="shared" si="63"/>
        <v>0.29166666666666663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50</v>
      </c>
      <c r="Y331" s="383">
        <f t="shared" si="59"/>
        <v>50</v>
      </c>
      <c r="Z331" s="36">
        <f>IFERROR(IF(Y331=0,"",ROUNDUP(Y331/H331,0)*0.00937),"")</f>
        <v>9.3700000000000006E-2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52.1</v>
      </c>
      <c r="BN331" s="64">
        <f t="shared" si="61"/>
        <v>52.1</v>
      </c>
      <c r="BO331" s="64">
        <f t="shared" si="62"/>
        <v>8.3333333333333329E-2</v>
      </c>
      <c r="BP331" s="64">
        <f t="shared" si="63"/>
        <v>8.3333333333333329E-2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50</v>
      </c>
      <c r="Y333" s="383">
        <f t="shared" si="59"/>
        <v>52</v>
      </c>
      <c r="Z333" s="36">
        <f>IFERROR(IF(Y333=0,"",ROUNDUP(Y333/H333,0)*0.00937),"")</f>
        <v>0.12181</v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53</v>
      </c>
      <c r="BN333" s="64">
        <f t="shared" si="61"/>
        <v>55.120000000000005</v>
      </c>
      <c r="BO333" s="64">
        <f t="shared" si="62"/>
        <v>0.10416666666666667</v>
      </c>
      <c r="BP333" s="64">
        <f t="shared" si="63"/>
        <v>0.10833333333333334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102.5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1.9990099999999997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1300</v>
      </c>
      <c r="Y335" s="384">
        <f>IFERROR(SUM(Y322:Y333),"0")</f>
        <v>1332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500</v>
      </c>
      <c r="Y337" s="383">
        <f>IFERROR(IF(X337="",0,CEILING((X337/$H337),1)*$H337),"")</f>
        <v>510</v>
      </c>
      <c r="Z337" s="36">
        <f>IFERROR(IF(Y337=0,"",ROUNDUP(Y337/H337,0)*0.02175),"")</f>
        <v>0.73949999999999994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516</v>
      </c>
      <c r="BN337" s="64">
        <f>IFERROR(Y337*I337/H337,"0")</f>
        <v>526.32000000000005</v>
      </c>
      <c r="BO337" s="64">
        <f>IFERROR(1/J337*(X337/H337),"0")</f>
        <v>0.69444444444444442</v>
      </c>
      <c r="BP337" s="64">
        <f>IFERROR(1/J337*(Y337/H337),"0")</f>
        <v>0.70833333333333326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40</v>
      </c>
      <c r="Y338" s="383">
        <f>IFERROR(IF(X338="",0,CEILING((X338/$H338),1)*$H338),"")</f>
        <v>40</v>
      </c>
      <c r="Z338" s="36">
        <f>IFERROR(IF(Y338=0,"",ROUNDUP(Y338/H338,0)*0.00937),"")</f>
        <v>9.3700000000000006E-2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42.400000000000006</v>
      </c>
      <c r="BN338" s="64">
        <f>IFERROR(Y338*I338/H338,"0")</f>
        <v>42.400000000000006</v>
      </c>
      <c r="BO338" s="64">
        <f>IFERROR(1/J338*(X338/H338),"0")</f>
        <v>8.3333333333333329E-2</v>
      </c>
      <c r="BP338" s="64">
        <f>IFERROR(1/J338*(Y338/H338),"0")</f>
        <v>8.3333333333333329E-2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43.333333333333336</v>
      </c>
      <c r="Y339" s="384">
        <f>IFERROR(Y337/H337,"0")+IFERROR(Y338/H338,"0")</f>
        <v>44</v>
      </c>
      <c r="Z339" s="384">
        <f>IFERROR(IF(Z337="",0,Z337),"0")+IFERROR(IF(Z338="",0,Z338),"0")</f>
        <v>0.83319999999999994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540</v>
      </c>
      <c r="Y340" s="384">
        <f>IFERROR(SUM(Y337:Y338),"0")</f>
        <v>550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100</v>
      </c>
      <c r="Y348" s="383">
        <f>IFERROR(IF(X348="",0,CEILING((X348/$H348),1)*$H348),"")</f>
        <v>101.39999999999999</v>
      </c>
      <c r="Z348" s="36">
        <f>IFERROR(IF(Y348=0,"",ROUNDUP(Y348/H348,0)*0.02175),"")</f>
        <v>0.28275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107.23076923076924</v>
      </c>
      <c r="BN348" s="64">
        <f>IFERROR(Y348*I348/H348,"0")</f>
        <v>108.732</v>
      </c>
      <c r="BO348" s="64">
        <f>IFERROR(1/J348*(X348/H348),"0")</f>
        <v>0.22893772893772893</v>
      </c>
      <c r="BP348" s="64">
        <f>IFERROR(1/J348*(Y348/H348),"0")</f>
        <v>0.23214285714285712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12.820512820512821</v>
      </c>
      <c r="Y350" s="384">
        <f>IFERROR(Y348/H348,"0")+IFERROR(Y349/H349,"0")</f>
        <v>13</v>
      </c>
      <c r="Z350" s="384">
        <f>IFERROR(IF(Z348="",0,Z348),"0")+IFERROR(IF(Z349="",0,Z349),"0")</f>
        <v>0.28275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100</v>
      </c>
      <c r="Y351" s="384">
        <f>IFERROR(SUM(Y348:Y349),"0")</f>
        <v>101.39999999999999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500</v>
      </c>
      <c r="Y364" s="383">
        <f>IFERROR(IF(X364="",0,CEILING((X364/$H364),1)*$H364),"")</f>
        <v>507</v>
      </c>
      <c r="Z364" s="36">
        <f>IFERROR(IF(Y364=0,"",ROUNDUP(Y364/H364,0)*0.02175),"")</f>
        <v>1.4137499999999998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536.15384615384619</v>
      </c>
      <c r="BN364" s="64">
        <f>IFERROR(Y364*I364/H364,"0")</f>
        <v>543.66000000000008</v>
      </c>
      <c r="BO364" s="64">
        <f>IFERROR(1/J364*(X364/H364),"0")</f>
        <v>1.1446886446886446</v>
      </c>
      <c r="BP364" s="64">
        <f>IFERROR(1/J364*(Y364/H364),"0")</f>
        <v>1.1607142857142856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240</v>
      </c>
      <c r="Y366" s="383">
        <f>IFERROR(IF(X366="",0,CEILING((X366/$H366),1)*$H366),"")</f>
        <v>240</v>
      </c>
      <c r="Z366" s="36">
        <f>IFERROR(IF(Y366=0,"",ROUNDUP(Y366/H366,0)*0.00753),"")</f>
        <v>0.753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268.40000000000003</v>
      </c>
      <c r="BN366" s="64">
        <f>IFERROR(Y366*I366/H366,"0")</f>
        <v>268.40000000000003</v>
      </c>
      <c r="BO366" s="64">
        <f>IFERROR(1/J366*(X366/H366),"0")</f>
        <v>0.64102564102564097</v>
      </c>
      <c r="BP366" s="64">
        <f>IFERROR(1/J366*(Y366/H366),"0")</f>
        <v>0.64102564102564097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164.10256410256409</v>
      </c>
      <c r="Y369" s="384">
        <f>IFERROR(Y364/H364,"0")+IFERROR(Y365/H365,"0")+IFERROR(Y366/H366,"0")+IFERROR(Y367/H367,"0")+IFERROR(Y368/H368,"0")</f>
        <v>165</v>
      </c>
      <c r="Z369" s="384">
        <f>IFERROR(IF(Z364="",0,Z364),"0")+IFERROR(IF(Z365="",0,Z365),"0")+IFERROR(IF(Z366="",0,Z366),"0")+IFERROR(IF(Z367="",0,Z367),"0")+IFERROR(IF(Z368="",0,Z368),"0")</f>
        <v>2.16675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740</v>
      </c>
      <c r="Y370" s="384">
        <f>IFERROR(SUM(Y364:Y368),"0")</f>
        <v>747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50</v>
      </c>
      <c r="Y385" s="383">
        <f t="shared" si="64"/>
        <v>50.400000000000006</v>
      </c>
      <c r="Z385" s="36">
        <f t="shared" si="65"/>
        <v>9.0359999999999996E-2</v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52.738095238095234</v>
      </c>
      <c r="BN385" s="64">
        <f t="shared" si="67"/>
        <v>53.160000000000004</v>
      </c>
      <c r="BO385" s="64">
        <f t="shared" si="68"/>
        <v>7.6312576312576319E-2</v>
      </c>
      <c r="BP385" s="64">
        <f t="shared" si="69"/>
        <v>7.6923076923076927E-2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100</v>
      </c>
      <c r="Y387" s="383">
        <f t="shared" si="64"/>
        <v>100.80000000000001</v>
      </c>
      <c r="Z387" s="36">
        <f t="shared" si="65"/>
        <v>0.18071999999999999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105.47619047619047</v>
      </c>
      <c r="BN387" s="64">
        <f t="shared" si="67"/>
        <v>106.32000000000001</v>
      </c>
      <c r="BO387" s="64">
        <f t="shared" si="68"/>
        <v>0.15262515262515264</v>
      </c>
      <c r="BP387" s="64">
        <f t="shared" si="69"/>
        <v>0.15384615384615385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17.5</v>
      </c>
      <c r="Y392" s="383">
        <f t="shared" si="64"/>
        <v>18.900000000000002</v>
      </c>
      <c r="Z392" s="36">
        <f t="shared" si="70"/>
        <v>4.5179999999999998E-2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18.583333333333332</v>
      </c>
      <c r="BN392" s="64">
        <f t="shared" si="67"/>
        <v>20.07</v>
      </c>
      <c r="BO392" s="64">
        <f t="shared" si="68"/>
        <v>3.5612535612535613E-2</v>
      </c>
      <c r="BP392" s="64">
        <f t="shared" si="69"/>
        <v>3.8461538461538464E-2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44.047619047619051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0.31625999999999999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167.5</v>
      </c>
      <c r="Y407" s="384">
        <f>IFERROR(SUM(Y383:Y405),"0")</f>
        <v>170.10000000000002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300</v>
      </c>
      <c r="Y466" s="383">
        <f t="shared" ref="Y466:Y474" si="76">IFERROR(IF(X466="",0,CEILING((X466/$H466),1)*$H466),"")</f>
        <v>300.96000000000004</v>
      </c>
      <c r="Z466" s="36">
        <f t="shared" ref="Z466:Z471" si="77">IFERROR(IF(Y466=0,"",ROUNDUP(Y466/H466,0)*0.01196),"")</f>
        <v>0.68171999999999999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320.45454545454544</v>
      </c>
      <c r="BN466" s="64">
        <f t="shared" ref="BN466:BN474" si="79">IFERROR(Y466*I466/H466,"0")</f>
        <v>321.48</v>
      </c>
      <c r="BO466" s="64">
        <f t="shared" ref="BO466:BO474" si="80">IFERROR(1/J466*(X466/H466),"0")</f>
        <v>0.54632867132867136</v>
      </c>
      <c r="BP466" s="64">
        <f t="shared" ref="BP466:BP474" si="81">IFERROR(1/J466*(Y466/H466),"0")</f>
        <v>0.54807692307692313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500</v>
      </c>
      <c r="Y467" s="383">
        <f t="shared" si="76"/>
        <v>501.6</v>
      </c>
      <c r="Z467" s="36">
        <f t="shared" si="77"/>
        <v>1.1362000000000001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534.09090909090912</v>
      </c>
      <c r="BN467" s="64">
        <f t="shared" si="79"/>
        <v>535.79999999999995</v>
      </c>
      <c r="BO467" s="64">
        <f t="shared" si="80"/>
        <v>0.91054778554778548</v>
      </c>
      <c r="BP467" s="64">
        <f t="shared" si="81"/>
        <v>0.91346153846153855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600</v>
      </c>
      <c r="Y468" s="383">
        <f t="shared" si="76"/>
        <v>601.92000000000007</v>
      </c>
      <c r="Z468" s="36">
        <f t="shared" si="77"/>
        <v>1.36344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640.90909090909088</v>
      </c>
      <c r="BN468" s="64">
        <f t="shared" si="79"/>
        <v>642.96</v>
      </c>
      <c r="BO468" s="64">
        <f t="shared" si="80"/>
        <v>1.0926573426573427</v>
      </c>
      <c r="BP468" s="64">
        <f t="shared" si="81"/>
        <v>1.0961538461538463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2000</v>
      </c>
      <c r="Y470" s="383">
        <f t="shared" si="76"/>
        <v>2001.1200000000001</v>
      </c>
      <c r="Z470" s="36">
        <f t="shared" si="77"/>
        <v>4.5328400000000002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2136.3636363636365</v>
      </c>
      <c r="BN470" s="64">
        <f t="shared" si="79"/>
        <v>2137.56</v>
      </c>
      <c r="BO470" s="64">
        <f t="shared" si="80"/>
        <v>3.6421911421911419</v>
      </c>
      <c r="BP470" s="64">
        <f t="shared" si="81"/>
        <v>3.6442307692307696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643.93939393939388</v>
      </c>
      <c r="Y475" s="384">
        <f>IFERROR(Y466/H466,"0")+IFERROR(Y467/H467,"0")+IFERROR(Y468/H468,"0")+IFERROR(Y469/H469,"0")+IFERROR(Y470/H470,"0")+IFERROR(Y471/H471,"0")+IFERROR(Y472/H472,"0")+IFERROR(Y473/H473,"0")+IFERROR(Y474/H474,"0")</f>
        <v>645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7.7141999999999999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3400</v>
      </c>
      <c r="Y476" s="384">
        <f>IFERROR(SUM(Y466:Y474),"0")</f>
        <v>3405.6000000000004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500</v>
      </c>
      <c r="Y478" s="383">
        <f>IFERROR(IF(X478="",0,CEILING((X478/$H478),1)*$H478),"")</f>
        <v>501.6</v>
      </c>
      <c r="Z478" s="36">
        <f>IFERROR(IF(Y478=0,"",ROUNDUP(Y478/H478,0)*0.01196),"")</f>
        <v>1.1362000000000001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534.09090909090912</v>
      </c>
      <c r="BN478" s="64">
        <f>IFERROR(Y478*I478/H478,"0")</f>
        <v>535.79999999999995</v>
      </c>
      <c r="BO478" s="64">
        <f>IFERROR(1/J478*(X478/H478),"0")</f>
        <v>0.91054778554778548</v>
      </c>
      <c r="BP478" s="64">
        <f>IFERROR(1/J478*(Y478/H478),"0")</f>
        <v>0.91346153846153855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94.696969696969688</v>
      </c>
      <c r="Y480" s="384">
        <f>IFERROR(Y478/H478,"0")+IFERROR(Y479/H479,"0")</f>
        <v>95</v>
      </c>
      <c r="Z480" s="384">
        <f>IFERROR(IF(Z478="",0,Z478),"0")+IFERROR(IF(Z479="",0,Z479),"0")</f>
        <v>1.1362000000000001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500</v>
      </c>
      <c r="Y481" s="384">
        <f>IFERROR(SUM(Y478:Y479),"0")</f>
        <v>501.6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600</v>
      </c>
      <c r="Y483" s="383">
        <f t="shared" ref="Y483:Y488" si="82">IFERROR(IF(X483="",0,CEILING((X483/$H483),1)*$H483),"")</f>
        <v>601.92000000000007</v>
      </c>
      <c r="Z483" s="36">
        <f>IFERROR(IF(Y483=0,"",ROUNDUP(Y483/H483,0)*0.01196),"")</f>
        <v>1.36344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640.90909090909088</v>
      </c>
      <c r="BN483" s="64">
        <f t="shared" ref="BN483:BN488" si="84">IFERROR(Y483*I483/H483,"0")</f>
        <v>642.96</v>
      </c>
      <c r="BO483" s="64">
        <f t="shared" ref="BO483:BO488" si="85">IFERROR(1/J483*(X483/H483),"0")</f>
        <v>1.0926573426573427</v>
      </c>
      <c r="BP483" s="64">
        <f t="shared" ref="BP483:BP488" si="86">IFERROR(1/J483*(Y483/H483),"0")</f>
        <v>1.0961538461538463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500</v>
      </c>
      <c r="Y484" s="383">
        <f t="shared" si="82"/>
        <v>501.6</v>
      </c>
      <c r="Z484" s="36">
        <f>IFERROR(IF(Y484=0,"",ROUNDUP(Y484/H484,0)*0.01196),"")</f>
        <v>1.1362000000000001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534.09090909090912</v>
      </c>
      <c r="BN484" s="64">
        <f t="shared" si="84"/>
        <v>535.79999999999995</v>
      </c>
      <c r="BO484" s="64">
        <f t="shared" si="85"/>
        <v>0.91054778554778548</v>
      </c>
      <c r="BP484" s="64">
        <f t="shared" si="86"/>
        <v>0.91346153846153855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500</v>
      </c>
      <c r="Y485" s="383">
        <f t="shared" si="82"/>
        <v>501.6</v>
      </c>
      <c r="Z485" s="36">
        <f>IFERROR(IF(Y485=0,"",ROUNDUP(Y485/H485,0)*0.01196),"")</f>
        <v>1.1362000000000001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534.09090909090912</v>
      </c>
      <c r="BN485" s="64">
        <f t="shared" si="84"/>
        <v>535.79999999999995</v>
      </c>
      <c r="BO485" s="64">
        <f t="shared" si="85"/>
        <v>0.91054778554778548</v>
      </c>
      <c r="BP485" s="64">
        <f t="shared" si="86"/>
        <v>0.91346153846153855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303.030303030303</v>
      </c>
      <c r="Y489" s="384">
        <f>IFERROR(Y483/H483,"0")+IFERROR(Y484/H484,"0")+IFERROR(Y485/H485,"0")+IFERROR(Y486/H486,"0")+IFERROR(Y487/H487,"0")+IFERROR(Y488/H488,"0")</f>
        <v>304</v>
      </c>
      <c r="Z489" s="384">
        <f>IFERROR(IF(Z483="",0,Z483),"0")+IFERROR(IF(Z484="",0,Z484),"0")+IFERROR(IF(Z485="",0,Z485),"0")+IFERROR(IF(Z486="",0,Z486),"0")+IFERROR(IF(Z487="",0,Z487),"0")+IFERROR(IF(Z488="",0,Z488),"0")</f>
        <v>3.6358400000000004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1600</v>
      </c>
      <c r="Y490" s="384">
        <f>IFERROR(SUM(Y483:Y488),"0")</f>
        <v>1605.12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200</v>
      </c>
      <c r="Y508" s="383">
        <f t="shared" si="87"/>
        <v>204</v>
      </c>
      <c r="Z508" s="36">
        <f t="shared" si="88"/>
        <v>0.36974999999999997</v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208</v>
      </c>
      <c r="BN508" s="64">
        <f t="shared" si="90"/>
        <v>212.16</v>
      </c>
      <c r="BO508" s="64">
        <f t="shared" si="91"/>
        <v>0.29761904761904762</v>
      </c>
      <c r="BP508" s="64">
        <f t="shared" si="92"/>
        <v>0.30357142857142855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16.666666666666668</v>
      </c>
      <c r="Y513" s="384">
        <f>IFERROR(Y504/H504,"0")+IFERROR(Y505/H505,"0")+IFERROR(Y506/H506,"0")+IFERROR(Y507/H507,"0")+IFERROR(Y508/H508,"0")+IFERROR(Y509/H509,"0")+IFERROR(Y510/H510,"0")+IFERROR(Y511/H511,"0")+IFERROR(Y512/H512,"0")</f>
        <v>17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0.36974999999999997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200</v>
      </c>
      <c r="Y514" s="384">
        <f>IFERROR(SUM(Y504:Y512),"0")</f>
        <v>204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600</v>
      </c>
      <c r="Y534" s="383">
        <f>IFERROR(IF(X534="",0,CEILING((X534/$H534),1)*$H534),"")</f>
        <v>600.6</v>
      </c>
      <c r="Z534" s="36">
        <f>IFERROR(IF(Y534=0,"",ROUNDUP(Y534/H534,0)*0.02175),"")</f>
        <v>1.67475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643.38461538461547</v>
      </c>
      <c r="BN534" s="64">
        <f>IFERROR(Y534*I534/H534,"0")</f>
        <v>644.02800000000002</v>
      </c>
      <c r="BO534" s="64">
        <f>IFERROR(1/J534*(X534/H534),"0")</f>
        <v>1.3736263736263734</v>
      </c>
      <c r="BP534" s="64">
        <f>IFERROR(1/J534*(Y534/H534),"0")</f>
        <v>1.375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76.92307692307692</v>
      </c>
      <c r="Y537" s="384">
        <f>IFERROR(Y534/H534,"0")+IFERROR(Y535/H535,"0")+IFERROR(Y536/H536,"0")</f>
        <v>77</v>
      </c>
      <c r="Z537" s="384">
        <f>IFERROR(IF(Z534="",0,Z534),"0")+IFERROR(IF(Z535="",0,Z535),"0")+IFERROR(IF(Z536="",0,Z536),"0")</f>
        <v>1.67475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600</v>
      </c>
      <c r="Y538" s="384">
        <f>IFERROR(SUM(Y534:Y536),"0")</f>
        <v>600.6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17106.5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17245.87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18314.491989810958</v>
      </c>
      <c r="Y547" s="384">
        <f>IFERROR(SUM(BN22:BN543),"0")</f>
        <v>18461.597999999994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35</v>
      </c>
      <c r="Y548" s="38">
        <f>ROUNDUP(SUM(BP22:BP543),0)</f>
        <v>35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19189.491989810958</v>
      </c>
      <c r="Y549" s="384">
        <f>GrossWeightTotalR+PalletQtyTotalR*25</f>
        <v>19336.597999999994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3278.3498940395489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3298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41.804640000000006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162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1835.1000000000001</v>
      </c>
      <c r="F556" s="46">
        <f>IFERROR(Y138*1,"0")+IFERROR(Y139*1,"0")+IFERROR(Y140*1,"0")+IFERROR(Y141*1,"0")+IFERROR(Y142*1,"0")</f>
        <v>3405.0000000000005</v>
      </c>
      <c r="G556" s="46">
        <f>IFERROR(Y148*1,"0")+IFERROR(Y149*1,"0")+IFERROR(Y150*1,"0")+IFERROR(Y151*1,"0")</f>
        <v>54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1077.5999999999999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54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800.55000000000007</v>
      </c>
      <c r="P556" s="46">
        <f>IFERROR(Y301*1,"0")</f>
        <v>0</v>
      </c>
      <c r="Q556" s="46">
        <f>IFERROR(Y306*1,"0")+IFERROR(Y310*1,"0")+IFERROR(Y311*1,"0")+IFERROR(Y312*1,"0")+IFERROR(Y316*1,"0")</f>
        <v>640.20000000000005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1983.4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747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170.10000000000002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5512.3200000000015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804.6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