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07,24 ПОКОМ КИ Сочи\1 машина Пушкарный_Сочи_Кумыкова\"/>
    </mc:Choice>
  </mc:AlternateContent>
  <xr:revisionPtr revIDLastSave="0" documentId="13_ncr:1_{E5CA6B0E-D829-41CD-BD88-5E9E2C013A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Y496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P466" i="1"/>
  <c r="X462" i="1"/>
  <c r="X461" i="1"/>
  <c r="BO460" i="1"/>
  <c r="BM460" i="1"/>
  <c r="Y460" i="1"/>
  <c r="X458" i="1"/>
  <c r="Y457" i="1"/>
  <c r="X457" i="1"/>
  <c r="BP456" i="1"/>
  <c r="BO456" i="1"/>
  <c r="BN456" i="1"/>
  <c r="BM456" i="1"/>
  <c r="Z456" i="1"/>
  <c r="Y456" i="1"/>
  <c r="P456" i="1"/>
  <c r="BO455" i="1"/>
  <c r="BM455" i="1"/>
  <c r="Y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X445" i="1"/>
  <c r="Y444" i="1"/>
  <c r="X444" i="1"/>
  <c r="BP443" i="1"/>
  <c r="BO443" i="1"/>
  <c r="BN443" i="1"/>
  <c r="BM443" i="1"/>
  <c r="Z443" i="1"/>
  <c r="Z444" i="1" s="1"/>
  <c r="Y443" i="1"/>
  <c r="Y445" i="1" s="1"/>
  <c r="P443" i="1"/>
  <c r="X441" i="1"/>
  <c r="Y440" i="1"/>
  <c r="X440" i="1"/>
  <c r="BP439" i="1"/>
  <c r="BO439" i="1"/>
  <c r="BN439" i="1"/>
  <c r="BM439" i="1"/>
  <c r="Z439" i="1"/>
  <c r="Z440" i="1" s="1"/>
  <c r="Y439" i="1"/>
  <c r="Y441" i="1" s="1"/>
  <c r="P439" i="1"/>
  <c r="X437" i="1"/>
  <c r="Y436" i="1"/>
  <c r="X436" i="1"/>
  <c r="BP435" i="1"/>
  <c r="BO435" i="1"/>
  <c r="BN435" i="1"/>
  <c r="BM435" i="1"/>
  <c r="Z435" i="1"/>
  <c r="Z436" i="1" s="1"/>
  <c r="Y435" i="1"/>
  <c r="Y437" i="1" s="1"/>
  <c r="P435" i="1"/>
  <c r="X433" i="1"/>
  <c r="X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O428" i="1"/>
  <c r="BM428" i="1"/>
  <c r="Y428" i="1"/>
  <c r="P428" i="1"/>
  <c r="BP427" i="1"/>
  <c r="BO427" i="1"/>
  <c r="BN427" i="1"/>
  <c r="BM427" i="1"/>
  <c r="Z427" i="1"/>
  <c r="Y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X423" i="1"/>
  <c r="Y422" i="1"/>
  <c r="X422" i="1"/>
  <c r="BP421" i="1"/>
  <c r="BO421" i="1"/>
  <c r="BN421" i="1"/>
  <c r="BM421" i="1"/>
  <c r="Z421" i="1"/>
  <c r="Z422" i="1" s="1"/>
  <c r="Y421" i="1"/>
  <c r="X418" i="1"/>
  <c r="X417" i="1"/>
  <c r="BO416" i="1"/>
  <c r="BM416" i="1"/>
  <c r="Z416" i="1"/>
  <c r="Y416" i="1"/>
  <c r="P416" i="1"/>
  <c r="BO415" i="1"/>
  <c r="BM415" i="1"/>
  <c r="Y415" i="1"/>
  <c r="Y418" i="1" s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Y381" i="1" s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4" i="1" s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Y291" i="1" s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Y286" i="1" s="1"/>
  <c r="X280" i="1"/>
  <c r="X279" i="1"/>
  <c r="BP278" i="1"/>
  <c r="BO278" i="1"/>
  <c r="BN278" i="1"/>
  <c r="BM278" i="1"/>
  <c r="Z278" i="1"/>
  <c r="Y278" i="1"/>
  <c r="P278" i="1"/>
  <c r="BO277" i="1"/>
  <c r="BN277" i="1"/>
  <c r="BM277" i="1"/>
  <c r="Z277" i="1"/>
  <c r="Y277" i="1"/>
  <c r="BP277" i="1" s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Y280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O556" i="1" s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O217" i="1"/>
  <c r="BM217" i="1"/>
  <c r="Y217" i="1"/>
  <c r="P217" i="1"/>
  <c r="X214" i="1"/>
  <c r="X213" i="1"/>
  <c r="BO212" i="1"/>
  <c r="BM212" i="1"/>
  <c r="Y212" i="1"/>
  <c r="BO211" i="1"/>
  <c r="BM211" i="1"/>
  <c r="Y211" i="1"/>
  <c r="BO210" i="1"/>
  <c r="BM210" i="1"/>
  <c r="Y210" i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O202" i="1"/>
  <c r="BM202" i="1"/>
  <c r="Y202" i="1"/>
  <c r="BO201" i="1"/>
  <c r="BM201" i="1"/>
  <c r="Y201" i="1"/>
  <c r="BO200" i="1"/>
  <c r="BM200" i="1"/>
  <c r="Y200" i="1"/>
  <c r="BO199" i="1"/>
  <c r="BM199" i="1"/>
  <c r="Y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O190" i="1"/>
  <c r="BM190" i="1"/>
  <c r="Y190" i="1"/>
  <c r="P190" i="1"/>
  <c r="BP189" i="1"/>
  <c r="BO189" i="1"/>
  <c r="BN189" i="1"/>
  <c r="BM189" i="1"/>
  <c r="Z189" i="1"/>
  <c r="Y189" i="1"/>
  <c r="Y206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Y165" i="1" s="1"/>
  <c r="P156" i="1"/>
  <c r="X153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F556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5" i="1" s="1"/>
  <c r="P129" i="1"/>
  <c r="X127" i="1"/>
  <c r="X126" i="1"/>
  <c r="BO125" i="1"/>
  <c r="BM125" i="1"/>
  <c r="Y125" i="1"/>
  <c r="BP125" i="1" s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2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Y109" i="1" s="1"/>
  <c r="X93" i="1"/>
  <c r="X92" i="1"/>
  <c r="BO91" i="1"/>
  <c r="BM91" i="1"/>
  <c r="Y91" i="1"/>
  <c r="BP91" i="1" s="1"/>
  <c r="BO90" i="1"/>
  <c r="BM90" i="1"/>
  <c r="Y90" i="1"/>
  <c r="Y93" i="1" s="1"/>
  <c r="P90" i="1"/>
  <c r="BP89" i="1"/>
  <c r="BO89" i="1"/>
  <c r="BN89" i="1"/>
  <c r="BM89" i="1"/>
  <c r="Z89" i="1"/>
  <c r="Y89" i="1"/>
  <c r="Y92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E556" i="1" s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550" i="1" s="1"/>
  <c r="BO22" i="1"/>
  <c r="X548" i="1" s="1"/>
  <c r="BM22" i="1"/>
  <c r="X547" i="1" s="1"/>
  <c r="X549" i="1" s="1"/>
  <c r="Y22" i="1"/>
  <c r="B55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46" i="1"/>
  <c r="Z26" i="1"/>
  <c r="Z34" i="1" s="1"/>
  <c r="BN26" i="1"/>
  <c r="BP26" i="1"/>
  <c r="Z28" i="1"/>
  <c r="BN28" i="1"/>
  <c r="Z32" i="1"/>
  <c r="BN32" i="1"/>
  <c r="Y35" i="1"/>
  <c r="C556" i="1"/>
  <c r="Z52" i="1"/>
  <c r="Z53" i="1" s="1"/>
  <c r="BN52" i="1"/>
  <c r="BP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Z71" i="1"/>
  <c r="BN71" i="1"/>
  <c r="Z73" i="1"/>
  <c r="BN73" i="1"/>
  <c r="Z75" i="1"/>
  <c r="BN75" i="1"/>
  <c r="Z77" i="1"/>
  <c r="BN77" i="1"/>
  <c r="Z78" i="1"/>
  <c r="BN78" i="1"/>
  <c r="Z79" i="1"/>
  <c r="BN79" i="1"/>
  <c r="Z81" i="1"/>
  <c r="BN81" i="1"/>
  <c r="Z83" i="1"/>
  <c r="BN83" i="1"/>
  <c r="Z84" i="1"/>
  <c r="BN84" i="1"/>
  <c r="Y87" i="1"/>
  <c r="Z90" i="1"/>
  <c r="BN90" i="1"/>
  <c r="BP90" i="1"/>
  <c r="Z91" i="1"/>
  <c r="Z92" i="1" s="1"/>
  <c r="BN91" i="1"/>
  <c r="Z101" i="1"/>
  <c r="Z108" i="1" s="1"/>
  <c r="BN101" i="1"/>
  <c r="Z103" i="1"/>
  <c r="BN103" i="1"/>
  <c r="Z105" i="1"/>
  <c r="BN105" i="1"/>
  <c r="Z107" i="1"/>
  <c r="BN107" i="1"/>
  <c r="Y108" i="1"/>
  <c r="Z111" i="1"/>
  <c r="BN111" i="1"/>
  <c r="BP111" i="1"/>
  <c r="Z113" i="1"/>
  <c r="BN113" i="1"/>
  <c r="Z115" i="1"/>
  <c r="BN115" i="1"/>
  <c r="Z117" i="1"/>
  <c r="BN117" i="1"/>
  <c r="Z119" i="1"/>
  <c r="BN119" i="1"/>
  <c r="Z120" i="1"/>
  <c r="BN120" i="1"/>
  <c r="Z121" i="1"/>
  <c r="BN121" i="1"/>
  <c r="Z123" i="1"/>
  <c r="BN123" i="1"/>
  <c r="Z124" i="1"/>
  <c r="BN124" i="1"/>
  <c r="Z125" i="1"/>
  <c r="BN125" i="1"/>
  <c r="Y126" i="1"/>
  <c r="Z129" i="1"/>
  <c r="BN129" i="1"/>
  <c r="BP129" i="1"/>
  <c r="Z131" i="1"/>
  <c r="BN131" i="1"/>
  <c r="Z133" i="1"/>
  <c r="BN133" i="1"/>
  <c r="Y134" i="1"/>
  <c r="Z138" i="1"/>
  <c r="BN138" i="1"/>
  <c r="BP138" i="1"/>
  <c r="Z140" i="1"/>
  <c r="BN140" i="1"/>
  <c r="Z142" i="1"/>
  <c r="BN142" i="1"/>
  <c r="Y143" i="1"/>
  <c r="Y152" i="1"/>
  <c r="I556" i="1"/>
  <c r="Y171" i="1"/>
  <c r="BP168" i="1"/>
  <c r="BN168" i="1"/>
  <c r="Y170" i="1"/>
  <c r="BP174" i="1"/>
  <c r="BN174" i="1"/>
  <c r="Z174" i="1"/>
  <c r="Z175" i="1" s="1"/>
  <c r="Y176" i="1"/>
  <c r="Y187" i="1"/>
  <c r="BP178" i="1"/>
  <c r="BN178" i="1"/>
  <c r="Z178" i="1"/>
  <c r="BP182" i="1"/>
  <c r="BN182" i="1"/>
  <c r="Z182" i="1"/>
  <c r="Y186" i="1"/>
  <c r="BP190" i="1"/>
  <c r="BN190" i="1"/>
  <c r="Z190" i="1"/>
  <c r="Z205" i="1" s="1"/>
  <c r="BP194" i="1"/>
  <c r="BN194" i="1"/>
  <c r="Z194" i="1"/>
  <c r="BP198" i="1"/>
  <c r="BN198" i="1"/>
  <c r="Z198" i="1"/>
  <c r="BP200" i="1"/>
  <c r="BN200" i="1"/>
  <c r="Z200" i="1"/>
  <c r="BP202" i="1"/>
  <c r="BN202" i="1"/>
  <c r="Z202" i="1"/>
  <c r="Y205" i="1"/>
  <c r="BP210" i="1"/>
  <c r="BN210" i="1"/>
  <c r="Z210" i="1"/>
  <c r="Z213" i="1" s="1"/>
  <c r="BP212" i="1"/>
  <c r="BN212" i="1"/>
  <c r="Z212" i="1"/>
  <c r="Y214" i="1"/>
  <c r="Y227" i="1"/>
  <c r="J556" i="1"/>
  <c r="Y226" i="1"/>
  <c r="BP217" i="1"/>
  <c r="BN217" i="1"/>
  <c r="Z217" i="1"/>
  <c r="H9" i="1"/>
  <c r="Y24" i="1"/>
  <c r="Y62" i="1"/>
  <c r="Y86" i="1"/>
  <c r="Z139" i="1"/>
  <c r="BN139" i="1"/>
  <c r="Z141" i="1"/>
  <c r="BN141" i="1"/>
  <c r="Y144" i="1"/>
  <c r="Y153" i="1"/>
  <c r="H556" i="1"/>
  <c r="Z157" i="1"/>
  <c r="Z164" i="1" s="1"/>
  <c r="BN157" i="1"/>
  <c r="Z159" i="1"/>
  <c r="BN159" i="1"/>
  <c r="Z161" i="1"/>
  <c r="BN161" i="1"/>
  <c r="Z163" i="1"/>
  <c r="BN163" i="1"/>
  <c r="Y164" i="1"/>
  <c r="Z168" i="1"/>
  <c r="Z170" i="1" s="1"/>
  <c r="BP180" i="1"/>
  <c r="BN180" i="1"/>
  <c r="Z180" i="1"/>
  <c r="BP184" i="1"/>
  <c r="BN184" i="1"/>
  <c r="Z184" i="1"/>
  <c r="BP191" i="1"/>
  <c r="BN191" i="1"/>
  <c r="Z191" i="1"/>
  <c r="BP196" i="1"/>
  <c r="BN196" i="1"/>
  <c r="Z196" i="1"/>
  <c r="BP199" i="1"/>
  <c r="BN199" i="1"/>
  <c r="Z199" i="1"/>
  <c r="BP201" i="1"/>
  <c r="BN201" i="1"/>
  <c r="Z201" i="1"/>
  <c r="BP203" i="1"/>
  <c r="BN203" i="1"/>
  <c r="Z203" i="1"/>
  <c r="BP211" i="1"/>
  <c r="BN211" i="1"/>
  <c r="Z211" i="1"/>
  <c r="BP218" i="1"/>
  <c r="BN218" i="1"/>
  <c r="Z218" i="1"/>
  <c r="Z291" i="1"/>
  <c r="Z220" i="1"/>
  <c r="BN220" i="1"/>
  <c r="Z221" i="1"/>
  <c r="BN221" i="1"/>
  <c r="Z223" i="1"/>
  <c r="BN223" i="1"/>
  <c r="Z225" i="1"/>
  <c r="BN225" i="1"/>
  <c r="Z229" i="1"/>
  <c r="Z231" i="1" s="1"/>
  <c r="BN229" i="1"/>
  <c r="BP229" i="1"/>
  <c r="Y232" i="1"/>
  <c r="K556" i="1"/>
  <c r="Z237" i="1"/>
  <c r="Z243" i="1" s="1"/>
  <c r="BN237" i="1"/>
  <c r="BP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Y269" i="1"/>
  <c r="Z272" i="1"/>
  <c r="BN272" i="1"/>
  <c r="BP272" i="1"/>
  <c r="Z274" i="1"/>
  <c r="BN274" i="1"/>
  <c r="Z276" i="1"/>
  <c r="BN276" i="1"/>
  <c r="BP284" i="1"/>
  <c r="BN284" i="1"/>
  <c r="Z284" i="1"/>
  <c r="BP290" i="1"/>
  <c r="BN290" i="1"/>
  <c r="Z290" i="1"/>
  <c r="Y292" i="1"/>
  <c r="Y297" i="1"/>
  <c r="BP294" i="1"/>
  <c r="BN294" i="1"/>
  <c r="Z294" i="1"/>
  <c r="BP312" i="1"/>
  <c r="BN312" i="1"/>
  <c r="Z312" i="1"/>
  <c r="Y317" i="1"/>
  <c r="BP316" i="1"/>
  <c r="BN316" i="1"/>
  <c r="Z316" i="1"/>
  <c r="Z317" i="1" s="1"/>
  <c r="Y318" i="1"/>
  <c r="R556" i="1"/>
  <c r="Y335" i="1"/>
  <c r="BP322" i="1"/>
  <c r="BN322" i="1"/>
  <c r="Z322" i="1"/>
  <c r="BP326" i="1"/>
  <c r="BN326" i="1"/>
  <c r="Z326" i="1"/>
  <c r="BP330" i="1"/>
  <c r="BN330" i="1"/>
  <c r="Z330" i="1"/>
  <c r="Y334" i="1"/>
  <c r="BP338" i="1"/>
  <c r="BN338" i="1"/>
  <c r="Z338" i="1"/>
  <c r="Z339" i="1" s="1"/>
  <c r="Y340" i="1"/>
  <c r="Y345" i="1"/>
  <c r="BP342" i="1"/>
  <c r="BN342" i="1"/>
  <c r="Z342" i="1"/>
  <c r="Z345" i="1" s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Z432" i="1"/>
  <c r="BP428" i="1"/>
  <c r="BN428" i="1"/>
  <c r="Z428" i="1"/>
  <c r="Y432" i="1"/>
  <c r="BP449" i="1"/>
  <c r="BN449" i="1"/>
  <c r="Z449" i="1"/>
  <c r="Z451" i="1" s="1"/>
  <c r="Y451" i="1"/>
  <c r="Y264" i="1"/>
  <c r="Y279" i="1"/>
  <c r="Y285" i="1"/>
  <c r="BP282" i="1"/>
  <c r="BN282" i="1"/>
  <c r="Z282" i="1"/>
  <c r="BP296" i="1"/>
  <c r="BN296" i="1"/>
  <c r="Z296" i="1"/>
  <c r="Y298" i="1"/>
  <c r="P556" i="1"/>
  <c r="Y302" i="1"/>
  <c r="BP301" i="1"/>
  <c r="BN301" i="1"/>
  <c r="Z301" i="1"/>
  <c r="Z302" i="1" s="1"/>
  <c r="Y303" i="1"/>
  <c r="Q556" i="1"/>
  <c r="Y307" i="1"/>
  <c r="BP306" i="1"/>
  <c r="BN306" i="1"/>
  <c r="Z306" i="1"/>
  <c r="Z307" i="1" s="1"/>
  <c r="Y308" i="1"/>
  <c r="Y313" i="1"/>
  <c r="BP310" i="1"/>
  <c r="BN310" i="1"/>
  <c r="Z310" i="1"/>
  <c r="Z313" i="1" s="1"/>
  <c r="BP324" i="1"/>
  <c r="BN324" i="1"/>
  <c r="Z324" i="1"/>
  <c r="BP328" i="1"/>
  <c r="BN328" i="1"/>
  <c r="Z328" i="1"/>
  <c r="BP332" i="1"/>
  <c r="BN332" i="1"/>
  <c r="Z332" i="1"/>
  <c r="BP344" i="1"/>
  <c r="BN344" i="1"/>
  <c r="Z344" i="1"/>
  <c r="Y346" i="1"/>
  <c r="Y351" i="1"/>
  <c r="BP348" i="1"/>
  <c r="BN348" i="1"/>
  <c r="Z348" i="1"/>
  <c r="Z350" i="1" s="1"/>
  <c r="BP360" i="1"/>
  <c r="BN360" i="1"/>
  <c r="Z360" i="1"/>
  <c r="Y362" i="1"/>
  <c r="Y369" i="1"/>
  <c r="BP364" i="1"/>
  <c r="BN364" i="1"/>
  <c r="Z364" i="1"/>
  <c r="Z369" i="1" s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BP415" i="1"/>
  <c r="BN415" i="1"/>
  <c r="Z415" i="1"/>
  <c r="Z417" i="1" s="1"/>
  <c r="Y461" i="1"/>
  <c r="BP460" i="1"/>
  <c r="BN460" i="1"/>
  <c r="Z460" i="1"/>
  <c r="Z461" i="1" s="1"/>
  <c r="Y462" i="1"/>
  <c r="Y476" i="1"/>
  <c r="BP466" i="1"/>
  <c r="BN466" i="1"/>
  <c r="Z466" i="1"/>
  <c r="X556" i="1"/>
  <c r="BP471" i="1"/>
  <c r="BN471" i="1"/>
  <c r="Z471" i="1"/>
  <c r="Y475" i="1"/>
  <c r="BP479" i="1"/>
  <c r="BN479" i="1"/>
  <c r="Z479" i="1"/>
  <c r="Z480" i="1" s="1"/>
  <c r="Y481" i="1"/>
  <c r="Y490" i="1"/>
  <c r="BP483" i="1"/>
  <c r="BN483" i="1"/>
  <c r="Z483" i="1"/>
  <c r="Y489" i="1"/>
  <c r="BP487" i="1"/>
  <c r="BN487" i="1"/>
  <c r="Z487" i="1"/>
  <c r="T556" i="1"/>
  <c r="Y417" i="1"/>
  <c r="BP416" i="1"/>
  <c r="BN416" i="1"/>
  <c r="Y433" i="1"/>
  <c r="BP429" i="1"/>
  <c r="BN429" i="1"/>
  <c r="Z429" i="1"/>
  <c r="V556" i="1"/>
  <c r="W556" i="1"/>
  <c r="Y458" i="1"/>
  <c r="BP455" i="1"/>
  <c r="BN455" i="1"/>
  <c r="Z455" i="1"/>
  <c r="Z457" i="1" s="1"/>
  <c r="BP469" i="1"/>
  <c r="BN469" i="1"/>
  <c r="Z469" i="1"/>
  <c r="BP473" i="1"/>
  <c r="BN473" i="1"/>
  <c r="Z473" i="1"/>
  <c r="Y480" i="1"/>
  <c r="BP485" i="1"/>
  <c r="BN485" i="1"/>
  <c r="Z485" i="1"/>
  <c r="Z495" i="1"/>
  <c r="BP493" i="1"/>
  <c r="BN493" i="1"/>
  <c r="Z493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U556" i="1"/>
  <c r="Y423" i="1"/>
  <c r="Y452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Z544" i="1" s="1"/>
  <c r="BP542" i="1"/>
  <c r="BN542" i="1"/>
  <c r="Z542" i="1"/>
  <c r="Z531" i="1" l="1"/>
  <c r="Z475" i="1"/>
  <c r="Z297" i="1"/>
  <c r="Y546" i="1"/>
  <c r="Z226" i="1"/>
  <c r="Z186" i="1"/>
  <c r="Y550" i="1"/>
  <c r="Y547" i="1"/>
  <c r="Z513" i="1"/>
  <c r="Z489" i="1"/>
  <c r="Z285" i="1"/>
  <c r="Z334" i="1"/>
  <c r="Z279" i="1"/>
  <c r="Z269" i="1"/>
  <c r="Z263" i="1"/>
  <c r="Z143" i="1"/>
  <c r="Z134" i="1"/>
  <c r="Z126" i="1"/>
  <c r="Z86" i="1"/>
  <c r="Z551" i="1" s="1"/>
  <c r="Z61" i="1"/>
  <c r="Y548" i="1"/>
  <c r="Y549" i="1" l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<sst xmlns="http://schemas.openxmlformats.org/spreadsheetml/2006/main" count="2442" uniqueCount="832">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</sst>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1" zoomScaleNormal="100" zoomScaleSheetLayoutView="100" workbookViewId="0">
      <selection activeCell="AC553" sqref="AC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7</v>
      </c>
      <c r="Y37" s="383">
        <f>IFERROR(IF(X37="",0,CEILING((X37/$H37),1)*$H37),"")</f>
        <v>7.1999999999999993</v>
      </c>
      <c r="Z37" s="36">
        <f>IFERROR(IF(Y37=0,"",ROUNDUP(Y37/H37,0)*0.00753),"")</f>
        <v>9.0359999999999996E-2</v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9.8233333333333341</v>
      </c>
      <c r="BN37" s="64">
        <f>IFERROR(Y37*I37/H37,"0")</f>
        <v>10.103999999999999</v>
      </c>
      <c r="BO37" s="64">
        <f>IFERROR(1/J37*(X37/H37),"0")</f>
        <v>7.4786324786324798E-2</v>
      </c>
      <c r="BP37" s="64">
        <f>IFERROR(1/J37*(Y37/H37),"0")</f>
        <v>7.6923076923076927E-2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11.666666666666668</v>
      </c>
      <c r="Y38" s="384">
        <f>IFERROR(Y37/H37,"0")</f>
        <v>12</v>
      </c>
      <c r="Z38" s="384">
        <f>IFERROR(IF(Z37="",0,Z37),"0")</f>
        <v>9.0359999999999996E-2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7</v>
      </c>
      <c r="Y39" s="384">
        <f>IFERROR(SUM(Y37:Y37),"0")</f>
        <v>7.1999999999999993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600</v>
      </c>
      <c r="Y51" s="383">
        <f>IFERROR(IF(X51="",0,CEILING((X51/$H51),1)*$H51),"")</f>
        <v>604.80000000000007</v>
      </c>
      <c r="Z51" s="36">
        <f>IFERROR(IF(Y51=0,"",ROUNDUP(Y51/H51,0)*0.02175),"")</f>
        <v>1.218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626.66666666666663</v>
      </c>
      <c r="BN51" s="64">
        <f>IFERROR(Y51*I51/H51,"0")</f>
        <v>631.67999999999995</v>
      </c>
      <c r="BO51" s="64">
        <f>IFERROR(1/J51*(X51/H51),"0")</f>
        <v>0.99206349206349187</v>
      </c>
      <c r="BP51" s="64">
        <f>IFERROR(1/J51*(Y51/H51),"0")</f>
        <v>1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55.55555555555555</v>
      </c>
      <c r="Y53" s="384">
        <f>IFERROR(Y51/H51,"0")+IFERROR(Y52/H52,"0")</f>
        <v>56</v>
      </c>
      <c r="Z53" s="384">
        <f>IFERROR(IF(Z51="",0,Z51),"0")+IFERROR(IF(Z52="",0,Z52),"0")</f>
        <v>1.218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600</v>
      </c>
      <c r="Y54" s="384">
        <f>IFERROR(SUM(Y51:Y52),"0")</f>
        <v>604.80000000000007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200</v>
      </c>
      <c r="Y57" s="383">
        <f>IFERROR(IF(X57="",0,CEILING((X57/$H57),1)*$H57),"")</f>
        <v>205.20000000000002</v>
      </c>
      <c r="Z57" s="36">
        <f>IFERROR(IF(Y57=0,"",ROUNDUP(Y57/H57,0)*0.02175),"")</f>
        <v>0.41324999999999995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208.88888888888889</v>
      </c>
      <c r="BN57" s="64">
        <f>IFERROR(Y57*I57/H57,"0")</f>
        <v>214.32</v>
      </c>
      <c r="BO57" s="64">
        <f>IFERROR(1/J57*(X57/H57),"0")</f>
        <v>0.3306878306878307</v>
      </c>
      <c r="BP57" s="64">
        <f>IFERROR(1/J57*(Y57/H57),"0")</f>
        <v>0.33928571428571425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90</v>
      </c>
      <c r="Y59" s="383">
        <f>IFERROR(IF(X59="",0,CEILING((X59/$H59),1)*$H59),"")</f>
        <v>90</v>
      </c>
      <c r="Z59" s="36">
        <f>IFERROR(IF(Y59=0,"",ROUNDUP(Y59/H59,0)*0.00937),"")</f>
        <v>0.18740000000000001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94.800000000000011</v>
      </c>
      <c r="BN59" s="64">
        <f>IFERROR(Y59*I59/H59,"0")</f>
        <v>94.800000000000011</v>
      </c>
      <c r="BO59" s="64">
        <f>IFERROR(1/J59*(X59/H59),"0")</f>
        <v>0.16666666666666666</v>
      </c>
      <c r="BP59" s="64">
        <f>IFERROR(1/J59*(Y59/H59),"0")</f>
        <v>0.16666666666666666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38.518518518518519</v>
      </c>
      <c r="Y61" s="384">
        <f>IFERROR(Y57/H57,"0")+IFERROR(Y58/H58,"0")+IFERROR(Y59/H59,"0")+IFERROR(Y60/H60,"0")</f>
        <v>39</v>
      </c>
      <c r="Z61" s="384">
        <f>IFERROR(IF(Z57="",0,Z57),"0")+IFERROR(IF(Z58="",0,Z58),"0")+IFERROR(IF(Z59="",0,Z59),"0")+IFERROR(IF(Z60="",0,Z60),"0")</f>
        <v>0.60064999999999991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290</v>
      </c>
      <c r="Y62" s="384">
        <f>IFERROR(SUM(Y57:Y60),"0")</f>
        <v>295.20000000000005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290</v>
      </c>
      <c r="Y66" s="383">
        <f t="shared" si="6"/>
        <v>291.60000000000002</v>
      </c>
      <c r="Z66" s="36">
        <f t="shared" si="7"/>
        <v>0.58724999999999994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302.88888888888886</v>
      </c>
      <c r="BN66" s="64">
        <f t="shared" si="9"/>
        <v>304.56</v>
      </c>
      <c r="BO66" s="64">
        <f t="shared" si="10"/>
        <v>0.47949735449735448</v>
      </c>
      <c r="BP66" s="64">
        <f t="shared" si="11"/>
        <v>0.4821428571428571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6"/>
        <v>0</v>
      </c>
      <c r="Z69" s="36" t="str">
        <f t="shared" si="7"/>
        <v/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0</v>
      </c>
      <c r="BN69" s="64">
        <f t="shared" si="9"/>
        <v>0</v>
      </c>
      <c r="BO69" s="64">
        <f t="shared" si="10"/>
        <v>0</v>
      </c>
      <c r="BP69" s="64">
        <f t="shared" si="11"/>
        <v>0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240</v>
      </c>
      <c r="Y73" s="383">
        <f t="shared" si="6"/>
        <v>240</v>
      </c>
      <c r="Z73" s="36">
        <f t="shared" ref="Z73:Z79" si="12">IFERROR(IF(Y73=0,"",ROUNDUP(Y73/H73,0)*0.00937),"")</f>
        <v>0.56220000000000003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254.4</v>
      </c>
      <c r="BN73" s="64">
        <f t="shared" si="9"/>
        <v>254.4</v>
      </c>
      <c r="BO73" s="64">
        <f t="shared" si="10"/>
        <v>0.5</v>
      </c>
      <c r="BP73" s="64">
        <f t="shared" si="11"/>
        <v>0.5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60</v>
      </c>
      <c r="Y75" s="383">
        <f t="shared" si="6"/>
        <v>60</v>
      </c>
      <c r="Z75" s="36">
        <f t="shared" si="12"/>
        <v>0.14055000000000001</v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63.6</v>
      </c>
      <c r="BN75" s="64">
        <f t="shared" si="9"/>
        <v>63.6</v>
      </c>
      <c r="BO75" s="64">
        <f t="shared" si="10"/>
        <v>0.125</v>
      </c>
      <c r="BP75" s="64">
        <f t="shared" si="11"/>
        <v>0.125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90</v>
      </c>
      <c r="Y79" s="383">
        <f t="shared" si="6"/>
        <v>90</v>
      </c>
      <c r="Z79" s="36">
        <f t="shared" si="12"/>
        <v>0.18740000000000001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94.199999999999989</v>
      </c>
      <c r="BN79" s="64">
        <f t="shared" si="9"/>
        <v>94.199999999999989</v>
      </c>
      <c r="BO79" s="64">
        <f t="shared" si="10"/>
        <v>0.16666666666666666</v>
      </c>
      <c r="BP79" s="64">
        <f t="shared" si="11"/>
        <v>0.16666666666666666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77</v>
      </c>
      <c r="Y80" s="383">
        <f t="shared" si="6"/>
        <v>80</v>
      </c>
      <c r="Z80" s="36">
        <f>IFERROR(IF(Y80=0,"",ROUNDUP(Y80/H80,0)*0.00753),"")</f>
        <v>0.18825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81.8125</v>
      </c>
      <c r="BN80" s="64">
        <f t="shared" si="9"/>
        <v>85</v>
      </c>
      <c r="BO80" s="64">
        <f t="shared" si="10"/>
        <v>0.15424679487179488</v>
      </c>
      <c r="BP80" s="64">
        <f t="shared" si="11"/>
        <v>0.16025641025641024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135</v>
      </c>
      <c r="Y84" s="383">
        <f t="shared" si="6"/>
        <v>135</v>
      </c>
      <c r="Z84" s="36">
        <f>IFERROR(IF(Y84=0,"",ROUNDUP(Y84/H84,0)*0.00937),"")</f>
        <v>0.28110000000000002</v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142.19999999999999</v>
      </c>
      <c r="BN84" s="64">
        <f t="shared" si="9"/>
        <v>142.19999999999999</v>
      </c>
      <c r="BO84" s="64">
        <f t="shared" si="10"/>
        <v>0.25</v>
      </c>
      <c r="BP84" s="64">
        <f t="shared" si="11"/>
        <v>0.25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175.91435185185185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177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1.9467499999999998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892</v>
      </c>
      <c r="Y87" s="384">
        <f>IFERROR(SUM(Y65:Y85),"0")</f>
        <v>896.6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42</v>
      </c>
      <c r="Y107" s="383">
        <f t="shared" si="13"/>
        <v>42</v>
      </c>
      <c r="Z107" s="36">
        <f>IFERROR(IF(Y107=0,"",ROUNDUP(Y107/H107,0)*0.00753),"")</f>
        <v>0.11295000000000001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46.32</v>
      </c>
      <c r="BN107" s="64">
        <f t="shared" si="15"/>
        <v>46.32</v>
      </c>
      <c r="BO107" s="64">
        <f t="shared" si="16"/>
        <v>9.6153846153846159E-2</v>
      </c>
      <c r="BP107" s="64">
        <f t="shared" si="17"/>
        <v>9.6153846153846159E-2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15.000000000000002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15.000000000000002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0.11295000000000001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42</v>
      </c>
      <c r="Y109" s="384">
        <f>IFERROR(SUM(Y95:Y107),"0")</f>
        <v>42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16</v>
      </c>
      <c r="Y112" s="383">
        <f t="shared" si="18"/>
        <v>16.8</v>
      </c>
      <c r="Z112" s="36">
        <f>IFERROR(IF(Y112=0,"",ROUNDUP(Y112/H112,0)*0.02175),"")</f>
        <v>4.3499999999999997E-2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17.074285714285715</v>
      </c>
      <c r="BN112" s="64">
        <f t="shared" si="20"/>
        <v>17.928000000000001</v>
      </c>
      <c r="BO112" s="64">
        <f t="shared" si="21"/>
        <v>3.4013605442176867E-2</v>
      </c>
      <c r="BP112" s="64">
        <f t="shared" si="22"/>
        <v>3.5714285714285712E-2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32</v>
      </c>
      <c r="Y116" s="383">
        <f t="shared" si="18"/>
        <v>34.32</v>
      </c>
      <c r="Z116" s="36">
        <f>IFERROR(IF(Y116=0,"",ROUNDUP(Y116/H116,0)*0.00753),"")</f>
        <v>9.7890000000000005E-2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35.490909090909085</v>
      </c>
      <c r="BN116" s="64">
        <f t="shared" si="20"/>
        <v>38.063999999999993</v>
      </c>
      <c r="BO116" s="64">
        <f t="shared" si="21"/>
        <v>7.7700077700077697E-2</v>
      </c>
      <c r="BP116" s="64">
        <f t="shared" si="22"/>
        <v>8.3333333333333329E-2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90</v>
      </c>
      <c r="Y117" s="383">
        <f t="shared" si="18"/>
        <v>91.800000000000011</v>
      </c>
      <c r="Z117" s="36">
        <f>IFERROR(IF(Y117=0,"",ROUNDUP(Y117/H117,0)*0.00753),"")</f>
        <v>0.25602000000000003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99.066666666666663</v>
      </c>
      <c r="BN117" s="64">
        <f t="shared" si="20"/>
        <v>101.048</v>
      </c>
      <c r="BO117" s="64">
        <f t="shared" si="21"/>
        <v>0.21367521367521364</v>
      </c>
      <c r="BP117" s="64">
        <f t="shared" si="22"/>
        <v>0.21794871794871795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47.359307359307351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49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0.39741000000000004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138</v>
      </c>
      <c r="Y127" s="384">
        <f>IFERROR(SUM(Y111:Y125),"0")</f>
        <v>142.92000000000002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86">
        <v>4680115881532</v>
      </c>
      <c r="E129" s="38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86">
        <v>4680115881532</v>
      </c>
      <c r="E130" s="38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0</v>
      </c>
      <c r="Y139" s="383">
        <f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90</v>
      </c>
      <c r="Y141" s="383">
        <f>IFERROR(IF(X141="",0,CEILING((X141/$H141),1)*$H141),"")</f>
        <v>91.800000000000011</v>
      </c>
      <c r="Z141" s="36">
        <f>IFERROR(IF(Y141=0,"",ROUNDUP(Y141/H141,0)*0.00753),"")</f>
        <v>0.25602000000000003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99.066666666666663</v>
      </c>
      <c r="BN141" s="64">
        <f>IFERROR(Y141*I141/H141,"0")</f>
        <v>101.048</v>
      </c>
      <c r="BO141" s="64">
        <f>IFERROR(1/J141*(X141/H141),"0")</f>
        <v>0.21367521367521364</v>
      </c>
      <c r="BP141" s="64">
        <f>IFERROR(1/J141*(Y141/H141),"0")</f>
        <v>0.21794871794871795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33.333333333333329</v>
      </c>
      <c r="Y143" s="384">
        <f>IFERROR(Y138/H138,"0")+IFERROR(Y139/H139,"0")+IFERROR(Y140/H140,"0")+IFERROR(Y141/H141,"0")+IFERROR(Y142/H142,"0")</f>
        <v>34</v>
      </c>
      <c r="Z143" s="384">
        <f>IFERROR(IF(Z138="",0,Z138),"0")+IFERROR(IF(Z139="",0,Z139),"0")+IFERROR(IF(Z140="",0,Z140),"0")+IFERROR(IF(Z141="",0,Z141),"0")+IFERROR(IF(Z142="",0,Z142),"0")</f>
        <v>0.25602000000000003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90</v>
      </c>
      <c r="Y144" s="384">
        <f>IFERROR(SUM(Y138:Y142),"0")</f>
        <v>91.800000000000011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 t="shared" si="23"/>
        <v>0</v>
      </c>
      <c r="Z159" s="36" t="str">
        <f>IFERROR(IF(Y159=0,"",ROUNDUP(Y159/H159,0)*0.00502),"")</f>
        <v/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0</v>
      </c>
      <c r="BN159" s="64">
        <f t="shared" si="25"/>
        <v>0</v>
      </c>
      <c r="BO159" s="64">
        <f t="shared" si="26"/>
        <v>0</v>
      </c>
      <c r="BP159" s="64">
        <f t="shared" si="27"/>
        <v>0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38</v>
      </c>
      <c r="Y161" s="383">
        <f t="shared" si="23"/>
        <v>39.9</v>
      </c>
      <c r="Z161" s="36">
        <f>IFERROR(IF(Y161=0,"",ROUNDUP(Y161/H161,0)*0.00502),"")</f>
        <v>9.5380000000000006E-2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39.80952380952381</v>
      </c>
      <c r="BN161" s="64">
        <f t="shared" si="25"/>
        <v>41.8</v>
      </c>
      <c r="BO161" s="64">
        <f t="shared" si="26"/>
        <v>7.7330077330077338E-2</v>
      </c>
      <c r="BP161" s="64">
        <f t="shared" si="27"/>
        <v>8.11965811965812E-2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18.095238095238095</v>
      </c>
      <c r="Y164" s="384">
        <f>IFERROR(Y156/H156,"0")+IFERROR(Y157/H157,"0")+IFERROR(Y158/H158,"0")+IFERROR(Y159/H159,"0")+IFERROR(Y160/H160,"0")+IFERROR(Y161/H161,"0")+IFERROR(Y162/H162,"0")+IFERROR(Y163/H163,"0")</f>
        <v>19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9.5380000000000006E-2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38</v>
      </c>
      <c r="Y165" s="384">
        <f>IFERROR(SUM(Y156:Y163),"0")</f>
        <v>39.9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150</v>
      </c>
      <c r="Y178" s="383">
        <f t="shared" ref="Y178:Y185" si="28">IFERROR(IF(X178="",0,CEILING((X178/$H178),1)*$H178),"")</f>
        <v>151.20000000000002</v>
      </c>
      <c r="Z178" s="36">
        <f>IFERROR(IF(Y178=0,"",ROUNDUP(Y178/H178,0)*0.00937),"")</f>
        <v>0.26235999999999998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155.83333333333331</v>
      </c>
      <c r="BN178" s="64">
        <f t="shared" ref="BN178:BN185" si="30">IFERROR(Y178*I178/H178,"0")</f>
        <v>157.08000000000001</v>
      </c>
      <c r="BO178" s="64">
        <f t="shared" ref="BO178:BO185" si="31">IFERROR(1/J178*(X178/H178),"0")</f>
        <v>0.23148148148148145</v>
      </c>
      <c r="BP178" s="64">
        <f t="shared" ref="BP178:BP185" si="32">IFERROR(1/J178*(Y178/H178),"0")</f>
        <v>0.23333333333333334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150</v>
      </c>
      <c r="Y179" s="383">
        <f t="shared" si="28"/>
        <v>151.20000000000002</v>
      </c>
      <c r="Z179" s="36">
        <f>IFERROR(IF(Y179=0,"",ROUNDUP(Y179/H179,0)*0.00937),"")</f>
        <v>0.26235999999999998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155.83333333333331</v>
      </c>
      <c r="BN179" s="64">
        <f t="shared" si="30"/>
        <v>157.08000000000001</v>
      </c>
      <c r="BO179" s="64">
        <f t="shared" si="31"/>
        <v>0.23148148148148145</v>
      </c>
      <c r="BP179" s="64">
        <f t="shared" si="32"/>
        <v>0.23333333333333334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55.55555555555555</v>
      </c>
      <c r="Y186" s="384">
        <f>IFERROR(Y178/H178,"0")+IFERROR(Y179/H179,"0")+IFERROR(Y180/H180,"0")+IFERROR(Y181/H181,"0")+IFERROR(Y182/H182,"0")+IFERROR(Y183/H183,"0")+IFERROR(Y184/H184,"0")+IFERROR(Y185/H185,"0")</f>
        <v>56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0.52471999999999996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300</v>
      </c>
      <c r="Y187" s="384">
        <f>IFERROR(SUM(Y178:Y185),"0")</f>
        <v>302.40000000000003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80</v>
      </c>
      <c r="Y200" s="383">
        <f t="shared" si="33"/>
        <v>81.599999999999994</v>
      </c>
      <c r="Z200" s="36">
        <f t="shared" si="38"/>
        <v>0.25602000000000003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89.066666666666677</v>
      </c>
      <c r="BN200" s="64">
        <f t="shared" si="35"/>
        <v>90.847999999999999</v>
      </c>
      <c r="BO200" s="64">
        <f t="shared" si="36"/>
        <v>0.21367521367521369</v>
      </c>
      <c r="BP200" s="64">
        <f t="shared" si="37"/>
        <v>0.21794871794871795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202</v>
      </c>
      <c r="Y201" s="383">
        <f t="shared" si="33"/>
        <v>204</v>
      </c>
      <c r="Z201" s="36">
        <f t="shared" si="38"/>
        <v>0.64005000000000001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224.89333333333335</v>
      </c>
      <c r="BN201" s="64">
        <f t="shared" si="35"/>
        <v>227.12000000000003</v>
      </c>
      <c r="BO201" s="64">
        <f t="shared" si="36"/>
        <v>0.5395299145299145</v>
      </c>
      <c r="BP201" s="64">
        <f t="shared" si="37"/>
        <v>0.54487179487179482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117.5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119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0.89607000000000003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282</v>
      </c>
      <c r="Y206" s="384">
        <f>IFERROR(SUM(Y189:Y204),"0")</f>
        <v>285.60000000000002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77</v>
      </c>
      <c r="Y210" s="383">
        <f>IFERROR(IF(X210="",0,CEILING((X210/$H210),1)*$H210),"")</f>
        <v>80</v>
      </c>
      <c r="Z210" s="36">
        <f>IFERROR(IF(Y210=0,"",ROUNDUP(Y210/H210,0)*0.00937),"")</f>
        <v>0.23424999999999999</v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83.400624999999991</v>
      </c>
      <c r="BN210" s="64">
        <f>IFERROR(Y210*I210/H210,"0")</f>
        <v>86.65</v>
      </c>
      <c r="BO210" s="64">
        <f>IFERROR(1/J210*(X210/H210),"0")</f>
        <v>0.20052083333333334</v>
      </c>
      <c r="BP210" s="64">
        <f>IFERROR(1/J210*(Y210/H210),"0")</f>
        <v>0.20833333333333334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24.0625</v>
      </c>
      <c r="Y213" s="384">
        <f>IFERROR(Y208/H208,"0")+IFERROR(Y209/H209,"0")+IFERROR(Y210/H210,"0")+IFERROR(Y211/H211,"0")+IFERROR(Y212/H212,"0")</f>
        <v>25</v>
      </c>
      <c r="Z213" s="384">
        <f>IFERROR(IF(Z208="",0,Z208),"0")+IFERROR(IF(Z209="",0,Z209),"0")+IFERROR(IF(Z210="",0,Z210),"0")+IFERROR(IF(Z211="",0,Z211),"0")+IFERROR(IF(Z212="",0,Z212),"0")</f>
        <v>0.23424999999999999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77</v>
      </c>
      <c r="Y214" s="384">
        <f>IFERROR(SUM(Y208:Y212),"0")</f>
        <v>80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26</v>
      </c>
      <c r="Y241" s="383">
        <f t="shared" si="44"/>
        <v>29.6</v>
      </c>
      <c r="Z241" s="36">
        <f>IFERROR(IF(Y241=0,"",ROUNDUP(Y241/H241,0)*0.00937),"")</f>
        <v>7.4959999999999999E-2</v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27.686486486486483</v>
      </c>
      <c r="BN241" s="64">
        <f t="shared" si="46"/>
        <v>31.52</v>
      </c>
      <c r="BO241" s="64">
        <f t="shared" si="47"/>
        <v>5.855855855855855E-2</v>
      </c>
      <c r="BP241" s="64">
        <f t="shared" si="48"/>
        <v>6.6666666666666666E-2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48</v>
      </c>
      <c r="Y242" s="383">
        <f t="shared" si="44"/>
        <v>48</v>
      </c>
      <c r="Z242" s="36">
        <f>IFERROR(IF(Y242=0,"",ROUNDUP(Y242/H242,0)*0.00937),"")</f>
        <v>0.11244</v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50.88</v>
      </c>
      <c r="BN242" s="64">
        <f t="shared" si="46"/>
        <v>50.88</v>
      </c>
      <c r="BO242" s="64">
        <f t="shared" si="47"/>
        <v>0.1</v>
      </c>
      <c r="BP242" s="64">
        <f t="shared" si="48"/>
        <v>0.1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19.027027027027025</v>
      </c>
      <c r="Y243" s="384">
        <f>IFERROR(Y235/H235,"0")+IFERROR(Y236/H236,"0")+IFERROR(Y237/H237,"0")+IFERROR(Y238/H238,"0")+IFERROR(Y239/H239,"0")+IFERROR(Y240/H240,"0")+IFERROR(Y241/H241,"0")+IFERROR(Y242/H242,"0")</f>
        <v>20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0.18740000000000001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74</v>
      </c>
      <c r="Y244" s="384">
        <f>IFERROR(SUM(Y235:Y242),"0")</f>
        <v>77.599999999999994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350</v>
      </c>
      <c r="Y267" s="383">
        <f>IFERROR(IF(X267="",0,CEILING((X267/$H267),1)*$H267),"")</f>
        <v>352.8</v>
      </c>
      <c r="Z267" s="36">
        <f>IFERROR(IF(Y267=0,"",ROUNDUP(Y267/H267,0)*0.00753),"")</f>
        <v>0.63251999999999997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371.66666666666663</v>
      </c>
      <c r="BN267" s="64">
        <f>IFERROR(Y267*I267/H267,"0")</f>
        <v>374.64</v>
      </c>
      <c r="BO267" s="64">
        <f>IFERROR(1/J267*(X267/H267),"0")</f>
        <v>0.53418803418803418</v>
      </c>
      <c r="BP267" s="64">
        <f>IFERROR(1/J267*(Y267/H267),"0")</f>
        <v>0.53846153846153844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83.333333333333329</v>
      </c>
      <c r="Y269" s="384">
        <f>IFERROR(Y266/H266,"0")+IFERROR(Y267/H267,"0")+IFERROR(Y268/H268,"0")</f>
        <v>84</v>
      </c>
      <c r="Z269" s="384">
        <f>IFERROR(IF(Z266="",0,Z266),"0")+IFERROR(IF(Z267="",0,Z267),"0")+IFERROR(IF(Z268="",0,Z268),"0")</f>
        <v>0.63251999999999997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350</v>
      </c>
      <c r="Y270" s="384">
        <f>IFERROR(SUM(Y266:Y268),"0")</f>
        <v>352.8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1200</v>
      </c>
      <c r="Y272" s="383">
        <f t="shared" ref="Y272:Y278" si="54">IFERROR(IF(X272="",0,CEILING((X272/$H272),1)*$H272),"")</f>
        <v>1201.2</v>
      </c>
      <c r="Z272" s="36">
        <f>IFERROR(IF(Y272=0,"",ROUNDUP(Y272/H272,0)*0.02175),"")</f>
        <v>3.3494999999999999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1285.8461538461538</v>
      </c>
      <c r="BN272" s="64">
        <f t="shared" ref="BN272:BN278" si="56">IFERROR(Y272*I272/H272,"0")</f>
        <v>1287.1320000000001</v>
      </c>
      <c r="BO272" s="64">
        <f t="shared" ref="BO272:BO278" si="57">IFERROR(1/J272*(X272/H272),"0")</f>
        <v>2.7472527472527468</v>
      </c>
      <c r="BP272" s="64">
        <f t="shared" ref="BP272:BP278" si="58">IFERROR(1/J272*(Y272/H272),"0")</f>
        <v>2.75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153.84615384615384</v>
      </c>
      <c r="Y279" s="384">
        <f>IFERROR(Y272/H272,"0")+IFERROR(Y273/H273,"0")+IFERROR(Y274/H274,"0")+IFERROR(Y275/H275,"0")+IFERROR(Y276/H276,"0")+IFERROR(Y277/H277,"0")+IFERROR(Y278/H278,"0")</f>
        <v>154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3.3494999999999999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1200</v>
      </c>
      <c r="Y280" s="384">
        <f>IFERROR(SUM(Y272:Y278),"0")</f>
        <v>1201.2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200</v>
      </c>
      <c r="Y283" s="383">
        <f>IFERROR(IF(X283="",0,CEILING((X283/$H283),1)*$H283),"")</f>
        <v>202.79999999999998</v>
      </c>
      <c r="Z283" s="36">
        <f>IFERROR(IF(Y283=0,"",ROUNDUP(Y283/H283,0)*0.02175),"")</f>
        <v>0.5655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214.46153846153848</v>
      </c>
      <c r="BN283" s="64">
        <f>IFERROR(Y283*I283/H283,"0")</f>
        <v>217.464</v>
      </c>
      <c r="BO283" s="64">
        <f>IFERROR(1/J283*(X283/H283),"0")</f>
        <v>0.45787545787545786</v>
      </c>
      <c r="BP283" s="64">
        <f>IFERROR(1/J283*(Y283/H283),"0")</f>
        <v>0.46428571428571425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25.641025641025642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0.5655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200</v>
      </c>
      <c r="Y286" s="384">
        <f>IFERROR(SUM(Y282:Y284),"0")</f>
        <v>202.79999999999998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28</v>
      </c>
      <c r="Y294" s="383">
        <f>IFERROR(IF(X294="",0,CEILING((X294/$H294),1)*$H294),"")</f>
        <v>28</v>
      </c>
      <c r="Z294" s="36">
        <f>IFERROR(IF(Y294=0,"",ROUNDUP(Y294/H294,0)*0.00474),"")</f>
        <v>6.6360000000000002E-2</v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31.360000000000003</v>
      </c>
      <c r="BN294" s="64">
        <f>IFERROR(Y294*I294/H294,"0")</f>
        <v>31.360000000000003</v>
      </c>
      <c r="BO294" s="64">
        <f>IFERROR(1/J294*(X294/H294),"0")</f>
        <v>5.8823529411764705E-2</v>
      </c>
      <c r="BP294" s="64">
        <f>IFERROR(1/J294*(Y294/H294),"0")</f>
        <v>5.8823529411764705E-2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28</v>
      </c>
      <c r="Y296" s="383">
        <f>IFERROR(IF(X296="",0,CEILING((X296/$H296),1)*$H296),"")</f>
        <v>28</v>
      </c>
      <c r="Z296" s="36">
        <f>IFERROR(IF(Y296=0,"",ROUNDUP(Y296/H296,0)*0.00474),"")</f>
        <v>6.6360000000000002E-2</v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31.360000000000003</v>
      </c>
      <c r="BN296" s="64">
        <f>IFERROR(Y296*I296/H296,"0")</f>
        <v>31.360000000000003</v>
      </c>
      <c r="BO296" s="64">
        <f>IFERROR(1/J296*(X296/H296),"0")</f>
        <v>5.8823529411764705E-2</v>
      </c>
      <c r="BP296" s="64">
        <f>IFERROR(1/J296*(Y296/H296),"0")</f>
        <v>5.8823529411764705E-2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28</v>
      </c>
      <c r="Y297" s="384">
        <f>IFERROR(Y294/H294,"0")+IFERROR(Y295/H295,"0")+IFERROR(Y296/H296,"0")</f>
        <v>28</v>
      </c>
      <c r="Z297" s="384">
        <f>IFERROR(IF(Z294="",0,Z294),"0")+IFERROR(IF(Z295="",0,Z295),"0")+IFERROR(IF(Z296="",0,Z296),"0")</f>
        <v>0.13272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56</v>
      </c>
      <c r="Y298" s="384">
        <f>IFERROR(SUM(Y294:Y296),"0")</f>
        <v>56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22</v>
      </c>
      <c r="Y306" s="383">
        <f>IFERROR(IF(X306="",0,CEILING((X306/$H306),1)*$H306),"")</f>
        <v>23.400000000000002</v>
      </c>
      <c r="Z306" s="36">
        <f>IFERROR(IF(Y306=0,"",ROUNDUP(Y306/H306,0)*0.00753),"")</f>
        <v>9.7890000000000005E-2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25.031111111111109</v>
      </c>
      <c r="BN306" s="64">
        <f>IFERROR(Y306*I306/H306,"0")</f>
        <v>26.624000000000002</v>
      </c>
      <c r="BO306" s="64">
        <f>IFERROR(1/J306*(X306/H306),"0")</f>
        <v>7.8347578347578342E-2</v>
      </c>
      <c r="BP306" s="64">
        <f>IFERROR(1/J306*(Y306/H306),"0")</f>
        <v>8.3333333333333329E-2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12.222222222222221</v>
      </c>
      <c r="Y307" s="384">
        <f>IFERROR(Y306/H306,"0")</f>
        <v>13</v>
      </c>
      <c r="Z307" s="384">
        <f>IFERROR(IF(Z306="",0,Z306),"0")</f>
        <v>9.7890000000000005E-2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22</v>
      </c>
      <c r="Y308" s="384">
        <f>IFERROR(SUM(Y306:Y306),"0")</f>
        <v>23.400000000000002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50</v>
      </c>
      <c r="Y310" s="383">
        <f>IFERROR(IF(X310="",0,CEILING((X310/$H310),1)*$H310),"")</f>
        <v>56.699999999999996</v>
      </c>
      <c r="Z310" s="36">
        <f>IFERROR(IF(Y310=0,"",ROUNDUP(Y310/H310,0)*0.02175),"")</f>
        <v>0.15225</v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53.481481481481481</v>
      </c>
      <c r="BN310" s="64">
        <f>IFERROR(Y310*I310/H310,"0")</f>
        <v>60.647999999999996</v>
      </c>
      <c r="BO310" s="64">
        <f>IFERROR(1/J310*(X310/H310),"0")</f>
        <v>0.11022927689594356</v>
      </c>
      <c r="BP310" s="64">
        <f>IFERROR(1/J310*(Y310/H310),"0")</f>
        <v>0.125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50</v>
      </c>
      <c r="Y312" s="383">
        <f>IFERROR(IF(X312="",0,CEILING((X312/$H312),1)*$H312),"")</f>
        <v>50.400000000000006</v>
      </c>
      <c r="Z312" s="36">
        <f>IFERROR(IF(Y312=0,"",ROUNDUP(Y312/H312,0)*0.00753),"")</f>
        <v>0.18071999999999999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56.19047619047619</v>
      </c>
      <c r="BN312" s="64">
        <f>IFERROR(Y312*I312/H312,"0")</f>
        <v>56.64</v>
      </c>
      <c r="BO312" s="64">
        <f>IFERROR(1/J312*(X312/H312),"0")</f>
        <v>0.15262515262515264</v>
      </c>
      <c r="BP312" s="64">
        <f>IFERROR(1/J312*(Y312/H312),"0")</f>
        <v>0.15384615384615385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29.982363315696649</v>
      </c>
      <c r="Y313" s="384">
        <f>IFERROR(Y310/H310,"0")+IFERROR(Y311/H311,"0")+IFERROR(Y312/H312,"0")</f>
        <v>31</v>
      </c>
      <c r="Z313" s="384">
        <f>IFERROR(IF(Z310="",0,Z310),"0")+IFERROR(IF(Z311="",0,Z311),"0")+IFERROR(IF(Z312="",0,Z312),"0")</f>
        <v>0.33296999999999999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100</v>
      </c>
      <c r="Y314" s="384">
        <f>IFERROR(SUM(Y310:Y312),"0")</f>
        <v>107.1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10</v>
      </c>
      <c r="Y316" s="383">
        <f>IFERROR(IF(X316="",0,CEILING((X316/$H316),1)*$H316),"")</f>
        <v>10.199999999999999</v>
      </c>
      <c r="Z316" s="36">
        <f>IFERROR(IF(Y316=0,"",ROUNDUP(Y316/H316,0)*0.00753),"")</f>
        <v>3.0120000000000001E-2</v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11.666666666666668</v>
      </c>
      <c r="BN316" s="64">
        <f>IFERROR(Y316*I316/H316,"0")</f>
        <v>11.9</v>
      </c>
      <c r="BO316" s="64">
        <f>IFERROR(1/J316*(X316/H316),"0")</f>
        <v>2.513826043237808E-2</v>
      </c>
      <c r="BP316" s="64">
        <f>IFERROR(1/J316*(Y316/H316),"0")</f>
        <v>2.564102564102564E-2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3.9215686274509807</v>
      </c>
      <c r="Y317" s="384">
        <f>IFERROR(Y316/H316,"0")</f>
        <v>4</v>
      </c>
      <c r="Z317" s="384">
        <f>IFERROR(IF(Z316="",0,Z316),"0")</f>
        <v>3.0120000000000001E-2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10</v>
      </c>
      <c r="Y318" s="384">
        <f>IFERROR(SUM(Y316:Y316),"0")</f>
        <v>10.199999999999999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700</v>
      </c>
      <c r="Y324" s="383">
        <f t="shared" si="59"/>
        <v>705</v>
      </c>
      <c r="Z324" s="36">
        <f>IFERROR(IF(Y324=0,"",ROUNDUP(Y324/H324,0)*0.02175),"")</f>
        <v>1.0222499999999999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722.4</v>
      </c>
      <c r="BN324" s="64">
        <f t="shared" si="61"/>
        <v>727.56</v>
      </c>
      <c r="BO324" s="64">
        <f t="shared" si="62"/>
        <v>0.9722222222222221</v>
      </c>
      <c r="BP324" s="64">
        <f t="shared" si="63"/>
        <v>0.97916666666666663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120</v>
      </c>
      <c r="Y326" s="383">
        <f t="shared" si="59"/>
        <v>120</v>
      </c>
      <c r="Z326" s="36">
        <f>IFERROR(IF(Y326=0,"",ROUNDUP(Y326/H326,0)*0.02175),"")</f>
        <v>0.17399999999999999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123.84</v>
      </c>
      <c r="BN326" s="64">
        <f t="shared" si="61"/>
        <v>123.84</v>
      </c>
      <c r="BO326" s="64">
        <f t="shared" si="62"/>
        <v>0.16666666666666666</v>
      </c>
      <c r="BP326" s="64">
        <f t="shared" si="63"/>
        <v>0.16666666666666666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120</v>
      </c>
      <c r="Y328" s="383">
        <f t="shared" si="59"/>
        <v>120</v>
      </c>
      <c r="Z328" s="36">
        <f>IFERROR(IF(Y328=0,"",ROUNDUP(Y328/H328,0)*0.02175),"")</f>
        <v>0.17399999999999999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123.84</v>
      </c>
      <c r="BN328" s="64">
        <f t="shared" si="61"/>
        <v>123.84</v>
      </c>
      <c r="BO328" s="64">
        <f t="shared" si="62"/>
        <v>0.16666666666666666</v>
      </c>
      <c r="BP328" s="64">
        <f t="shared" si="63"/>
        <v>0.16666666666666666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60</v>
      </c>
      <c r="Y331" s="383">
        <f t="shared" si="59"/>
        <v>60</v>
      </c>
      <c r="Z331" s="36">
        <f>IFERROR(IF(Y331=0,"",ROUNDUP(Y331/H331,0)*0.00937),"")</f>
        <v>0.11244</v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62.52</v>
      </c>
      <c r="BN331" s="64">
        <f t="shared" si="61"/>
        <v>62.52</v>
      </c>
      <c r="BO331" s="64">
        <f t="shared" si="62"/>
        <v>0.1</v>
      </c>
      <c r="BP331" s="64">
        <f t="shared" si="63"/>
        <v>0.1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74.666666666666657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75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1.4826899999999998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1000</v>
      </c>
      <c r="Y335" s="384">
        <f>IFERROR(SUM(Y322:Y333),"0")</f>
        <v>1005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400</v>
      </c>
      <c r="Y337" s="383">
        <f>IFERROR(IF(X337="",0,CEILING((X337/$H337),1)*$H337),"")</f>
        <v>405</v>
      </c>
      <c r="Z337" s="36">
        <f>IFERROR(IF(Y337=0,"",ROUNDUP(Y337/H337,0)*0.02175),"")</f>
        <v>0.58724999999999994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412.8</v>
      </c>
      <c r="BN337" s="64">
        <f>IFERROR(Y337*I337/H337,"0")</f>
        <v>417.96000000000004</v>
      </c>
      <c r="BO337" s="64">
        <f>IFERROR(1/J337*(X337/H337),"0")</f>
        <v>0.55555555555555558</v>
      </c>
      <c r="BP337" s="64">
        <f>IFERROR(1/J337*(Y337/H337),"0")</f>
        <v>0.5625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26.666666666666668</v>
      </c>
      <c r="Y339" s="384">
        <f>IFERROR(Y337/H337,"0")+IFERROR(Y338/H338,"0")</f>
        <v>27</v>
      </c>
      <c r="Z339" s="384">
        <f>IFERROR(IF(Z337="",0,Z337),"0")+IFERROR(IF(Z338="",0,Z338),"0")</f>
        <v>0.58724999999999994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400</v>
      </c>
      <c r="Y340" s="384">
        <f>IFERROR(SUM(Y337:Y338),"0")</f>
        <v>405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0</v>
      </c>
      <c r="Y364" s="383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24</v>
      </c>
      <c r="Y366" s="383">
        <f>IFERROR(IF(X366="",0,CEILING((X366/$H366),1)*$H366),"")</f>
        <v>24</v>
      </c>
      <c r="Z366" s="36">
        <f>IFERROR(IF(Y366=0,"",ROUNDUP(Y366/H366,0)*0.00753),"")</f>
        <v>7.5300000000000006E-2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26.84</v>
      </c>
      <c r="BN366" s="64">
        <f>IFERROR(Y366*I366/H366,"0")</f>
        <v>26.84</v>
      </c>
      <c r="BO366" s="64">
        <f>IFERROR(1/J366*(X366/H366),"0")</f>
        <v>6.4102564102564097E-2</v>
      </c>
      <c r="BP366" s="64">
        <f>IFERROR(1/J366*(Y366/H366),"0")</f>
        <v>6.4102564102564097E-2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10</v>
      </c>
      <c r="Y369" s="384">
        <f>IFERROR(Y364/H364,"0")+IFERROR(Y365/H365,"0")+IFERROR(Y366/H366,"0")+IFERROR(Y367/H367,"0")+IFERROR(Y368/H368,"0")</f>
        <v>10</v>
      </c>
      <c r="Z369" s="384">
        <f>IFERROR(IF(Z364="",0,Z364),"0")+IFERROR(IF(Z365="",0,Z365),"0")+IFERROR(IF(Z366="",0,Z366),"0")+IFERROR(IF(Z367="",0,Z367),"0")+IFERROR(IF(Z368="",0,Z368),"0")</f>
        <v>7.5300000000000006E-2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24</v>
      </c>
      <c r="Y370" s="384">
        <f>IFERROR(SUM(Y364:Y368),"0")</f>
        <v>24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38</v>
      </c>
      <c r="Y401" s="383">
        <f t="shared" si="64"/>
        <v>39.9</v>
      </c>
      <c r="Z401" s="36">
        <f t="shared" si="70"/>
        <v>9.5380000000000006E-2</v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40.352380952380948</v>
      </c>
      <c r="BN401" s="64">
        <f t="shared" si="67"/>
        <v>42.36999999999999</v>
      </c>
      <c r="BO401" s="64">
        <f t="shared" si="68"/>
        <v>7.7330077330077338E-2</v>
      </c>
      <c r="BP401" s="64">
        <f t="shared" si="69"/>
        <v>8.11965811965812E-2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18.095238095238095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19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9.5380000000000006E-2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38</v>
      </c>
      <c r="Y407" s="384">
        <f>IFERROR(SUM(Y383:Y405),"0")</f>
        <v>39.9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12</v>
      </c>
      <c r="Y414" s="383">
        <f>IFERROR(IF(X414="",0,CEILING((X414/$H414),1)*$H414),"")</f>
        <v>12</v>
      </c>
      <c r="Z414" s="36">
        <f>IFERROR(IF(Y414=0,"",ROUNDUP(Y414/H414,0)*0.00627),"")</f>
        <v>6.2700000000000006E-2</v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18.000000000000004</v>
      </c>
      <c r="BN414" s="64">
        <f>IFERROR(Y414*I414/H414,"0")</f>
        <v>18.000000000000004</v>
      </c>
      <c r="BO414" s="64">
        <f>IFERROR(1/J414*(X414/H414),"0")</f>
        <v>0.05</v>
      </c>
      <c r="BP414" s="64">
        <f>IFERROR(1/J414*(Y414/H414),"0")</f>
        <v>0.05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10</v>
      </c>
      <c r="Y417" s="384">
        <f>IFERROR(Y414/H414,"0")+IFERROR(Y415/H415,"0")+IFERROR(Y416/H416,"0")</f>
        <v>10</v>
      </c>
      <c r="Z417" s="384">
        <f>IFERROR(IF(Z414="",0,Z414),"0")+IFERROR(IF(Z415="",0,Z415),"0")+IFERROR(IF(Z416="",0,Z416),"0")</f>
        <v>6.2700000000000006E-2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12</v>
      </c>
      <c r="Y418" s="384">
        <f>IFERROR(SUM(Y414:Y416),"0")</f>
        <v>12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30</v>
      </c>
      <c r="Y443" s="383">
        <f>IFERROR(IF(X443="",0,CEILING((X443/$H443),1)*$H443),"")</f>
        <v>30</v>
      </c>
      <c r="Z443" s="36">
        <f>IFERROR(IF(Y443=0,"",ROUNDUP(Y443/H443,0)*0.00627),"")</f>
        <v>6.2700000000000006E-2</v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36</v>
      </c>
      <c r="BN443" s="64">
        <f>IFERROR(Y443*I443/H443,"0")</f>
        <v>36</v>
      </c>
      <c r="BO443" s="64">
        <f>IFERROR(1/J443*(X443/H443),"0")</f>
        <v>0.05</v>
      </c>
      <c r="BP443" s="64">
        <f>IFERROR(1/J443*(Y443/H443),"0")</f>
        <v>0.05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10</v>
      </c>
      <c r="Y444" s="384">
        <f>IFERROR(Y443/H443,"0")</f>
        <v>10</v>
      </c>
      <c r="Z444" s="384">
        <f>IFERROR(IF(Z443="",0,Z443),"0")</f>
        <v>6.2700000000000006E-2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30</v>
      </c>
      <c r="Y445" s="384">
        <f>IFERROR(SUM(Y443:Y443),"0")</f>
        <v>30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0</v>
      </c>
      <c r="Y467" s="383">
        <f t="shared" si="76"/>
        <v>0</v>
      </c>
      <c r="Z467" s="36" t="str">
        <f t="shared" si="77"/>
        <v/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0</v>
      </c>
      <c r="BN467" s="64">
        <f t="shared" si="79"/>
        <v>0</v>
      </c>
      <c r="BO467" s="64">
        <f t="shared" si="80"/>
        <v>0</v>
      </c>
      <c r="BP467" s="64">
        <f t="shared" si="81"/>
        <v>0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6"/>
        <v>0</v>
      </c>
      <c r="Z470" s="36" t="str">
        <f t="shared" si="77"/>
        <v/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0</v>
      </c>
      <c r="BN470" s="64">
        <f t="shared" si="79"/>
        <v>0</v>
      </c>
      <c r="BO470" s="64">
        <f t="shared" si="80"/>
        <v>0</v>
      </c>
      <c r="BP470" s="64">
        <f t="shared" si="81"/>
        <v>0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0</v>
      </c>
      <c r="Y475" s="384">
        <f>IFERROR(Y466/H466,"0")+IFERROR(Y467/H467,"0")+IFERROR(Y468/H468,"0")+IFERROR(Y469/H469,"0")+IFERROR(Y470/H470,"0")+IFERROR(Y471/H471,"0")+IFERROR(Y472/H472,"0")+IFERROR(Y473/H473,"0")+IFERROR(Y474/H474,"0")</f>
        <v>0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0</v>
      </c>
      <c r="Y476" s="384">
        <f>IFERROR(SUM(Y466:Y474),"0")</f>
        <v>0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IFERROR(IF(Y478=0,"",ROUNDUP(Y478/H478,0)*0.01196),"")</f>
        <v/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0</v>
      </c>
      <c r="Y485" s="383">
        <f t="shared" si="82"/>
        <v>0</v>
      </c>
      <c r="Z485" s="36" t="str">
        <f>IFERROR(IF(Y485=0,"",ROUNDUP(Y485/H485,0)*0.01196),"")</f>
        <v/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0</v>
      </c>
      <c r="BN485" s="64">
        <f t="shared" si="84"/>
        <v>0</v>
      </c>
      <c r="BO485" s="64">
        <f t="shared" si="85"/>
        <v>0</v>
      </c>
      <c r="BP485" s="64">
        <f t="shared" si="86"/>
        <v>0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43</v>
      </c>
      <c r="Y486" s="383">
        <f t="shared" si="82"/>
        <v>43.2</v>
      </c>
      <c r="Z486" s="36">
        <f>IFERROR(IF(Y486=0,"",ROUNDUP(Y486/H486,0)*0.00937),"")</f>
        <v>0.11244</v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45.866666666666667</v>
      </c>
      <c r="BN486" s="64">
        <f t="shared" si="84"/>
        <v>46.08</v>
      </c>
      <c r="BO486" s="64">
        <f t="shared" si="85"/>
        <v>9.9537037037037035E-2</v>
      </c>
      <c r="BP486" s="64">
        <f t="shared" si="86"/>
        <v>0.1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43</v>
      </c>
      <c r="Y487" s="383">
        <f t="shared" si="82"/>
        <v>43.2</v>
      </c>
      <c r="Z487" s="36">
        <f>IFERROR(IF(Y487=0,"",ROUNDUP(Y487/H487,0)*0.00937),"")</f>
        <v>0.11244</v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45.508333333333333</v>
      </c>
      <c r="BN487" s="64">
        <f t="shared" si="84"/>
        <v>45.720000000000006</v>
      </c>
      <c r="BO487" s="64">
        <f t="shared" si="85"/>
        <v>9.9537037037037035E-2</v>
      </c>
      <c r="BP487" s="64">
        <f t="shared" si="86"/>
        <v>0.1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43</v>
      </c>
      <c r="Y488" s="383">
        <f t="shared" si="82"/>
        <v>43.2</v>
      </c>
      <c r="Z488" s="36">
        <f>IFERROR(IF(Y488=0,"",ROUNDUP(Y488/H488,0)*0.00937),"")</f>
        <v>0.11244</v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45.508333333333333</v>
      </c>
      <c r="BN488" s="64">
        <f t="shared" si="84"/>
        <v>45.720000000000006</v>
      </c>
      <c r="BO488" s="64">
        <f t="shared" si="85"/>
        <v>9.9537037037037035E-2</v>
      </c>
      <c r="BP488" s="64">
        <f t="shared" si="86"/>
        <v>0.1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35.833333333333336</v>
      </c>
      <c r="Y489" s="384">
        <f>IFERROR(Y483/H483,"0")+IFERROR(Y484/H484,"0")+IFERROR(Y485/H485,"0")+IFERROR(Y486/H486,"0")+IFERROR(Y487/H487,"0")+IFERROR(Y488/H488,"0")</f>
        <v>36</v>
      </c>
      <c r="Z489" s="384">
        <f>IFERROR(IF(Z483="",0,Z483),"0")+IFERROR(IF(Z484="",0,Z484),"0")+IFERROR(IF(Z485="",0,Z485),"0")+IFERROR(IF(Z486="",0,Z486),"0")+IFERROR(IF(Z487="",0,Z487),"0")+IFERROR(IF(Z488="",0,Z488),"0")</f>
        <v>0.33732000000000001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129</v>
      </c>
      <c r="Y490" s="384">
        <f>IFERROR(SUM(Y483:Y488),"0")</f>
        <v>129.60000000000002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150</v>
      </c>
      <c r="Y528" s="383">
        <f t="shared" si="93"/>
        <v>151.20000000000002</v>
      </c>
      <c r="Z528" s="36">
        <f t="shared" si="94"/>
        <v>0.27107999999999999</v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159.28571428571428</v>
      </c>
      <c r="BN528" s="64">
        <f t="shared" si="96"/>
        <v>160.56</v>
      </c>
      <c r="BO528" s="64">
        <f t="shared" si="97"/>
        <v>0.22893772893772893</v>
      </c>
      <c r="BP528" s="64">
        <f t="shared" si="98"/>
        <v>0.23076923076923075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35.714285714285715</v>
      </c>
      <c r="Y531" s="384">
        <f>IFERROR(Y524/H524,"0")+IFERROR(Y525/H525,"0")+IFERROR(Y526/H526,"0")+IFERROR(Y527/H527,"0")+IFERROR(Y528/H528,"0")+IFERROR(Y529/H529,"0")+IFERROR(Y530/H530,"0")</f>
        <v>36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0.27107999999999999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150</v>
      </c>
      <c r="Y532" s="384">
        <f>IFERROR(SUM(Y524:Y530),"0")</f>
        <v>151.20000000000002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6551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6616.22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6947.5276308745069</v>
      </c>
      <c r="Y547" s="384">
        <f>IFERROR(SUM(BN22:BN543),"0")</f>
        <v>7017.0280000000012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13</v>
      </c>
      <c r="Y548" s="38">
        <f>ROUNDUP(SUM(BP22:BP543),0)</f>
        <v>13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7272.5276308745069</v>
      </c>
      <c r="Y549" s="384">
        <f>GrossWeightTotalR+PalletQtyTotalR*25</f>
        <v>7342.0280000000012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1169.5109114251268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1184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14.675599999999998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7.1999999999999993</v>
      </c>
      <c r="C556" s="46">
        <f>IFERROR(Y51*1,"0")+IFERROR(Y52*1,"0")</f>
        <v>604.80000000000007</v>
      </c>
      <c r="D556" s="46">
        <f>IFERROR(Y57*1,"0")+IFERROR(Y58*1,"0")+IFERROR(Y59*1,"0")+IFERROR(Y60*1,"0")</f>
        <v>295.20000000000005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1081.52</v>
      </c>
      <c r="F556" s="46">
        <f>IFERROR(Y138*1,"0")+IFERROR(Y139*1,"0")+IFERROR(Y140*1,"0")+IFERROR(Y141*1,"0")+IFERROR(Y142*1,"0")</f>
        <v>91.800000000000011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39.9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668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77.599999999999994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1812.8</v>
      </c>
      <c r="P556" s="46">
        <f>IFERROR(Y301*1,"0")</f>
        <v>0</v>
      </c>
      <c r="Q556" s="46">
        <f>IFERROR(Y306*1,"0")+IFERROR(Y310*1,"0")+IFERROR(Y311*1,"0")+IFERROR(Y312*1,"0")+IFERROR(Y316*1,"0")</f>
        <v>140.69999999999999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1410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24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51.9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30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129.60000000000002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151.20000000000002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2024-07-30T10:20:48Z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