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88587B9-E6AF-428B-A3F4-5C11832206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Y418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Y350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X286" i="1"/>
  <c r="X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M556" i="1" s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BO235" i="1"/>
  <c r="BM235" i="1"/>
  <c r="Y235" i="1"/>
  <c r="K556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Y23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Y227" i="1" s="1"/>
  <c r="P217" i="1"/>
  <c r="X214" i="1"/>
  <c r="X213" i="1"/>
  <c r="BP212" i="1"/>
  <c r="BO212" i="1"/>
  <c r="BN212" i="1"/>
  <c r="BM212" i="1"/>
  <c r="Z212" i="1"/>
  <c r="Y212" i="1"/>
  <c r="BP211" i="1"/>
  <c r="BO211" i="1"/>
  <c r="BN211" i="1"/>
  <c r="BM211" i="1"/>
  <c r="Z211" i="1"/>
  <c r="Y211" i="1"/>
  <c r="BP210" i="1"/>
  <c r="BO210" i="1"/>
  <c r="BN210" i="1"/>
  <c r="BM210" i="1"/>
  <c r="Z210" i="1"/>
  <c r="Y210" i="1"/>
  <c r="P210" i="1"/>
  <c r="BO209" i="1"/>
  <c r="BM209" i="1"/>
  <c r="Y209" i="1"/>
  <c r="BP209" i="1" s="1"/>
  <c r="BO208" i="1"/>
  <c r="BM208" i="1"/>
  <c r="Y208" i="1"/>
  <c r="Y214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BP202" i="1"/>
  <c r="BO202" i="1"/>
  <c r="BN202" i="1"/>
  <c r="BM202" i="1"/>
  <c r="Z202" i="1"/>
  <c r="Y202" i="1"/>
  <c r="BP201" i="1"/>
  <c r="BO201" i="1"/>
  <c r="BN201" i="1"/>
  <c r="BM201" i="1"/>
  <c r="Z201" i="1"/>
  <c r="Y201" i="1"/>
  <c r="BP200" i="1"/>
  <c r="BO200" i="1"/>
  <c r="BN200" i="1"/>
  <c r="BM200" i="1"/>
  <c r="Z200" i="1"/>
  <c r="Y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Y205" i="1" s="1"/>
  <c r="P189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6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O90" i="1"/>
  <c r="BM90" i="1"/>
  <c r="Y90" i="1"/>
  <c r="Y93" i="1" s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2" i="1"/>
  <c r="X61" i="1"/>
  <c r="BO60" i="1"/>
  <c r="BM60" i="1"/>
  <c r="Y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50" i="1" s="1"/>
  <c r="BO22" i="1"/>
  <c r="BM22" i="1"/>
  <c r="X547" i="1" s="1"/>
  <c r="Y22" i="1"/>
  <c r="P22" i="1"/>
  <c r="H10" i="1"/>
  <c r="A9" i="1"/>
  <c r="H9" i="1" s="1"/>
  <c r="D7" i="1"/>
  <c r="Q6" i="1"/>
  <c r="P2" i="1"/>
  <c r="BP28" i="1" l="1"/>
  <c r="BN28" i="1"/>
  <c r="Z28" i="1"/>
  <c r="B556" i="1"/>
  <c r="Y23" i="1"/>
  <c r="BP22" i="1"/>
  <c r="BN22" i="1"/>
  <c r="Z22" i="1"/>
  <c r="Z23" i="1" s="1"/>
  <c r="X548" i="1"/>
  <c r="X549" i="1" s="1"/>
  <c r="Y24" i="1"/>
  <c r="Y35" i="1"/>
  <c r="BP26" i="1"/>
  <c r="BN26" i="1"/>
  <c r="Z26" i="1"/>
  <c r="BP32" i="1"/>
  <c r="BN32" i="1"/>
  <c r="Z32" i="1"/>
  <c r="BP59" i="1"/>
  <c r="BN59" i="1"/>
  <c r="Z59" i="1"/>
  <c r="BP67" i="1"/>
  <c r="BN67" i="1"/>
  <c r="Z67" i="1"/>
  <c r="BP71" i="1"/>
  <c r="BN71" i="1"/>
  <c r="Z71" i="1"/>
  <c r="BP75" i="1"/>
  <c r="BN75" i="1"/>
  <c r="Z75" i="1"/>
  <c r="BP78" i="1"/>
  <c r="BN78" i="1"/>
  <c r="Z78" i="1"/>
  <c r="BP81" i="1"/>
  <c r="BN81" i="1"/>
  <c r="Z81" i="1"/>
  <c r="BP84" i="1"/>
  <c r="BN84" i="1"/>
  <c r="Z84" i="1"/>
  <c r="Y92" i="1"/>
  <c r="BP91" i="1"/>
  <c r="BN91" i="1"/>
  <c r="Z91" i="1"/>
  <c r="BP101" i="1"/>
  <c r="BN101" i="1"/>
  <c r="Z101" i="1"/>
  <c r="Y109" i="1"/>
  <c r="BP105" i="1"/>
  <c r="BN105" i="1"/>
  <c r="Z105" i="1"/>
  <c r="F10" i="1"/>
  <c r="J9" i="1"/>
  <c r="F9" i="1"/>
  <c r="A10" i="1"/>
  <c r="Y34" i="1"/>
  <c r="BP52" i="1"/>
  <c r="BN52" i="1"/>
  <c r="Z52" i="1"/>
  <c r="Z53" i="1" s="1"/>
  <c r="Y54" i="1"/>
  <c r="D556" i="1"/>
  <c r="Y61" i="1"/>
  <c r="BP57" i="1"/>
  <c r="BN57" i="1"/>
  <c r="Z57" i="1"/>
  <c r="BP60" i="1"/>
  <c r="BN60" i="1"/>
  <c r="Z60" i="1"/>
  <c r="Y62" i="1"/>
  <c r="E556" i="1"/>
  <c r="Y87" i="1"/>
  <c r="BP65" i="1"/>
  <c r="BN65" i="1"/>
  <c r="Z65" i="1"/>
  <c r="BP69" i="1"/>
  <c r="BN69" i="1"/>
  <c r="Z69" i="1"/>
  <c r="BP73" i="1"/>
  <c r="BN73" i="1"/>
  <c r="Z73" i="1"/>
  <c r="BP77" i="1"/>
  <c r="BN77" i="1"/>
  <c r="Z77" i="1"/>
  <c r="BP79" i="1"/>
  <c r="BN79" i="1"/>
  <c r="Z79" i="1"/>
  <c r="BP83" i="1"/>
  <c r="BN83" i="1"/>
  <c r="Z83" i="1"/>
  <c r="Y86" i="1"/>
  <c r="BP90" i="1"/>
  <c r="BN90" i="1"/>
  <c r="Z90" i="1"/>
  <c r="Z92" i="1" s="1"/>
  <c r="BP103" i="1"/>
  <c r="BN103" i="1"/>
  <c r="Z103" i="1"/>
  <c r="Z108" i="1" s="1"/>
  <c r="BP107" i="1"/>
  <c r="BN107" i="1"/>
  <c r="Z107" i="1"/>
  <c r="Z291" i="1"/>
  <c r="Y127" i="1"/>
  <c r="Y135" i="1"/>
  <c r="Y144" i="1"/>
  <c r="Y164" i="1"/>
  <c r="Y175" i="1"/>
  <c r="Y213" i="1"/>
  <c r="Y243" i="1"/>
  <c r="Y253" i="1"/>
  <c r="BP290" i="1"/>
  <c r="BN290" i="1"/>
  <c r="Z290" i="1"/>
  <c r="Y297" i="1"/>
  <c r="BP294" i="1"/>
  <c r="BN294" i="1"/>
  <c r="Z294" i="1"/>
  <c r="BP312" i="1"/>
  <c r="BN312" i="1"/>
  <c r="Z312" i="1"/>
  <c r="Y314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J556" i="1"/>
  <c r="Y153" i="1"/>
  <c r="Y171" i="1"/>
  <c r="Y187" i="1"/>
  <c r="Y206" i="1"/>
  <c r="Y226" i="1"/>
  <c r="Y232" i="1"/>
  <c r="Y263" i="1"/>
  <c r="Y269" i="1"/>
  <c r="BP284" i="1"/>
  <c r="BN284" i="1"/>
  <c r="Z284" i="1"/>
  <c r="Y292" i="1"/>
  <c r="Y317" i="1"/>
  <c r="BP316" i="1"/>
  <c r="BN316" i="1"/>
  <c r="Z316" i="1"/>
  <c r="Z317" i="1" s="1"/>
  <c r="X546" i="1"/>
  <c r="C556" i="1"/>
  <c r="Y53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Z134" i="1" s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Z175" i="1" s="1"/>
  <c r="BN173" i="1"/>
  <c r="BP173" i="1"/>
  <c r="Z179" i="1"/>
  <c r="Z186" i="1" s="1"/>
  <c r="BN179" i="1"/>
  <c r="Z181" i="1"/>
  <c r="BN181" i="1"/>
  <c r="Z183" i="1"/>
  <c r="BN183" i="1"/>
  <c r="Z185" i="1"/>
  <c r="BN185" i="1"/>
  <c r="Z189" i="1"/>
  <c r="Z205" i="1" s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Z226" i="1" s="1"/>
  <c r="BN219" i="1"/>
  <c r="Z222" i="1"/>
  <c r="BN222" i="1"/>
  <c r="Z224" i="1"/>
  <c r="BN224" i="1"/>
  <c r="Z230" i="1"/>
  <c r="Z231" i="1" s="1"/>
  <c r="BN230" i="1"/>
  <c r="Z235" i="1"/>
  <c r="Z243" i="1" s="1"/>
  <c r="BN235" i="1"/>
  <c r="BP235" i="1"/>
  <c r="Z236" i="1"/>
  <c r="BN236" i="1"/>
  <c r="Z238" i="1"/>
  <c r="BN238" i="1"/>
  <c r="Z241" i="1"/>
  <c r="BN241" i="1"/>
  <c r="Y244" i="1"/>
  <c r="Z247" i="1"/>
  <c r="Z252" i="1" s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Z263" i="1" s="1"/>
  <c r="BN261" i="1"/>
  <c r="Y264" i="1"/>
  <c r="Z267" i="1"/>
  <c r="Z269" i="1" s="1"/>
  <c r="BN267" i="1"/>
  <c r="Y280" i="1"/>
  <c r="Z273" i="1"/>
  <c r="Z279" i="1" s="1"/>
  <c r="BN273" i="1"/>
  <c r="Z275" i="1"/>
  <c r="BN275" i="1"/>
  <c r="Z277" i="1"/>
  <c r="BN277" i="1"/>
  <c r="Y279" i="1"/>
  <c r="Y285" i="1"/>
  <c r="BP282" i="1"/>
  <c r="BN282" i="1"/>
  <c r="Z282" i="1"/>
  <c r="Z285" i="1" s="1"/>
  <c r="Y291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Y339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Z369" i="1" s="1"/>
  <c r="BP368" i="1"/>
  <c r="BN368" i="1"/>
  <c r="Z368" i="1"/>
  <c r="Y370" i="1"/>
  <c r="Y375" i="1"/>
  <c r="BP372" i="1"/>
  <c r="BN372" i="1"/>
  <c r="Z372" i="1"/>
  <c r="Z374" i="1" s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Z475" i="1" l="1"/>
  <c r="Z334" i="1"/>
  <c r="Z86" i="1"/>
  <c r="Y547" i="1"/>
  <c r="Y550" i="1"/>
  <c r="Z531" i="1"/>
  <c r="Z513" i="1"/>
  <c r="Z489" i="1"/>
  <c r="Z213" i="1"/>
  <c r="Z164" i="1"/>
  <c r="Z152" i="1"/>
  <c r="Z143" i="1"/>
  <c r="Z126" i="1"/>
  <c r="Z361" i="1"/>
  <c r="Z345" i="1"/>
  <c r="Z297" i="1"/>
  <c r="Z61" i="1"/>
  <c r="Z34" i="1"/>
  <c r="Y546" i="1"/>
  <c r="Z551" i="1"/>
  <c r="Y548" i="1"/>
  <c r="Y549" i="1" l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<sst xmlns="http://schemas.openxmlformats.org/spreadsheetml/2006/main" count="2442" uniqueCount="832">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</sst>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4" zoomScaleNormal="100" zoomScaleSheetLayoutView="100" workbookViewId="0">
      <selection activeCell="AB556" sqref="AB556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20</v>
      </c>
      <c r="Y51" s="383">
        <f>IFERROR(IF(X51="",0,CEILING((X51/$H51),1)*$H51),"")</f>
        <v>21.6</v>
      </c>
      <c r="Z51" s="36">
        <f>IFERROR(IF(Y51=0,"",ROUNDUP(Y51/H51,0)*0.02175),"")</f>
        <v>4.3499999999999997E-2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20.888888888888886</v>
      </c>
      <c r="BN51" s="64">
        <f>IFERROR(Y51*I51/H51,"0")</f>
        <v>22.56</v>
      </c>
      <c r="BO51" s="64">
        <f>IFERROR(1/J51*(X51/H51),"0")</f>
        <v>3.306878306878306E-2</v>
      </c>
      <c r="BP51" s="64">
        <f>IFERROR(1/J51*(Y51/H51),"0")</f>
        <v>3.5714285714285712E-2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4.5</v>
      </c>
      <c r="Y52" s="383">
        <f>IFERROR(IF(X52="",0,CEILING((X52/$H52),1)*$H52),"")</f>
        <v>5.4</v>
      </c>
      <c r="Z52" s="36">
        <f>IFERROR(IF(Y52=0,"",ROUNDUP(Y52/H52,0)*0.00753),"")</f>
        <v>1.506E-2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4.833333333333333</v>
      </c>
      <c r="BN52" s="64">
        <f>IFERROR(Y52*I52/H52,"0")</f>
        <v>5.8</v>
      </c>
      <c r="BO52" s="64">
        <f>IFERROR(1/J52*(X52/H52),"0")</f>
        <v>1.0683760683760682E-2</v>
      </c>
      <c r="BP52" s="64">
        <f>IFERROR(1/J52*(Y52/H52),"0")</f>
        <v>1.282051282051282E-2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3.5185185185185182</v>
      </c>
      <c r="Y53" s="384">
        <f>IFERROR(Y51/H51,"0")+IFERROR(Y52/H52,"0")</f>
        <v>4</v>
      </c>
      <c r="Z53" s="384">
        <f>IFERROR(IF(Z51="",0,Z51),"0")+IFERROR(IF(Z52="",0,Z52),"0")</f>
        <v>5.8560000000000001E-2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24.5</v>
      </c>
      <c r="Y54" s="384">
        <f>IFERROR(SUM(Y51:Y52),"0")</f>
        <v>27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13.5</v>
      </c>
      <c r="Y59" s="383">
        <f>IFERROR(IF(X59="",0,CEILING((X59/$H59),1)*$H59),"")</f>
        <v>13.5</v>
      </c>
      <c r="Z59" s="36">
        <f>IFERROR(IF(Y59=0,"",ROUNDUP(Y59/H59,0)*0.00937),"")</f>
        <v>2.811E-2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14.22</v>
      </c>
      <c r="BN59" s="64">
        <f>IFERROR(Y59*I59/H59,"0")</f>
        <v>14.22</v>
      </c>
      <c r="BO59" s="64">
        <f>IFERROR(1/J59*(X59/H59),"0")</f>
        <v>2.5000000000000001E-2</v>
      </c>
      <c r="BP59" s="64">
        <f>IFERROR(1/J59*(Y59/H59),"0")</f>
        <v>2.5000000000000001E-2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3</v>
      </c>
      <c r="Y61" s="384">
        <f>IFERROR(Y57/H57,"0")+IFERROR(Y58/H58,"0")+IFERROR(Y59/H59,"0")+IFERROR(Y60/H60,"0")</f>
        <v>3</v>
      </c>
      <c r="Z61" s="384">
        <f>IFERROR(IF(Z57="",0,Z57),"0")+IFERROR(IF(Z58="",0,Z58),"0")+IFERROR(IF(Z59="",0,Z59),"0")+IFERROR(IF(Z60="",0,Z60),"0")</f>
        <v>2.811E-2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13.5</v>
      </c>
      <c r="Y62" s="384">
        <f>IFERROR(SUM(Y57:Y60),"0")</f>
        <v>13.5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10</v>
      </c>
      <c r="Y65" s="383">
        <f t="shared" ref="Y65:Y85" si="6">IFERROR(IF(X65="",0,CEILING((X65/$H65),1)*$H65),"")</f>
        <v>11.2</v>
      </c>
      <c r="Z65" s="36">
        <f t="shared" ref="Z65:Z71" si="7">IFERROR(IF(Y65=0,"",ROUNDUP(Y65/H65,0)*0.02175),"")</f>
        <v>2.1749999999999999E-2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10.428571428571429</v>
      </c>
      <c r="BN65" s="64">
        <f t="shared" ref="BN65:BN85" si="9">IFERROR(Y65*I65/H65,"0")</f>
        <v>11.680000000000001</v>
      </c>
      <c r="BO65" s="64">
        <f t="shared" ref="BO65:BO85" si="10">IFERROR(1/J65*(X65/H65),"0")</f>
        <v>1.5943877551020409E-2</v>
      </c>
      <c r="BP65" s="64">
        <f t="shared" ref="BP65:BP85" si="11">IFERROR(1/J65*(Y65/H65),"0")</f>
        <v>1.7857142857142856E-2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10</v>
      </c>
      <c r="Y66" s="383">
        <f t="shared" si="6"/>
        <v>10.8</v>
      </c>
      <c r="Z66" s="36">
        <f t="shared" si="7"/>
        <v>2.1749999999999999E-2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10.444444444444443</v>
      </c>
      <c r="BN66" s="64">
        <f t="shared" si="9"/>
        <v>11.28</v>
      </c>
      <c r="BO66" s="64">
        <f t="shared" si="10"/>
        <v>1.653439153439153E-2</v>
      </c>
      <c r="BP66" s="64">
        <f t="shared" si="11"/>
        <v>1.7857142857142856E-2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10</v>
      </c>
      <c r="Y71" s="383">
        <f t="shared" si="6"/>
        <v>11.2</v>
      </c>
      <c r="Z71" s="36">
        <f t="shared" si="7"/>
        <v>2.1749999999999999E-2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10.428571428571429</v>
      </c>
      <c r="BN71" s="64">
        <f t="shared" si="9"/>
        <v>11.680000000000001</v>
      </c>
      <c r="BO71" s="64">
        <f t="shared" si="10"/>
        <v>1.5943877551020409E-2</v>
      </c>
      <c r="BP71" s="64">
        <f t="shared" si="11"/>
        <v>1.7857142857142856E-2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5</v>
      </c>
      <c r="Y72" s="383">
        <f t="shared" si="6"/>
        <v>6</v>
      </c>
      <c r="Z72" s="36">
        <f>IFERROR(IF(Y72=0,"",ROUNDUP(Y72/H72,0)*0.00753),"")</f>
        <v>1.506E-2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5.333333333333333</v>
      </c>
      <c r="BN72" s="64">
        <f t="shared" si="9"/>
        <v>6.4000000000000012</v>
      </c>
      <c r="BO72" s="64">
        <f t="shared" si="10"/>
        <v>1.0683760683760684E-2</v>
      </c>
      <c r="BP72" s="64">
        <f t="shared" si="11"/>
        <v>1.282051282051282E-2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9</v>
      </c>
      <c r="Y79" s="383">
        <f t="shared" si="6"/>
        <v>9</v>
      </c>
      <c r="Z79" s="36">
        <f t="shared" si="12"/>
        <v>1.874E-2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9.42</v>
      </c>
      <c r="BN79" s="64">
        <f t="shared" si="9"/>
        <v>9.42</v>
      </c>
      <c r="BO79" s="64">
        <f t="shared" si="10"/>
        <v>1.6666666666666666E-2</v>
      </c>
      <c r="BP79" s="64">
        <f t="shared" si="11"/>
        <v>1.6666666666666666E-2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6.3783068783068781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9.9049999999999999E-2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44</v>
      </c>
      <c r="Y87" s="384">
        <f>IFERROR(SUM(Y65:Y85),"0")</f>
        <v>48.2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10</v>
      </c>
      <c r="Y103" s="383">
        <f t="shared" si="13"/>
        <v>18</v>
      </c>
      <c r="Z103" s="36">
        <f>IFERROR(IF(Y103=0,"",ROUNDUP(Y103/H103,0)*0.02175),"")</f>
        <v>4.3499999999999997E-2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10.700000000000001</v>
      </c>
      <c r="BN103" s="64">
        <f t="shared" si="15"/>
        <v>19.260000000000002</v>
      </c>
      <c r="BO103" s="64">
        <f t="shared" si="16"/>
        <v>1.984126984126984E-2</v>
      </c>
      <c r="BP103" s="64">
        <f t="shared" si="17"/>
        <v>3.5714285714285712E-2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1.1111111111111112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4.3499999999999997E-2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10</v>
      </c>
      <c r="Y109" s="384">
        <f>IFERROR(SUM(Y95:Y107),"0")</f>
        <v>18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16</v>
      </c>
      <c r="Y113" s="383">
        <f t="shared" si="18"/>
        <v>16.8</v>
      </c>
      <c r="Z113" s="36">
        <f>IFERROR(IF(Y113=0,"",ROUNDUP(Y113/H113,0)*0.02175),"")</f>
        <v>4.3499999999999997E-2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17.074285714285715</v>
      </c>
      <c r="BN113" s="64">
        <f t="shared" si="20"/>
        <v>17.928000000000001</v>
      </c>
      <c r="BO113" s="64">
        <f t="shared" si="21"/>
        <v>3.4013605442176867E-2</v>
      </c>
      <c r="BP113" s="64">
        <f t="shared" si="22"/>
        <v>3.5714285714285712E-2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1.9047619047619047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4.3499999999999997E-2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16</v>
      </c>
      <c r="Y127" s="384">
        <f>IFERROR(SUM(Y111:Y125),"0")</f>
        <v>16.8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9</v>
      </c>
      <c r="Y139" s="383">
        <f>IFERROR(IF(X139="",0,CEILING((X139/$H139),1)*$H139),"")</f>
        <v>16.8</v>
      </c>
      <c r="Z139" s="36">
        <f>IFERROR(IF(Y139=0,"",ROUNDUP(Y139/H139,0)*0.02175),"")</f>
        <v>4.3499999999999997E-2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9.5978571428571424</v>
      </c>
      <c r="BN139" s="64">
        <f>IFERROR(Y139*I139/H139,"0")</f>
        <v>17.916</v>
      </c>
      <c r="BO139" s="64">
        <f>IFERROR(1/J139*(X139/H139),"0")</f>
        <v>1.9132653061224487E-2</v>
      </c>
      <c r="BP139" s="64">
        <f>IFERROR(1/J139*(Y139/H139),"0")</f>
        <v>3.5714285714285712E-2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1.0714285714285714</v>
      </c>
      <c r="Y143" s="384">
        <f>IFERROR(Y138/H138,"0")+IFERROR(Y139/H139,"0")+IFERROR(Y140/H140,"0")+IFERROR(Y141/H141,"0")+IFERROR(Y142/H142,"0")</f>
        <v>2</v>
      </c>
      <c r="Z143" s="384">
        <f>IFERROR(IF(Z138="",0,Z138),"0")+IFERROR(IF(Z139="",0,Z139),"0")+IFERROR(IF(Z140="",0,Z140),"0")+IFERROR(IF(Z141="",0,Z141),"0")+IFERROR(IF(Z142="",0,Z142),"0")</f>
        <v>4.3499999999999997E-2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9</v>
      </c>
      <c r="Y144" s="384">
        <f>IFERROR(SUM(Y138:Y142),"0")</f>
        <v>16.8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20</v>
      </c>
      <c r="Y149" s="383">
        <f>IFERROR(IF(X149="",0,CEILING((X149/$H149),1)*$H149),"")</f>
        <v>27</v>
      </c>
      <c r="Z149" s="36">
        <f>IFERROR(IF(Y149=0,"",ROUNDUP(Y149/H149,0)*0.02175),"")</f>
        <v>6.5250000000000002E-2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21.06666666666667</v>
      </c>
      <c r="BN149" s="64">
        <f>IFERROR(Y149*I149/H149,"0")</f>
        <v>28.44</v>
      </c>
      <c r="BO149" s="64">
        <f>IFERROR(1/J149*(X149/H149),"0")</f>
        <v>3.968253968253968E-2</v>
      </c>
      <c r="BP149" s="64">
        <f>IFERROR(1/J149*(Y149/H149),"0")</f>
        <v>5.3571428571428568E-2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2.2222222222222223</v>
      </c>
      <c r="Y152" s="384">
        <f>IFERROR(Y148/H148,"0")+IFERROR(Y149/H149,"0")+IFERROR(Y150/H150,"0")+IFERROR(Y151/H151,"0")</f>
        <v>3</v>
      </c>
      <c r="Z152" s="384">
        <f>IFERROR(IF(Z148="",0,Z148),"0")+IFERROR(IF(Z149="",0,Z149),"0")+IFERROR(IF(Z150="",0,Z150),"0")+IFERROR(IF(Z151="",0,Z151),"0")</f>
        <v>6.5250000000000002E-2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20</v>
      </c>
      <c r="Y153" s="384">
        <f>IFERROR(SUM(Y148:Y151),"0")</f>
        <v>27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5</v>
      </c>
      <c r="Y178" s="383">
        <f t="shared" ref="Y178:Y185" si="28">IFERROR(IF(X178="",0,CEILING((X178/$H178),1)*$H178),"")</f>
        <v>5.4</v>
      </c>
      <c r="Z178" s="36">
        <f>IFERROR(IF(Y178=0,"",ROUNDUP(Y178/H178,0)*0.00937),"")</f>
        <v>9.3699999999999999E-3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5.1944444444444446</v>
      </c>
      <c r="BN178" s="64">
        <f t="shared" ref="BN178:BN185" si="30">IFERROR(Y178*I178/H178,"0")</f>
        <v>5.61</v>
      </c>
      <c r="BO178" s="64">
        <f t="shared" ref="BO178:BO185" si="31">IFERROR(1/J178*(X178/H178),"0")</f>
        <v>7.7160493827160481E-3</v>
      </c>
      <c r="BP178" s="64">
        <f t="shared" ref="BP178:BP185" si="32">IFERROR(1/J178*(Y178/H178),"0")</f>
        <v>8.3333333333333332E-3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10</v>
      </c>
      <c r="Y179" s="383">
        <f t="shared" si="28"/>
        <v>10.8</v>
      </c>
      <c r="Z179" s="36">
        <f>IFERROR(IF(Y179=0,"",ROUNDUP(Y179/H179,0)*0.00937),"")</f>
        <v>1.874E-2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10.388888888888889</v>
      </c>
      <c r="BN179" s="64">
        <f t="shared" si="30"/>
        <v>11.22</v>
      </c>
      <c r="BO179" s="64">
        <f t="shared" si="31"/>
        <v>1.5432098765432096E-2</v>
      </c>
      <c r="BP179" s="64">
        <f t="shared" si="32"/>
        <v>1.6666666666666666E-2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2.7777777777777777</v>
      </c>
      <c r="Y186" s="384">
        <f>IFERROR(Y178/H178,"0")+IFERROR(Y179/H179,"0")+IFERROR(Y180/H180,"0")+IFERROR(Y181/H181,"0")+IFERROR(Y182/H182,"0")+IFERROR(Y183/H183,"0")+IFERROR(Y184/H184,"0")+IFERROR(Y185/H185,"0")</f>
        <v>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2.811E-2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15</v>
      </c>
      <c r="Y187" s="384">
        <f>IFERROR(SUM(Y178:Y185),"0")</f>
        <v>16.200000000000003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30</v>
      </c>
      <c r="Y189" s="383">
        <f t="shared" ref="Y189:Y204" si="33">IFERROR(IF(X189="",0,CEILING((X189/$H189),1)*$H189),"")</f>
        <v>32</v>
      </c>
      <c r="Z189" s="36">
        <f>IFERROR(IF(Y189=0,"",ROUNDUP(Y189/H189,0)*0.01196),"")</f>
        <v>9.5680000000000001E-2</v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33.06</v>
      </c>
      <c r="BN189" s="64">
        <f t="shared" ref="BN189:BN204" si="35">IFERROR(Y189*I189/H189,"0")</f>
        <v>35.264000000000003</v>
      </c>
      <c r="BO189" s="64">
        <f t="shared" ref="BO189:BO204" si="36">IFERROR(1/J189*(X189/H189),"0")</f>
        <v>7.2115384615384623E-2</v>
      </c>
      <c r="BP189" s="64">
        <f t="shared" ref="BP189:BP204" si="37">IFERROR(1/J189*(Y189/H189),"0")</f>
        <v>7.6923076923076927E-2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10</v>
      </c>
      <c r="Y190" s="383">
        <f t="shared" si="33"/>
        <v>16.2</v>
      </c>
      <c r="Z190" s="36">
        <f>IFERROR(IF(Y190=0,"",ROUNDUP(Y190/H190,0)*0.02175),"")</f>
        <v>4.3499999999999997E-2</v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10.696296296296296</v>
      </c>
      <c r="BN190" s="64">
        <f t="shared" si="35"/>
        <v>17.327999999999999</v>
      </c>
      <c r="BO190" s="64">
        <f t="shared" si="36"/>
        <v>2.2045855379188715E-2</v>
      </c>
      <c r="BP190" s="64">
        <f t="shared" si="37"/>
        <v>3.5714285714285712E-2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24</v>
      </c>
      <c r="Y193" s="383">
        <f t="shared" si="33"/>
        <v>26.099999999999998</v>
      </c>
      <c r="Z193" s="36">
        <f>IFERROR(IF(Y193=0,"",ROUNDUP(Y193/H193,0)*0.02175),"")</f>
        <v>6.5250000000000002E-2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25.555862068965517</v>
      </c>
      <c r="BN193" s="64">
        <f t="shared" si="35"/>
        <v>27.791999999999998</v>
      </c>
      <c r="BO193" s="64">
        <f t="shared" si="36"/>
        <v>4.9261083743842367E-2</v>
      </c>
      <c r="BP193" s="64">
        <f t="shared" si="37"/>
        <v>5.3571428571428568E-2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24</v>
      </c>
      <c r="Y194" s="383">
        <f t="shared" si="33"/>
        <v>24</v>
      </c>
      <c r="Z194" s="36">
        <f>IFERROR(IF(Y194=0,"",ROUNDUP(Y194/H194,0)*0.00753),"")</f>
        <v>7.5300000000000006E-2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26.720000000000002</v>
      </c>
      <c r="BN194" s="64">
        <f t="shared" si="35"/>
        <v>26.720000000000002</v>
      </c>
      <c r="BO194" s="64">
        <f t="shared" si="36"/>
        <v>6.4102564102564097E-2</v>
      </c>
      <c r="BP194" s="64">
        <f t="shared" si="37"/>
        <v>6.4102564102564097E-2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20</v>
      </c>
      <c r="Y204" s="383">
        <f t="shared" si="33"/>
        <v>21.599999999999998</v>
      </c>
      <c r="Z204" s="36">
        <f t="shared" si="38"/>
        <v>6.7769999999999997E-2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22.31666666666667</v>
      </c>
      <c r="BN204" s="64">
        <f t="shared" si="35"/>
        <v>24.101999999999997</v>
      </c>
      <c r="BO204" s="64">
        <f t="shared" si="36"/>
        <v>5.3418803418803423E-2</v>
      </c>
      <c r="BP204" s="64">
        <f t="shared" si="37"/>
        <v>5.7692307692307689E-2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29.826521924223073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32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0.34750000000000003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108</v>
      </c>
      <c r="Y206" s="384">
        <f>IFERROR(SUM(Y189:Y204),"0")</f>
        <v>119.89999999999999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10</v>
      </c>
      <c r="Y257" s="383">
        <f t="shared" si="49"/>
        <v>10.8</v>
      </c>
      <c r="Z257" s="36">
        <f>IFERROR(IF(Y257=0,"",ROUNDUP(Y257/H257,0)*0.02175),"")</f>
        <v>2.1749999999999999E-2</v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10.444444444444443</v>
      </c>
      <c r="BN257" s="64">
        <f t="shared" si="51"/>
        <v>11.28</v>
      </c>
      <c r="BO257" s="64">
        <f t="shared" si="52"/>
        <v>1.653439153439153E-2</v>
      </c>
      <c r="BP257" s="64">
        <f t="shared" si="53"/>
        <v>1.7857142857142856E-2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0.92592592592592582</v>
      </c>
      <c r="Y263" s="384">
        <f>IFERROR(Y256/H256,"0")+IFERROR(Y257/H257,"0")+IFERROR(Y258/H258,"0")+IFERROR(Y259/H259,"0")+IFERROR(Y260/H260,"0")+IFERROR(Y261/H261,"0")+IFERROR(Y262/H262,"0")</f>
        <v>1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2.1749999999999999E-2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10</v>
      </c>
      <c r="Y264" s="384">
        <f>IFERROR(SUM(Y256:Y262),"0")</f>
        <v>10.8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30</v>
      </c>
      <c r="Y272" s="383">
        <f t="shared" ref="Y272:Y278" si="54">IFERROR(IF(X272="",0,CEILING((X272/$H272),1)*$H272),"")</f>
        <v>31.2</v>
      </c>
      <c r="Z272" s="36">
        <f>IFERROR(IF(Y272=0,"",ROUNDUP(Y272/H272,0)*0.02175),"")</f>
        <v>8.6999999999999994E-2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32.146153846153851</v>
      </c>
      <c r="BN272" s="64">
        <f t="shared" ref="BN272:BN278" si="56">IFERROR(Y272*I272/H272,"0")</f>
        <v>33.432000000000002</v>
      </c>
      <c r="BO272" s="64">
        <f t="shared" ref="BO272:BO278" si="57">IFERROR(1/J272*(X272/H272),"0")</f>
        <v>6.8681318681318673E-2</v>
      </c>
      <c r="BP272" s="64">
        <f t="shared" ref="BP272:BP278" si="58">IFERROR(1/J272*(Y272/H272),"0")</f>
        <v>7.1428571428571425E-2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3.8461538461538463</v>
      </c>
      <c r="Y279" s="384">
        <f>IFERROR(Y272/H272,"0")+IFERROR(Y273/H273,"0")+IFERROR(Y274/H274,"0")+IFERROR(Y275/H275,"0")+IFERROR(Y276/H276,"0")+IFERROR(Y277/H277,"0")+IFERROR(Y278/H278,"0")</f>
        <v>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8.6999999999999994E-2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30</v>
      </c>
      <c r="Y280" s="384">
        <f>IFERROR(SUM(Y272:Y278),"0")</f>
        <v>31.2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40</v>
      </c>
      <c r="Y283" s="383">
        <f>IFERROR(IF(X283="",0,CEILING((X283/$H283),1)*$H283),"")</f>
        <v>46.8</v>
      </c>
      <c r="Z283" s="36">
        <f>IFERROR(IF(Y283=0,"",ROUNDUP(Y283/H283,0)*0.02175),"")</f>
        <v>0.1305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42.892307692307703</v>
      </c>
      <c r="BN283" s="64">
        <f>IFERROR(Y283*I283/H283,"0")</f>
        <v>50.184000000000005</v>
      </c>
      <c r="BO283" s="64">
        <f>IFERROR(1/J283*(X283/H283),"0")</f>
        <v>9.1575091575091583E-2</v>
      </c>
      <c r="BP283" s="64">
        <f>IFERROR(1/J283*(Y283/H283),"0")</f>
        <v>0.10714285714285714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5.1282051282051286</v>
      </c>
      <c r="Y285" s="384">
        <f>IFERROR(Y282/H282,"0")+IFERROR(Y283/H283,"0")+IFERROR(Y284/H284,"0")</f>
        <v>6</v>
      </c>
      <c r="Z285" s="384">
        <f>IFERROR(IF(Z282="",0,Z282),"0")+IFERROR(IF(Z283="",0,Z283),"0")+IFERROR(IF(Z284="",0,Z284),"0")</f>
        <v>0.1305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40</v>
      </c>
      <c r="Y286" s="384">
        <f>IFERROR(SUM(Y282:Y284),"0")</f>
        <v>46.8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17.5</v>
      </c>
      <c r="Y311" s="383">
        <f>IFERROR(IF(X311="",0,CEILING((X311/$H311),1)*$H311),"")</f>
        <v>18.900000000000002</v>
      </c>
      <c r="Z311" s="36">
        <f>IFERROR(IF(Y311=0,"",ROUNDUP(Y311/H311,0)*0.00753),"")</f>
        <v>6.7769999999999997E-2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19.766666666666666</v>
      </c>
      <c r="BN311" s="64">
        <f>IFERROR(Y311*I311/H311,"0")</f>
        <v>21.348000000000003</v>
      </c>
      <c r="BO311" s="64">
        <f>IFERROR(1/J311*(X311/H311),"0")</f>
        <v>5.3418803418803409E-2</v>
      </c>
      <c r="BP311" s="64">
        <f>IFERROR(1/J311*(Y311/H311),"0")</f>
        <v>5.7692307692307689E-2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3.5</v>
      </c>
      <c r="Y312" s="383">
        <f>IFERROR(IF(X312="",0,CEILING((X312/$H312),1)*$H312),"")</f>
        <v>4.2</v>
      </c>
      <c r="Z312" s="36">
        <f>IFERROR(IF(Y312=0,"",ROUNDUP(Y312/H312,0)*0.00753),"")</f>
        <v>1.506E-2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3.9333333333333331</v>
      </c>
      <c r="BN312" s="64">
        <f>IFERROR(Y312*I312/H312,"0")</f>
        <v>4.72</v>
      </c>
      <c r="BO312" s="64">
        <f>IFERROR(1/J312*(X312/H312),"0")</f>
        <v>1.0683760683760682E-2</v>
      </c>
      <c r="BP312" s="64">
        <f>IFERROR(1/J312*(Y312/H312),"0")</f>
        <v>1.282051282051282E-2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9.9999999999999982</v>
      </c>
      <c r="Y313" s="384">
        <f>IFERROR(Y310/H310,"0")+IFERROR(Y311/H311,"0")+IFERROR(Y312/H312,"0")</f>
        <v>11</v>
      </c>
      <c r="Z313" s="384">
        <f>IFERROR(IF(Z310="",0,Z310),"0")+IFERROR(IF(Z311="",0,Z311),"0")+IFERROR(IF(Z312="",0,Z312),"0")</f>
        <v>8.2830000000000001E-2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21</v>
      </c>
      <c r="Y314" s="384">
        <f>IFERROR(SUM(Y310:Y312),"0")</f>
        <v>23.1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3400</v>
      </c>
      <c r="Y324" s="383">
        <f t="shared" si="59"/>
        <v>3405</v>
      </c>
      <c r="Z324" s="36">
        <f>IFERROR(IF(Y324=0,"",ROUNDUP(Y324/H324,0)*0.02175),"")</f>
        <v>4.9372499999999997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3508.8</v>
      </c>
      <c r="BN324" s="64">
        <f t="shared" si="61"/>
        <v>3513.96</v>
      </c>
      <c r="BO324" s="64">
        <f t="shared" si="62"/>
        <v>4.7222222222222214</v>
      </c>
      <c r="BP324" s="64">
        <f t="shared" si="63"/>
        <v>4.7291666666666661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1950</v>
      </c>
      <c r="Y326" s="383">
        <f t="shared" si="59"/>
        <v>1950</v>
      </c>
      <c r="Z326" s="36">
        <f>IFERROR(IF(Y326=0,"",ROUNDUP(Y326/H326,0)*0.02175),"")</f>
        <v>2.8274999999999997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2012.4</v>
      </c>
      <c r="BN326" s="64">
        <f t="shared" si="61"/>
        <v>2012.4</v>
      </c>
      <c r="BO326" s="64">
        <f t="shared" si="62"/>
        <v>2.708333333333333</v>
      </c>
      <c r="BP326" s="64">
        <f t="shared" si="63"/>
        <v>2.708333333333333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1150</v>
      </c>
      <c r="Y328" s="383">
        <f t="shared" si="59"/>
        <v>1155</v>
      </c>
      <c r="Z328" s="36">
        <f>IFERROR(IF(Y328=0,"",ROUNDUP(Y328/H328,0)*0.02175),"")</f>
        <v>1.67475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1186.8</v>
      </c>
      <c r="BN328" s="64">
        <f t="shared" si="61"/>
        <v>1191.96</v>
      </c>
      <c r="BO328" s="64">
        <f t="shared" si="62"/>
        <v>1.5972222222222223</v>
      </c>
      <c r="BP328" s="64">
        <f t="shared" si="63"/>
        <v>1.6041666666666665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433.33333333333331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434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9.4394999999999989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6500</v>
      </c>
      <c r="Y335" s="384">
        <f>IFERROR(SUM(Y322:Y333),"0")</f>
        <v>6510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900</v>
      </c>
      <c r="Y337" s="383">
        <f>IFERROR(IF(X337="",0,CEILING((X337/$H337),1)*$H337),"")</f>
        <v>900</v>
      </c>
      <c r="Z337" s="36">
        <f>IFERROR(IF(Y337=0,"",ROUNDUP(Y337/H337,0)*0.02175),"")</f>
        <v>1.3049999999999999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928.8</v>
      </c>
      <c r="BN337" s="64">
        <f>IFERROR(Y337*I337/H337,"0")</f>
        <v>928.8</v>
      </c>
      <c r="BO337" s="64">
        <f>IFERROR(1/J337*(X337/H337),"0")</f>
        <v>1.25</v>
      </c>
      <c r="BP337" s="64">
        <f>IFERROR(1/J337*(Y337/H337),"0")</f>
        <v>1.25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60</v>
      </c>
      <c r="Y339" s="384">
        <f>IFERROR(Y337/H337,"0")+IFERROR(Y338/H338,"0")</f>
        <v>60</v>
      </c>
      <c r="Z339" s="384">
        <f>IFERROR(IF(Z337="",0,Z337),"0")+IFERROR(IF(Z338="",0,Z338),"0")</f>
        <v>1.3049999999999999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900</v>
      </c>
      <c r="Y340" s="384">
        <f>IFERROR(SUM(Y337:Y338),"0")</f>
        <v>900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30</v>
      </c>
      <c r="Y344" s="383">
        <f>IFERROR(IF(X344="",0,CEILING((X344/$H344),1)*$H344),"")</f>
        <v>31.2</v>
      </c>
      <c r="Z344" s="36">
        <f>IFERROR(IF(Y344=0,"",ROUNDUP(Y344/H344,0)*0.02175),"")</f>
        <v>8.6999999999999994E-2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32.169230769230772</v>
      </c>
      <c r="BN344" s="64">
        <f>IFERROR(Y344*I344/H344,"0")</f>
        <v>33.456000000000003</v>
      </c>
      <c r="BO344" s="64">
        <f>IFERROR(1/J344*(X344/H344),"0")</f>
        <v>6.8681318681318673E-2</v>
      </c>
      <c r="BP344" s="64">
        <f>IFERROR(1/J344*(Y344/H344),"0")</f>
        <v>7.1428571428571425E-2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3.8461538461538463</v>
      </c>
      <c r="Y345" s="384">
        <f>IFERROR(Y342/H342,"0")+IFERROR(Y343/H343,"0")+IFERROR(Y344/H344,"0")</f>
        <v>4</v>
      </c>
      <c r="Z345" s="384">
        <f>IFERROR(IF(Z342="",0,Z342),"0")+IFERROR(IF(Z343="",0,Z343),"0")+IFERROR(IF(Z344="",0,Z344),"0")</f>
        <v>8.6999999999999994E-2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30</v>
      </c>
      <c r="Y346" s="384">
        <f>IFERROR(SUM(Y342:Y344),"0")</f>
        <v>31.2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40</v>
      </c>
      <c r="Y348" s="383">
        <f>IFERROR(IF(X348="",0,CEILING((X348/$H348),1)*$H348),"")</f>
        <v>46.8</v>
      </c>
      <c r="Z348" s="36">
        <f>IFERROR(IF(Y348=0,"",ROUNDUP(Y348/H348,0)*0.02175),"")</f>
        <v>0.1305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42.892307692307703</v>
      </c>
      <c r="BN348" s="64">
        <f>IFERROR(Y348*I348/H348,"0")</f>
        <v>50.184000000000005</v>
      </c>
      <c r="BO348" s="64">
        <f>IFERROR(1/J348*(X348/H348),"0")</f>
        <v>9.1575091575091583E-2</v>
      </c>
      <c r="BP348" s="64">
        <f>IFERROR(1/J348*(Y348/H348),"0")</f>
        <v>0.10714285714285714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9</v>
      </c>
      <c r="Y364" s="383">
        <f>IFERROR(IF(X364="",0,CEILING((X364/$H364),1)*$H364),"")</f>
        <v>15.6</v>
      </c>
      <c r="Z364" s="36">
        <f>IFERROR(IF(Y364=0,"",ROUNDUP(Y364/H364,0)*0.02175),"")</f>
        <v>4.3499999999999997E-2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9.6507692307692317</v>
      </c>
      <c r="BN364" s="64">
        <f>IFERROR(Y364*I364/H364,"0")</f>
        <v>16.728000000000002</v>
      </c>
      <c r="BO364" s="64">
        <f>IFERROR(1/J364*(X364/H364),"0")</f>
        <v>2.0604395604395604E-2</v>
      </c>
      <c r="BP364" s="64">
        <f>IFERROR(1/J364*(Y364/H364),"0")</f>
        <v>3.5714285714285712E-2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1.153846153846154</v>
      </c>
      <c r="Y369" s="384">
        <f>IFERROR(Y364/H364,"0")+IFERROR(Y365/H365,"0")+IFERROR(Y366/H366,"0")+IFERROR(Y367/H367,"0")+IFERROR(Y368/H368,"0")</f>
        <v>2</v>
      </c>
      <c r="Z369" s="384">
        <f>IFERROR(IF(Z364="",0,Z364),"0")+IFERROR(IF(Z365="",0,Z365),"0")+IFERROR(IF(Z366="",0,Z366),"0")+IFERROR(IF(Z367="",0,Z367),"0")+IFERROR(IF(Z368="",0,Z368),"0")</f>
        <v>4.3499999999999997E-2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9</v>
      </c>
      <c r="Y370" s="384">
        <f>IFERROR(SUM(Y364:Y368),"0")</f>
        <v>15.6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30</v>
      </c>
      <c r="Y372" s="383">
        <f>IFERROR(IF(X372="",0,CEILING((X372/$H372),1)*$H372),"")</f>
        <v>31.2</v>
      </c>
      <c r="Z372" s="36">
        <f>IFERROR(IF(Y372=0,"",ROUNDUP(Y372/H372,0)*0.02175),"")</f>
        <v>8.6999999999999994E-2</v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31.846153846153843</v>
      </c>
      <c r="BN372" s="64">
        <f>IFERROR(Y372*I372/H372,"0")</f>
        <v>33.119999999999997</v>
      </c>
      <c r="BO372" s="64">
        <f>IFERROR(1/J372*(X372/H372),"0")</f>
        <v>6.8681318681318673E-2</v>
      </c>
      <c r="BP372" s="64">
        <f>IFERROR(1/J372*(Y372/H372),"0")</f>
        <v>7.1428571428571425E-2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3.8461538461538463</v>
      </c>
      <c r="Y374" s="384">
        <f>IFERROR(Y372/H372,"0")+IFERROR(Y373/H373,"0")</f>
        <v>4</v>
      </c>
      <c r="Z374" s="384">
        <f>IFERROR(IF(Z372="",0,Z372),"0")+IFERROR(IF(Z373="",0,Z373),"0")</f>
        <v>8.6999999999999994E-2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30</v>
      </c>
      <c r="Y375" s="384">
        <f>IFERROR(SUM(Y372:Y373),"0")</f>
        <v>31.2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4</v>
      </c>
      <c r="Y383" s="383">
        <f t="shared" ref="Y383:Y405" si="64">IFERROR(IF(X383="",0,CEILING((X383/$H383),1)*$H383),"")</f>
        <v>4.2</v>
      </c>
      <c r="Z383" s="36">
        <f t="shared" ref="Z383:Z389" si="65">IFERROR(IF(Y383=0,"",ROUNDUP(Y383/H383,0)*0.00753),"")</f>
        <v>7.5300000000000002E-3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4.2190476190476183</v>
      </c>
      <c r="BN383" s="64">
        <f t="shared" ref="BN383:BN405" si="67">IFERROR(Y383*I383/H383,"0")</f>
        <v>4.43</v>
      </c>
      <c r="BO383" s="64">
        <f t="shared" ref="BO383:BO405" si="68">IFERROR(1/J383*(X383/H383),"0")</f>
        <v>6.1050061050061041E-3</v>
      </c>
      <c r="BP383" s="64">
        <f t="shared" ref="BP383:BP405" si="69">IFERROR(1/J383*(Y383/H383),"0")</f>
        <v>6.41025641025641E-3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0.95238095238095233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7.5300000000000002E-3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4</v>
      </c>
      <c r="Y407" s="384">
        <f>IFERROR(SUM(Y383:Y405),"0")</f>
        <v>4.2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35</v>
      </c>
      <c r="Y466" s="383">
        <f t="shared" ref="Y466:Y474" si="76">IFERROR(IF(X466="",0,CEILING((X466/$H466),1)*$H466),"")</f>
        <v>36.96</v>
      </c>
      <c r="Z466" s="36">
        <f t="shared" ref="Z466:Z471" si="77">IFERROR(IF(Y466=0,"",ROUNDUP(Y466/H466,0)*0.01196),"")</f>
        <v>8.3720000000000003E-2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37.386363636363633</v>
      </c>
      <c r="BN466" s="64">
        <f t="shared" ref="BN466:BN474" si="79">IFERROR(Y466*I466/H466,"0")</f>
        <v>39.479999999999997</v>
      </c>
      <c r="BO466" s="64">
        <f t="shared" ref="BO466:BO474" si="80">IFERROR(1/J466*(X466/H466),"0")</f>
        <v>6.3738344988344992E-2</v>
      </c>
      <c r="BP466" s="64">
        <f t="shared" ref="BP466:BP474" si="81">IFERROR(1/J466*(Y466/H466),"0")</f>
        <v>6.7307692307692318E-2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10</v>
      </c>
      <c r="Y467" s="383">
        <f t="shared" si="76"/>
        <v>10.56</v>
      </c>
      <c r="Z467" s="36">
        <f t="shared" si="77"/>
        <v>2.392E-2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10.681818181818182</v>
      </c>
      <c r="BN467" s="64">
        <f t="shared" si="79"/>
        <v>11.28</v>
      </c>
      <c r="BO467" s="64">
        <f t="shared" si="80"/>
        <v>1.8210955710955712E-2</v>
      </c>
      <c r="BP467" s="64">
        <f t="shared" si="81"/>
        <v>1.9230769230769232E-2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12</v>
      </c>
      <c r="Y473" s="383">
        <f t="shared" si="76"/>
        <v>12</v>
      </c>
      <c r="Z473" s="36">
        <f>IFERROR(IF(Y473=0,"",ROUNDUP(Y473/H473,0)*0.00753),"")</f>
        <v>3.7650000000000003E-2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13.000000000000002</v>
      </c>
      <c r="BN473" s="64">
        <f t="shared" si="79"/>
        <v>13.000000000000002</v>
      </c>
      <c r="BO473" s="64">
        <f t="shared" si="80"/>
        <v>3.2051282051282048E-2</v>
      </c>
      <c r="BP473" s="64">
        <f t="shared" si="81"/>
        <v>3.2051282051282048E-2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13.522727272727273</v>
      </c>
      <c r="Y475" s="384">
        <f>IFERROR(Y466/H466,"0")+IFERROR(Y467/H467,"0")+IFERROR(Y468/H468,"0")+IFERROR(Y469/H469,"0")+IFERROR(Y470/H470,"0")+IFERROR(Y471/H471,"0")+IFERROR(Y472/H472,"0")+IFERROR(Y473/H473,"0")+IFERROR(Y474/H474,"0")</f>
        <v>14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0.14529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57</v>
      </c>
      <c r="Y476" s="384">
        <f>IFERROR(SUM(Y466:Y474),"0")</f>
        <v>59.52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40</v>
      </c>
      <c r="Y478" s="383">
        <f>IFERROR(IF(X478="",0,CEILING((X478/$H478),1)*$H478),"")</f>
        <v>42.24</v>
      </c>
      <c r="Z478" s="36">
        <f>IFERROR(IF(Y478=0,"",ROUNDUP(Y478/H478,0)*0.01196),"")</f>
        <v>9.5680000000000001E-2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42.727272727272727</v>
      </c>
      <c r="BN478" s="64">
        <f>IFERROR(Y478*I478/H478,"0")</f>
        <v>45.12</v>
      </c>
      <c r="BO478" s="64">
        <f>IFERROR(1/J478*(X478/H478),"0")</f>
        <v>7.2843822843822847E-2</v>
      </c>
      <c r="BP478" s="64">
        <f>IFERROR(1/J478*(Y478/H478),"0")</f>
        <v>7.6923076923076927E-2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7.5757575757575752</v>
      </c>
      <c r="Y480" s="384">
        <f>IFERROR(Y478/H478,"0")+IFERROR(Y479/H479,"0")</f>
        <v>8</v>
      </c>
      <c r="Z480" s="384">
        <f>IFERROR(IF(Z478="",0,Z478),"0")+IFERROR(IF(Z479="",0,Z479),"0")</f>
        <v>9.5680000000000001E-2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40</v>
      </c>
      <c r="Y481" s="384">
        <f>IFERROR(SUM(Y478:Y479),"0")</f>
        <v>42.24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15</v>
      </c>
      <c r="Y483" s="383">
        <f t="shared" ref="Y483:Y488" si="82">IFERROR(IF(X483="",0,CEILING((X483/$H483),1)*$H483),"")</f>
        <v>15.84</v>
      </c>
      <c r="Z483" s="36">
        <f>IFERROR(IF(Y483=0,"",ROUNDUP(Y483/H483,0)*0.01196),"")</f>
        <v>3.5880000000000002E-2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16.02272727272727</v>
      </c>
      <c r="BN483" s="64">
        <f t="shared" ref="BN483:BN488" si="84">IFERROR(Y483*I483/H483,"0")</f>
        <v>16.919999999999998</v>
      </c>
      <c r="BO483" s="64">
        <f t="shared" ref="BO483:BO488" si="85">IFERROR(1/J483*(X483/H483),"0")</f>
        <v>2.7316433566433568E-2</v>
      </c>
      <c r="BP483" s="64">
        <f t="shared" ref="BP483:BP488" si="86">IFERROR(1/J483*(Y483/H483),"0")</f>
        <v>2.8846153846153848E-2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5</v>
      </c>
      <c r="Y484" s="383">
        <f t="shared" si="82"/>
        <v>5.28</v>
      </c>
      <c r="Z484" s="36">
        <f>IFERROR(IF(Y484=0,"",ROUNDUP(Y484/H484,0)*0.01196),"")</f>
        <v>1.196E-2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5.3409090909090908</v>
      </c>
      <c r="BN484" s="64">
        <f t="shared" si="84"/>
        <v>5.64</v>
      </c>
      <c r="BO484" s="64">
        <f t="shared" si="85"/>
        <v>9.1054778554778559E-3</v>
      </c>
      <c r="BP484" s="64">
        <f t="shared" si="86"/>
        <v>9.6153846153846159E-3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15</v>
      </c>
      <c r="Y485" s="383">
        <f t="shared" si="82"/>
        <v>15.84</v>
      </c>
      <c r="Z485" s="36">
        <f>IFERROR(IF(Y485=0,"",ROUNDUP(Y485/H485,0)*0.01196),"")</f>
        <v>3.5880000000000002E-2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16.02272727272727</v>
      </c>
      <c r="BN485" s="64">
        <f t="shared" si="84"/>
        <v>16.919999999999998</v>
      </c>
      <c r="BO485" s="64">
        <f t="shared" si="85"/>
        <v>2.7316433566433568E-2</v>
      </c>
      <c r="BP485" s="64">
        <f t="shared" si="86"/>
        <v>2.8846153846153848E-2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6.6287878787878789</v>
      </c>
      <c r="Y489" s="384">
        <f>IFERROR(Y483/H483,"0")+IFERROR(Y484/H484,"0")+IFERROR(Y485/H485,"0")+IFERROR(Y486/H486,"0")+IFERROR(Y487/H487,"0")+IFERROR(Y488/H488,"0")</f>
        <v>7</v>
      </c>
      <c r="Z489" s="384">
        <f>IFERROR(IF(Z483="",0,Z483),"0")+IFERROR(IF(Z484="",0,Z484),"0")+IFERROR(IF(Z485="",0,Z485),"0")+IFERROR(IF(Z486="",0,Z486),"0")+IFERROR(IF(Z487="",0,Z487),"0")+IFERROR(IF(Z488="",0,Z488),"0")</f>
        <v>8.3720000000000003E-2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35</v>
      </c>
      <c r="Y490" s="384">
        <f>IFERROR(SUM(Y483:Y488),"0")</f>
        <v>36.96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16</v>
      </c>
      <c r="Y528" s="383">
        <f t="shared" si="93"/>
        <v>16.8</v>
      </c>
      <c r="Z528" s="36">
        <f t="shared" si="94"/>
        <v>3.0120000000000001E-2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16.990476190476191</v>
      </c>
      <c r="BN528" s="64">
        <f t="shared" si="96"/>
        <v>17.84</v>
      </c>
      <c r="BO528" s="64">
        <f t="shared" si="97"/>
        <v>2.4420024420024417E-2</v>
      </c>
      <c r="BP528" s="64">
        <f t="shared" si="98"/>
        <v>2.564102564102564E-2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3.8095238095238093</v>
      </c>
      <c r="Y531" s="384">
        <f>IFERROR(Y524/H524,"0")+IFERROR(Y525/H525,"0")+IFERROR(Y526/H526,"0")+IFERROR(Y527/H527,"0")+IFERROR(Y528/H528,"0")+IFERROR(Y529/H529,"0")+IFERROR(Y530/H530,"0")</f>
        <v>4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3.0120000000000001E-2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16</v>
      </c>
      <c r="Y532" s="384">
        <f>IFERROR(SUM(Y524:Y530),"0")</f>
        <v>16.8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56</v>
      </c>
      <c r="Y534" s="383">
        <f>IFERROR(IF(X534="",0,CEILING((X534/$H534),1)*$H534),"")</f>
        <v>62.4</v>
      </c>
      <c r="Z534" s="36">
        <f>IFERROR(IF(Y534=0,"",ROUNDUP(Y534/H534,0)*0.02175),"")</f>
        <v>0.17399999999999999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60.049230769230775</v>
      </c>
      <c r="BN534" s="64">
        <f>IFERROR(Y534*I534/H534,"0")</f>
        <v>66.912000000000006</v>
      </c>
      <c r="BO534" s="64">
        <f>IFERROR(1/J534*(X534/H534),"0")</f>
        <v>0.12820512820512819</v>
      </c>
      <c r="BP534" s="64">
        <f>IFERROR(1/J534*(Y534/H534),"0")</f>
        <v>0.14285714285714285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7.1794871794871797</v>
      </c>
      <c r="Y537" s="384">
        <f>IFERROR(Y534/H534,"0")+IFERROR(Y535/H535,"0")+IFERROR(Y536/H536,"0")</f>
        <v>8</v>
      </c>
      <c r="Z537" s="384">
        <f>IFERROR(IF(Z534="",0,Z534),"0")+IFERROR(IF(Z535="",0,Z535),"0")+IFERROR(IF(Z536="",0,Z536),"0")</f>
        <v>0.17399999999999999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56</v>
      </c>
      <c r="Y538" s="384">
        <f>IFERROR(SUM(Y534:Y536),"0")</f>
        <v>62.4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8078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8172.22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8363.3500510281592</v>
      </c>
      <c r="Y547" s="384">
        <f>IFERROR(SUM(BN22:BN543),"0")</f>
        <v>8463.7340000000022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12</v>
      </c>
      <c r="Y548" s="38">
        <f>ROUNDUP(SUM(BP22:BP543),0)</f>
        <v>12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8663.3500510281592</v>
      </c>
      <c r="Y549" s="384">
        <f>GrossWeightTotalR+PalletQtyTotalR*25</f>
        <v>8763.7340000000022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618.68729078499189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632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12.707999999999995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27</v>
      </c>
      <c r="D556" s="46">
        <f>IFERROR(Y57*1,"0")+IFERROR(Y58*1,"0")+IFERROR(Y59*1,"0")+IFERROR(Y60*1,"0")</f>
        <v>13.5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83</v>
      </c>
      <c r="F556" s="46">
        <f>IFERROR(Y138*1,"0")+IFERROR(Y139*1,"0")+IFERROR(Y140*1,"0")+IFERROR(Y141*1,"0")+IFERROR(Y142*1,"0")</f>
        <v>16.8</v>
      </c>
      <c r="G556" s="46">
        <f>IFERROR(Y148*1,"0")+IFERROR(Y149*1,"0")+IFERROR(Y150*1,"0")+IFERROR(Y151*1,"0")</f>
        <v>27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136.1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88.8</v>
      </c>
      <c r="P556" s="46">
        <f>IFERROR(Y301*1,"0")</f>
        <v>0</v>
      </c>
      <c r="Q556" s="46">
        <f>IFERROR(Y306*1,"0")+IFERROR(Y310*1,"0")+IFERROR(Y311*1,"0")+IFERROR(Y312*1,"0")+IFERROR(Y316*1,"0")</f>
        <v>23.1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7488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46.8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138.72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79.2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