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F37CD1F-7ED5-4135-AFD5-FAE09EFD38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Y231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Y227" i="1" s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Z168" i="1" s="1"/>
  <c r="Z170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26" i="1" s="1"/>
  <c r="P112" i="1"/>
  <c r="BP111" i="1"/>
  <c r="BO111" i="1"/>
  <c r="BN111" i="1"/>
  <c r="BM111" i="1"/>
  <c r="Z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B556" i="1" s="1"/>
  <c r="P22" i="1"/>
  <c r="H10" i="1"/>
  <c r="A9" i="1"/>
  <c r="F10" i="1" s="1"/>
  <c r="D7" i="1"/>
  <c r="Q6" i="1"/>
  <c r="P2" i="1"/>
  <c r="H9" i="1" l="1"/>
  <c r="A10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BP112" i="1"/>
  <c r="Z114" i="1"/>
  <c r="BN114" i="1"/>
  <c r="Z116" i="1"/>
  <c r="BN116" i="1"/>
  <c r="Z118" i="1"/>
  <c r="BN118" i="1"/>
  <c r="Z122" i="1"/>
  <c r="BN122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Y418" i="1"/>
  <c r="F9" i="1"/>
  <c r="J9" i="1"/>
  <c r="Y53" i="1"/>
  <c r="Y550" i="1" s="1"/>
  <c r="Y87" i="1"/>
  <c r="I556" i="1"/>
  <c r="Y171" i="1"/>
  <c r="BP168" i="1"/>
  <c r="Y548" i="1" s="1"/>
  <c r="BN168" i="1"/>
  <c r="Y547" i="1" s="1"/>
  <c r="Y170" i="1"/>
  <c r="BP174" i="1"/>
  <c r="BN174" i="1"/>
  <c r="Z174" i="1"/>
  <c r="Z175" i="1" s="1"/>
  <c r="Y176" i="1"/>
  <c r="Y187" i="1"/>
  <c r="BP178" i="1"/>
  <c r="BN178" i="1"/>
  <c r="Z178" i="1"/>
  <c r="Z186" i="1" s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Y549" i="1" l="1"/>
  <c r="Z513" i="1"/>
  <c r="Z544" i="1"/>
  <c r="Z531" i="1"/>
  <c r="Z334" i="1"/>
  <c r="Z489" i="1"/>
  <c r="Z369" i="1"/>
  <c r="Z285" i="1"/>
  <c r="Z226" i="1"/>
  <c r="Z551" i="1" s="1"/>
  <c r="Z263" i="1"/>
  <c r="Y546" i="1"/>
  <c r="Z475" i="1"/>
  <c r="Z313" i="1"/>
  <c r="Z279" i="1"/>
  <c r="X549" i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<sst xmlns="http://schemas.openxmlformats.org/spreadsheetml/2006/main" count="2442" uniqueCount="832">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</sst>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40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0</v>
      </c>
      <c r="Y87" s="384">
        <f>IFERROR(SUM(Y65:Y85),"0")</f>
        <v>0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86">
        <v>4680115881532</v>
      </c>
      <c r="E129" s="38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86">
        <v>4680115881532</v>
      </c>
      <c r="E130" s="38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12</v>
      </c>
      <c r="Y224" s="383">
        <f t="shared" si="39"/>
        <v>12</v>
      </c>
      <c r="Z224" s="36">
        <f>IFERROR(IF(Y224=0,"",ROUNDUP(Y224/H224,0)*0.00937),"")</f>
        <v>2.811E-2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12.72</v>
      </c>
      <c r="BN224" s="64">
        <f t="shared" si="41"/>
        <v>12.72</v>
      </c>
      <c r="BO224" s="64">
        <f t="shared" si="42"/>
        <v>2.5000000000000001E-2</v>
      </c>
      <c r="BP224" s="64">
        <f t="shared" si="43"/>
        <v>2.5000000000000001E-2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3</v>
      </c>
      <c r="Y226" s="384">
        <f>IFERROR(Y217/H217,"0")+IFERROR(Y218/H218,"0")+IFERROR(Y219/H219,"0")+IFERROR(Y220/H220,"0")+IFERROR(Y221/H221,"0")+IFERROR(Y222/H222,"0")+IFERROR(Y223/H223,"0")+IFERROR(Y224/H224,"0")+IFERROR(Y225/H225,"0")</f>
        <v>3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2.811E-2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12</v>
      </c>
      <c r="Y227" s="384">
        <f>IFERROR(SUM(Y217:Y225),"0")</f>
        <v>12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6000</v>
      </c>
      <c r="Y272" s="383">
        <f t="shared" ref="Y272:Y278" si="54">IFERROR(IF(X272="",0,CEILING((X272/$H272),1)*$H272),"")</f>
        <v>6006</v>
      </c>
      <c r="Z272" s="36">
        <f>IFERROR(IF(Y272=0,"",ROUNDUP(Y272/H272,0)*0.02175),"")</f>
        <v>16.747499999999999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6429.2307692307695</v>
      </c>
      <c r="BN272" s="64">
        <f t="shared" ref="BN272:BN278" si="56">IFERROR(Y272*I272/H272,"0")</f>
        <v>6435.66</v>
      </c>
      <c r="BO272" s="64">
        <f t="shared" ref="BO272:BO278" si="57">IFERROR(1/J272*(X272/H272),"0")</f>
        <v>13.736263736263737</v>
      </c>
      <c r="BP272" s="64">
        <f t="shared" ref="BP272:BP278" si="58">IFERROR(1/J272*(Y272/H272),"0")</f>
        <v>13.75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769.23076923076928</v>
      </c>
      <c r="Y279" s="384">
        <f>IFERROR(Y272/H272,"0")+IFERROR(Y273/H273,"0")+IFERROR(Y274/H274,"0")+IFERROR(Y275/H275,"0")+IFERROR(Y276/H276,"0")+IFERROR(Y277/H277,"0")+IFERROR(Y278/H278,"0")</f>
        <v>770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16.747499999999999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6000</v>
      </c>
      <c r="Y280" s="384">
        <f>IFERROR(SUM(Y272:Y278),"0")</f>
        <v>6006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0</v>
      </c>
      <c r="Y335" s="384">
        <f>IFERROR(SUM(Y322:Y333),"0")</f>
        <v>0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1000</v>
      </c>
      <c r="Y337" s="383">
        <f>IFERROR(IF(X337="",0,CEILING((X337/$H337),1)*$H337),"")</f>
        <v>1005</v>
      </c>
      <c r="Z337" s="36">
        <f>IFERROR(IF(Y337=0,"",ROUNDUP(Y337/H337,0)*0.02175),"")</f>
        <v>1.4572499999999999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1032</v>
      </c>
      <c r="BN337" s="64">
        <f>IFERROR(Y337*I337/H337,"0")</f>
        <v>1037.1600000000001</v>
      </c>
      <c r="BO337" s="64">
        <f>IFERROR(1/J337*(X337/H337),"0")</f>
        <v>1.3888888888888888</v>
      </c>
      <c r="BP337" s="64">
        <f>IFERROR(1/J337*(Y337/H337),"0")</f>
        <v>1.3958333333333333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66.666666666666671</v>
      </c>
      <c r="Y339" s="384">
        <f>IFERROR(Y337/H337,"0")+IFERROR(Y338/H338,"0")</f>
        <v>67</v>
      </c>
      <c r="Z339" s="384">
        <f>IFERROR(IF(Z337="",0,Z337),"0")+IFERROR(IF(Z338="",0,Z338),"0")</f>
        <v>1.4572499999999999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1000</v>
      </c>
      <c r="Y340" s="384">
        <f>IFERROR(SUM(Y337:Y338),"0")</f>
        <v>1005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0</v>
      </c>
      <c r="Y475" s="384">
        <f>IFERROR(Y466/H466,"0")+IFERROR(Y467/H467,"0")+IFERROR(Y468/H468,"0")+IFERROR(Y469/H469,"0")+IFERROR(Y470/H470,"0")+IFERROR(Y471/H471,"0")+IFERROR(Y472/H472,"0")+IFERROR(Y473/H473,"0")+IFERROR(Y474/H474,"0")</f>
        <v>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0</v>
      </c>
      <c r="Y476" s="384">
        <f>IFERROR(SUM(Y466:Y474),"0")</f>
        <v>0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400</v>
      </c>
      <c r="Y528" s="383">
        <f t="shared" si="93"/>
        <v>403.20000000000005</v>
      </c>
      <c r="Z528" s="36">
        <f t="shared" si="94"/>
        <v>0.72287999999999997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424.76190476190476</v>
      </c>
      <c r="BN528" s="64">
        <f t="shared" si="96"/>
        <v>428.16</v>
      </c>
      <c r="BO528" s="64">
        <f t="shared" si="97"/>
        <v>0.61050061050061055</v>
      </c>
      <c r="BP528" s="64">
        <f t="shared" si="98"/>
        <v>0.61538461538461542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95.238095238095241</v>
      </c>
      <c r="Y531" s="384">
        <f>IFERROR(Y524/H524,"0")+IFERROR(Y525/H525,"0")+IFERROR(Y526/H526,"0")+IFERROR(Y527/H527,"0")+IFERROR(Y528/H528,"0")+IFERROR(Y529/H529,"0")+IFERROR(Y530/H530,"0")</f>
        <v>96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0.72287999999999997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400</v>
      </c>
      <c r="Y532" s="384">
        <f>IFERROR(SUM(Y524:Y530),"0")</f>
        <v>403.20000000000005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7412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7426.2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7898.7126739926744</v>
      </c>
      <c r="Y547" s="384">
        <f>IFERROR(SUM(BN22:BN543),"0")</f>
        <v>7913.7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16</v>
      </c>
      <c r="Y548" s="38">
        <f>ROUNDUP(SUM(BP22:BP543),0)</f>
        <v>16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8298.7126739926753</v>
      </c>
      <c r="Y549" s="384">
        <f>GrossWeightTotalR+PalletQtyTotalR*25</f>
        <v>8313.7000000000007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934.13553113553121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936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18.955739999999999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12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6006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1005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403.20000000000005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