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4BD077D-4E17-4E13-9828-EDD429570A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Y489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Y417" i="1" s="1"/>
  <c r="P415" i="1"/>
  <c r="BP414" i="1"/>
  <c r="BO414" i="1"/>
  <c r="BN414" i="1"/>
  <c r="BM414" i="1"/>
  <c r="Z414" i="1"/>
  <c r="Y414" i="1"/>
  <c r="Y418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Z380" i="1" s="1"/>
  <c r="Y379" i="1"/>
  <c r="P379" i="1"/>
  <c r="X375" i="1"/>
  <c r="Y374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N360" i="1"/>
  <c r="BM360" i="1"/>
  <c r="Z360" i="1"/>
  <c r="Y360" i="1"/>
  <c r="BP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Y350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40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Y314" i="1" s="1"/>
  <c r="P310" i="1"/>
  <c r="X308" i="1"/>
  <c r="Y307" i="1"/>
  <c r="X307" i="1"/>
  <c r="BP306" i="1"/>
  <c r="BO306" i="1"/>
  <c r="BN306" i="1"/>
  <c r="BM306" i="1"/>
  <c r="Z306" i="1"/>
  <c r="Z307" i="1" s="1"/>
  <c r="Y306" i="1"/>
  <c r="P306" i="1"/>
  <c r="X303" i="1"/>
  <c r="Y302" i="1"/>
  <c r="X302" i="1"/>
  <c r="BP301" i="1"/>
  <c r="BO301" i="1"/>
  <c r="BN301" i="1"/>
  <c r="BM301" i="1"/>
  <c r="Z301" i="1"/>
  <c r="Z302" i="1" s="1"/>
  <c r="Y301" i="1"/>
  <c r="P556" i="1" s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Y298" i="1" s="1"/>
  <c r="P294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BO288" i="1"/>
  <c r="BM288" i="1"/>
  <c r="Y288" i="1"/>
  <c r="Y292" i="1" s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Y286" i="1" s="1"/>
  <c r="X280" i="1"/>
  <c r="X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Y279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O556" i="1" s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2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I556" i="1" s="1"/>
  <c r="P168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556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546" i="1" s="1"/>
  <c r="X23" i="1"/>
  <c r="X550" i="1" s="1"/>
  <c r="BO22" i="1"/>
  <c r="X548" i="1" s="1"/>
  <c r="BM22" i="1"/>
  <c r="X547" i="1" s="1"/>
  <c r="X549" i="1" s="1"/>
  <c r="Y22" i="1"/>
  <c r="B556" i="1" s="1"/>
  <c r="P22" i="1"/>
  <c r="H10" i="1"/>
  <c r="A9" i="1"/>
  <c r="F10" i="1" s="1"/>
  <c r="D7" i="1"/>
  <c r="Q6" i="1"/>
  <c r="P2" i="1"/>
  <c r="H9" i="1" l="1"/>
  <c r="A10" i="1"/>
  <c r="Y24" i="1"/>
  <c r="Y34" i="1"/>
  <c r="Y54" i="1"/>
  <c r="Y62" i="1"/>
  <c r="E556" i="1"/>
  <c r="Y86" i="1"/>
  <c r="BP72" i="1"/>
  <c r="BN72" i="1"/>
  <c r="Z72" i="1"/>
  <c r="BP76" i="1"/>
  <c r="BN76" i="1"/>
  <c r="Z76" i="1"/>
  <c r="BP82" i="1"/>
  <c r="BN82" i="1"/>
  <c r="Z82" i="1"/>
  <c r="Y109" i="1"/>
  <c r="BP95" i="1"/>
  <c r="BN95" i="1"/>
  <c r="Z95" i="1"/>
  <c r="Y108" i="1"/>
  <c r="BP97" i="1"/>
  <c r="BN97" i="1"/>
  <c r="Z97" i="1"/>
  <c r="BP99" i="1"/>
  <c r="BN99" i="1"/>
  <c r="Z99" i="1"/>
  <c r="BP102" i="1"/>
  <c r="BN102" i="1"/>
  <c r="Z102" i="1"/>
  <c r="BP106" i="1"/>
  <c r="BN106" i="1"/>
  <c r="Z106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32" i="1"/>
  <c r="BN32" i="1"/>
  <c r="C556" i="1"/>
  <c r="Z52" i="1"/>
  <c r="Z53" i="1" s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BP70" i="1"/>
  <c r="BN70" i="1"/>
  <c r="Z70" i="1"/>
  <c r="BP74" i="1"/>
  <c r="BN74" i="1"/>
  <c r="Z74" i="1"/>
  <c r="BP80" i="1"/>
  <c r="BN80" i="1"/>
  <c r="Z80" i="1"/>
  <c r="BP85" i="1"/>
  <c r="BN85" i="1"/>
  <c r="Z85" i="1"/>
  <c r="Y87" i="1"/>
  <c r="Y93" i="1"/>
  <c r="BP89" i="1"/>
  <c r="BN89" i="1"/>
  <c r="Z89" i="1"/>
  <c r="Z92" i="1" s="1"/>
  <c r="BP96" i="1"/>
  <c r="BN96" i="1"/>
  <c r="Z96" i="1"/>
  <c r="BP98" i="1"/>
  <c r="BN98" i="1"/>
  <c r="Z98" i="1"/>
  <c r="BP100" i="1"/>
  <c r="BN100" i="1"/>
  <c r="Z100" i="1"/>
  <c r="BP104" i="1"/>
  <c r="BN104" i="1"/>
  <c r="Z104" i="1"/>
  <c r="Y126" i="1"/>
  <c r="Y134" i="1"/>
  <c r="Y143" i="1"/>
  <c r="Y165" i="1"/>
  <c r="Y170" i="1"/>
  <c r="Y176" i="1"/>
  <c r="Y186" i="1"/>
  <c r="Y205" i="1"/>
  <c r="Y214" i="1"/>
  <c r="Y227" i="1"/>
  <c r="Y231" i="1"/>
  <c r="Y244" i="1"/>
  <c r="Y264" i="1"/>
  <c r="Y270" i="1"/>
  <c r="Y280" i="1"/>
  <c r="Y285" i="1"/>
  <c r="Y291" i="1"/>
  <c r="Y297" i="1"/>
  <c r="Y313" i="1"/>
  <c r="Y335" i="1"/>
  <c r="Y339" i="1"/>
  <c r="Y345" i="1"/>
  <c r="Y351" i="1"/>
  <c r="BP366" i="1"/>
  <c r="BN366" i="1"/>
  <c r="Z366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V556" i="1"/>
  <c r="X556" i="1"/>
  <c r="BP468" i="1"/>
  <c r="BN468" i="1"/>
  <c r="Z468" i="1"/>
  <c r="BP472" i="1"/>
  <c r="BN472" i="1"/>
  <c r="Z472" i="1"/>
  <c r="Z112" i="1"/>
  <c r="Z126" i="1" s="1"/>
  <c r="BN112" i="1"/>
  <c r="Z114" i="1"/>
  <c r="BN114" i="1"/>
  <c r="Z116" i="1"/>
  <c r="BN116" i="1"/>
  <c r="Z118" i="1"/>
  <c r="BN118" i="1"/>
  <c r="Z122" i="1"/>
  <c r="BN122" i="1"/>
  <c r="Z130" i="1"/>
  <c r="Z134" i="1" s="1"/>
  <c r="BN130" i="1"/>
  <c r="Z132" i="1"/>
  <c r="BN132" i="1"/>
  <c r="F556" i="1"/>
  <c r="Z139" i="1"/>
  <c r="Z143" i="1" s="1"/>
  <c r="BN139" i="1"/>
  <c r="Z141" i="1"/>
  <c r="BN141" i="1"/>
  <c r="Y144" i="1"/>
  <c r="Y153" i="1"/>
  <c r="H556" i="1"/>
  <c r="Z157" i="1"/>
  <c r="Z164" i="1" s="1"/>
  <c r="BN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Z175" i="1" s="1"/>
  <c r="BN174" i="1"/>
  <c r="Z178" i="1"/>
  <c r="Z186" i="1" s="1"/>
  <c r="BN178" i="1"/>
  <c r="BP178" i="1"/>
  <c r="Z180" i="1"/>
  <c r="BN180" i="1"/>
  <c r="Z182" i="1"/>
  <c r="BN182" i="1"/>
  <c r="Z184" i="1"/>
  <c r="BN184" i="1"/>
  <c r="Z190" i="1"/>
  <c r="Z205" i="1" s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Z213" i="1" s="1"/>
  <c r="BN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K556" i="1"/>
  <c r="Z237" i="1"/>
  <c r="Z243" i="1" s="1"/>
  <c r="BN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Z272" i="1"/>
  <c r="Z279" i="1" s="1"/>
  <c r="BN272" i="1"/>
  <c r="BP272" i="1"/>
  <c r="Z274" i="1"/>
  <c r="BN274" i="1"/>
  <c r="Z276" i="1"/>
  <c r="BN276" i="1"/>
  <c r="Z278" i="1"/>
  <c r="BN278" i="1"/>
  <c r="Z283" i="1"/>
  <c r="Z285" i="1" s="1"/>
  <c r="BN283" i="1"/>
  <c r="Z288" i="1"/>
  <c r="BN288" i="1"/>
  <c r="BP288" i="1"/>
  <c r="Z289" i="1"/>
  <c r="BN289" i="1"/>
  <c r="Z295" i="1"/>
  <c r="Z297" i="1" s="1"/>
  <c r="BN295" i="1"/>
  <c r="Y303" i="1"/>
  <c r="Q556" i="1"/>
  <c r="Y308" i="1"/>
  <c r="Z311" i="1"/>
  <c r="Z313" i="1" s="1"/>
  <c r="BN311" i="1"/>
  <c r="R556" i="1"/>
  <c r="Z323" i="1"/>
  <c r="Z334" i="1" s="1"/>
  <c r="BN323" i="1"/>
  <c r="Z325" i="1"/>
  <c r="BN325" i="1"/>
  <c r="Z327" i="1"/>
  <c r="BN327" i="1"/>
  <c r="Z329" i="1"/>
  <c r="BN329" i="1"/>
  <c r="Z331" i="1"/>
  <c r="BN331" i="1"/>
  <c r="Z333" i="1"/>
  <c r="BN333" i="1"/>
  <c r="Y334" i="1"/>
  <c r="Z337" i="1"/>
  <c r="Z339" i="1" s="1"/>
  <c r="BN337" i="1"/>
  <c r="BP337" i="1"/>
  <c r="Z343" i="1"/>
  <c r="Z345" i="1" s="1"/>
  <c r="BN343" i="1"/>
  <c r="Z349" i="1"/>
  <c r="Z350" i="1" s="1"/>
  <c r="BN349" i="1"/>
  <c r="S556" i="1"/>
  <c r="Y356" i="1"/>
  <c r="Y361" i="1"/>
  <c r="Z359" i="1"/>
  <c r="Z361" i="1" s="1"/>
  <c r="BN359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T556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Z417" i="1" s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Z475" i="1" s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Y490" i="1"/>
  <c r="Y496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Y381" i="1"/>
  <c r="W556" i="1"/>
  <c r="Y457" i="1"/>
  <c r="Y475" i="1"/>
  <c r="Z484" i="1"/>
  <c r="Z489" i="1" s="1"/>
  <c r="BN484" i="1"/>
  <c r="Z486" i="1"/>
  <c r="BN486" i="1"/>
  <c r="Z488" i="1"/>
  <c r="BN488" i="1"/>
  <c r="Z492" i="1"/>
  <c r="Z495" i="1" s="1"/>
  <c r="BN492" i="1"/>
  <c r="BP492" i="1"/>
  <c r="Z494" i="1"/>
  <c r="BN494" i="1"/>
  <c r="Z498" i="1"/>
  <c r="Z499" i="1" s="1"/>
  <c r="BN498" i="1"/>
  <c r="BP498" i="1"/>
  <c r="Y499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Z513" i="1" l="1"/>
  <c r="Z369" i="1"/>
  <c r="Z291" i="1"/>
  <c r="Z269" i="1"/>
  <c r="Z263" i="1"/>
  <c r="Z226" i="1"/>
  <c r="Z451" i="1"/>
  <c r="Z432" i="1"/>
  <c r="Z86" i="1"/>
  <c r="Z61" i="1"/>
  <c r="Y550" i="1"/>
  <c r="Y547" i="1"/>
  <c r="Z108" i="1"/>
  <c r="Y546" i="1"/>
  <c r="Z544" i="1"/>
  <c r="Z531" i="1"/>
  <c r="Y548" i="1"/>
  <c r="Z551" i="1"/>
  <c r="Y549" i="1" l="1"/>
</calcChain>
</file>

<file path=xl/sharedStrings.xml><?xml version="1.0" encoding="utf-8"?>
<sst xmlns="http://schemas.openxmlformats.org/spreadsheetml/2006/main" count="2442" uniqueCount="832">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</sst>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C536" zoomScaleNormal="100" zoomScaleSheetLayoutView="100" workbookViewId="0">
      <selection activeCell="AC556" sqref="AC556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5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200</v>
      </c>
      <c r="Y51" s="383">
        <f>IFERROR(IF(X51="",0,CEILING((X51/$H51),1)*$H51),"")</f>
        <v>205.20000000000002</v>
      </c>
      <c r="Z51" s="36">
        <f>IFERROR(IF(Y51=0,"",ROUNDUP(Y51/H51,0)*0.02175),"")</f>
        <v>0.41324999999999995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208.88888888888889</v>
      </c>
      <c r="BN51" s="64">
        <f>IFERROR(Y51*I51/H51,"0")</f>
        <v>214.32</v>
      </c>
      <c r="BO51" s="64">
        <f>IFERROR(1/J51*(X51/H51),"0")</f>
        <v>0.3306878306878307</v>
      </c>
      <c r="BP51" s="64">
        <f>IFERROR(1/J51*(Y51/H51),"0")</f>
        <v>0.33928571428571425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22.5</v>
      </c>
      <c r="Y52" s="383">
        <f>IFERROR(IF(X52="",0,CEILING((X52/$H52),1)*$H52),"")</f>
        <v>24.3</v>
      </c>
      <c r="Z52" s="36">
        <f>IFERROR(IF(Y52=0,"",ROUNDUP(Y52/H52,0)*0.00753),"")</f>
        <v>6.7769999999999997E-2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24.166666666666664</v>
      </c>
      <c r="BN52" s="64">
        <f>IFERROR(Y52*I52/H52,"0")</f>
        <v>26.099999999999998</v>
      </c>
      <c r="BO52" s="64">
        <f>IFERROR(1/J52*(X52/H52),"0")</f>
        <v>5.3418803418803409E-2</v>
      </c>
      <c r="BP52" s="64">
        <f>IFERROR(1/J52*(Y52/H52),"0")</f>
        <v>5.7692307692307689E-2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26.851851851851851</v>
      </c>
      <c r="Y53" s="384">
        <f>IFERROR(Y51/H51,"0")+IFERROR(Y52/H52,"0")</f>
        <v>28</v>
      </c>
      <c r="Z53" s="384">
        <f>IFERROR(IF(Z51="",0,Z51),"0")+IFERROR(IF(Z52="",0,Z52),"0")</f>
        <v>0.48101999999999995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222.5</v>
      </c>
      <c r="Y54" s="384">
        <f>IFERROR(SUM(Y51:Y52),"0")</f>
        <v>229.50000000000003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67.5</v>
      </c>
      <c r="Y59" s="383">
        <f>IFERROR(IF(X59="",0,CEILING((X59/$H59),1)*$H59),"")</f>
        <v>67.5</v>
      </c>
      <c r="Z59" s="36">
        <f>IFERROR(IF(Y59=0,"",ROUNDUP(Y59/H59,0)*0.00937),"")</f>
        <v>0.14055000000000001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71.099999999999994</v>
      </c>
      <c r="BN59" s="64">
        <f>IFERROR(Y59*I59/H59,"0")</f>
        <v>71.099999999999994</v>
      </c>
      <c r="BO59" s="64">
        <f>IFERROR(1/J59*(X59/H59),"0")</f>
        <v>0.125</v>
      </c>
      <c r="BP59" s="64">
        <f>IFERROR(1/J59*(Y59/H59),"0")</f>
        <v>0.125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42.777777777777771</v>
      </c>
      <c r="Y61" s="384">
        <f>IFERROR(Y57/H57,"0")+IFERROR(Y58/H58,"0")+IFERROR(Y59/H59,"0")+IFERROR(Y60/H60,"0")</f>
        <v>43</v>
      </c>
      <c r="Z61" s="384">
        <f>IFERROR(IF(Z57="",0,Z57),"0")+IFERROR(IF(Z58="",0,Z58),"0")+IFERROR(IF(Z59="",0,Z59),"0")+IFERROR(IF(Z60="",0,Z60),"0")</f>
        <v>0.74954999999999994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367.5</v>
      </c>
      <c r="Y62" s="384">
        <f>IFERROR(SUM(Y57:Y60),"0")</f>
        <v>369.90000000000003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40</v>
      </c>
      <c r="Y65" s="383">
        <f t="shared" ref="Y65:Y85" si="6">IFERROR(IF(X65="",0,CEILING((X65/$H65),1)*$H65),"")</f>
        <v>44.8</v>
      </c>
      <c r="Z65" s="36">
        <f t="shared" ref="Z65:Z71" si="7">IFERROR(IF(Y65=0,"",ROUNDUP(Y65/H65,0)*0.02175),"")</f>
        <v>8.6999999999999994E-2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41.714285714285715</v>
      </c>
      <c r="BN65" s="64">
        <f t="shared" ref="BN65:BN85" si="9">IFERROR(Y65*I65/H65,"0")</f>
        <v>46.720000000000006</v>
      </c>
      <c r="BO65" s="64">
        <f t="shared" ref="BO65:BO85" si="10">IFERROR(1/J65*(X65/H65),"0")</f>
        <v>6.3775510204081634E-2</v>
      </c>
      <c r="BP65" s="64">
        <f t="shared" ref="BP65:BP85" si="11">IFERROR(1/J65*(Y65/H65),"0")</f>
        <v>7.1428571428571425E-2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350</v>
      </c>
      <c r="Y66" s="383">
        <f t="shared" si="6"/>
        <v>356.40000000000003</v>
      </c>
      <c r="Z66" s="36">
        <f t="shared" si="7"/>
        <v>0.71775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365.55555555555554</v>
      </c>
      <c r="BN66" s="64">
        <f t="shared" si="9"/>
        <v>372.23999999999995</v>
      </c>
      <c r="BO66" s="64">
        <f t="shared" si="10"/>
        <v>0.57870370370370361</v>
      </c>
      <c r="BP66" s="64">
        <f t="shared" si="11"/>
        <v>0.5892857142857143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100</v>
      </c>
      <c r="Y69" s="383">
        <f t="shared" si="6"/>
        <v>108</v>
      </c>
      <c r="Z69" s="36">
        <f t="shared" si="7"/>
        <v>0.21749999999999997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104.44444444444444</v>
      </c>
      <c r="BN69" s="64">
        <f t="shared" si="9"/>
        <v>112.8</v>
      </c>
      <c r="BO69" s="64">
        <f t="shared" si="10"/>
        <v>0.16534391534391535</v>
      </c>
      <c r="BP69" s="64">
        <f t="shared" si="11"/>
        <v>0.17857142857142855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60</v>
      </c>
      <c r="Y73" s="383">
        <f t="shared" si="6"/>
        <v>60</v>
      </c>
      <c r="Z73" s="36">
        <f t="shared" ref="Z73:Z79" si="12"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63.6</v>
      </c>
      <c r="BN73" s="64">
        <f t="shared" si="9"/>
        <v>63.6</v>
      </c>
      <c r="BO73" s="64">
        <f t="shared" si="10"/>
        <v>0.125</v>
      </c>
      <c r="BP73" s="64">
        <f t="shared" si="11"/>
        <v>0.125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20</v>
      </c>
      <c r="Y80" s="383">
        <f t="shared" si="6"/>
        <v>22.400000000000002</v>
      </c>
      <c r="Z80" s="36">
        <f>IFERROR(IF(Y80=0,"",ROUNDUP(Y80/H80,0)*0.00753),"")</f>
        <v>5.271E-2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21.25</v>
      </c>
      <c r="BN80" s="64">
        <f t="shared" si="9"/>
        <v>23.8</v>
      </c>
      <c r="BO80" s="64">
        <f t="shared" si="10"/>
        <v>4.0064102564102561E-2</v>
      </c>
      <c r="BP80" s="64">
        <f t="shared" si="11"/>
        <v>4.4871794871794872E-2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66.488095238095241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69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1.2155099999999999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570</v>
      </c>
      <c r="Y87" s="384">
        <f>IFERROR(SUM(Y65:Y85),"0")</f>
        <v>591.6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24</v>
      </c>
      <c r="Y103" s="383">
        <f t="shared" si="13"/>
        <v>27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25.68</v>
      </c>
      <c r="BN103" s="64">
        <f t="shared" si="15"/>
        <v>28.890000000000004</v>
      </c>
      <c r="BO103" s="64">
        <f t="shared" si="16"/>
        <v>4.7619047619047616E-2</v>
      </c>
      <c r="BP103" s="64">
        <f t="shared" si="17"/>
        <v>5.3571428571428568E-2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17.5</v>
      </c>
      <c r="Y107" s="383">
        <f t="shared" si="13"/>
        <v>19.599999999999998</v>
      </c>
      <c r="Z107" s="36">
        <f>IFERROR(IF(Y107=0,"",ROUNDUP(Y107/H107,0)*0.00753),"")</f>
        <v>5.271E-2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19.3</v>
      </c>
      <c r="BN107" s="64">
        <f t="shared" si="15"/>
        <v>21.616</v>
      </c>
      <c r="BO107" s="64">
        <f t="shared" si="16"/>
        <v>4.0064102564102561E-2</v>
      </c>
      <c r="BP107" s="64">
        <f t="shared" si="17"/>
        <v>4.4871794871794872E-2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8.9166666666666661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0.11796000000000001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41.5</v>
      </c>
      <c r="Y109" s="384">
        <f>IFERROR(SUM(Y95:Y107),"0")</f>
        <v>46.599999999999994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60</v>
      </c>
      <c r="Y112" s="383">
        <f t="shared" si="18"/>
        <v>67.2</v>
      </c>
      <c r="Z112" s="36">
        <f>IFERROR(IF(Y112=0,"",ROUNDUP(Y112/H112,0)*0.02175),"")</f>
        <v>0.17399999999999999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64.028571428571425</v>
      </c>
      <c r="BN112" s="64">
        <f t="shared" si="20"/>
        <v>71.712000000000003</v>
      </c>
      <c r="BO112" s="64">
        <f t="shared" si="21"/>
        <v>0.12755102040816324</v>
      </c>
      <c r="BP112" s="64">
        <f t="shared" si="22"/>
        <v>0.14285714285714285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16.5</v>
      </c>
      <c r="Y116" s="383">
        <f t="shared" si="18"/>
        <v>18.48</v>
      </c>
      <c r="Z116" s="36">
        <f>IFERROR(IF(Y116=0,"",ROUNDUP(Y116/H116,0)*0.00753),"")</f>
        <v>5.271E-2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18.299999999999997</v>
      </c>
      <c r="BN116" s="64">
        <f t="shared" si="20"/>
        <v>20.495999999999999</v>
      </c>
      <c r="BO116" s="64">
        <f t="shared" si="21"/>
        <v>4.0064102564102561E-2</v>
      </c>
      <c r="BP116" s="64">
        <f t="shared" si="22"/>
        <v>4.4871794871794872E-2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13.5</v>
      </c>
      <c r="Y117" s="383">
        <f t="shared" si="18"/>
        <v>13.5</v>
      </c>
      <c r="Z117" s="36">
        <f>IFERROR(IF(Y117=0,"",ROUNDUP(Y117/H117,0)*0.00753),"")</f>
        <v>3.7650000000000003E-2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14.86</v>
      </c>
      <c r="BN117" s="64">
        <f t="shared" si="20"/>
        <v>14.86</v>
      </c>
      <c r="BO117" s="64">
        <f t="shared" si="21"/>
        <v>3.2051282051282048E-2</v>
      </c>
      <c r="BP117" s="64">
        <f t="shared" si="22"/>
        <v>3.2051282051282048E-2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18.392857142857142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0.26435999999999998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90</v>
      </c>
      <c r="Y127" s="384">
        <f>IFERROR(SUM(Y111:Y125),"0")</f>
        <v>99.18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4301060366</v>
      </c>
      <c r="D129" s="386">
        <v>4680115881532</v>
      </c>
      <c r="E129" s="387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4301060371</v>
      </c>
      <c r="D130" s="386">
        <v>4680115881532</v>
      </c>
      <c r="E130" s="387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100</v>
      </c>
      <c r="Y139" s="383">
        <f>IFERROR(IF(X139="",0,CEILING((X139/$H139),1)*$H139),"")</f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106.64285714285715</v>
      </c>
      <c r="BN139" s="64">
        <f>IFERROR(Y139*I139/H139,"0")</f>
        <v>107.49600000000001</v>
      </c>
      <c r="BO139" s="64">
        <f>IFERROR(1/J139*(X139/H139),"0")</f>
        <v>0.21258503401360543</v>
      </c>
      <c r="BP139" s="64">
        <f>IFERROR(1/J139*(Y139/H139),"0")</f>
        <v>0.21428571428571427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9</v>
      </c>
      <c r="Y141" s="383">
        <f>IFERROR(IF(X141="",0,CEILING((X141/$H141),1)*$H141),"")</f>
        <v>10.8</v>
      </c>
      <c r="Z141" s="36">
        <f>IFERROR(IF(Y141=0,"",ROUNDUP(Y141/H141,0)*0.00753),"")</f>
        <v>3.0120000000000001E-2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9.9066666666666663</v>
      </c>
      <c r="BN141" s="64">
        <f>IFERROR(Y141*I141/H141,"0")</f>
        <v>11.888</v>
      </c>
      <c r="BO141" s="64">
        <f>IFERROR(1/J141*(X141/H141),"0")</f>
        <v>2.1367521367521364E-2</v>
      </c>
      <c r="BP141" s="64">
        <f>IFERROR(1/J141*(Y141/H141),"0")</f>
        <v>2.564102564102564E-2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15.238095238095237</v>
      </c>
      <c r="Y143" s="384">
        <f>IFERROR(Y138/H138,"0")+IFERROR(Y139/H139,"0")+IFERROR(Y140/H140,"0")+IFERROR(Y141/H141,"0")+IFERROR(Y142/H142,"0")</f>
        <v>16</v>
      </c>
      <c r="Z143" s="384">
        <f>IFERROR(IF(Z138="",0,Z138),"0")+IFERROR(IF(Z139="",0,Z139),"0")+IFERROR(IF(Z140="",0,Z140),"0")+IFERROR(IF(Z141="",0,Z141),"0")+IFERROR(IF(Z142="",0,Z142),"0")</f>
        <v>0.29111999999999999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109</v>
      </c>
      <c r="Y144" s="384">
        <f>IFERROR(SUM(Y138:Y142),"0")</f>
        <v>111.60000000000001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80</v>
      </c>
      <c r="Y149" s="383">
        <f>IFERROR(IF(X149="",0,CEILING((X149/$H149),1)*$H149),"")</f>
        <v>81</v>
      </c>
      <c r="Z149" s="36">
        <f>IFERROR(IF(Y149=0,"",ROUNDUP(Y149/H149,0)*0.02175),"")</f>
        <v>0.19574999999999998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84.26666666666668</v>
      </c>
      <c r="BN149" s="64">
        <f>IFERROR(Y149*I149/H149,"0")</f>
        <v>85.32</v>
      </c>
      <c r="BO149" s="64">
        <f>IFERROR(1/J149*(X149/H149),"0")</f>
        <v>0.15873015873015872</v>
      </c>
      <c r="BP149" s="64">
        <f>IFERROR(1/J149*(Y149/H149),"0")</f>
        <v>0.1607142857142857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8.8888888888888893</v>
      </c>
      <c r="Y152" s="384">
        <f>IFERROR(Y148/H148,"0")+IFERROR(Y149/H149,"0")+IFERROR(Y150/H150,"0")+IFERROR(Y151/H151,"0")</f>
        <v>9</v>
      </c>
      <c r="Z152" s="384">
        <f>IFERROR(IF(Z148="",0,Z148),"0")+IFERROR(IF(Z149="",0,Z149),"0")+IFERROR(IF(Z150="",0,Z150),"0")+IFERROR(IF(Z151="",0,Z151),"0")</f>
        <v>0.19574999999999998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80</v>
      </c>
      <c r="Y153" s="384">
        <f>IFERROR(SUM(Y148:Y151),"0")</f>
        <v>81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17.5</v>
      </c>
      <c r="Y159" s="383">
        <f t="shared" si="23"/>
        <v>18.900000000000002</v>
      </c>
      <c r="Z159" s="36">
        <f>IFERROR(IF(Y159=0,"",ROUNDUP(Y159/H159,0)*0.00502),"")</f>
        <v>4.5179999999999998E-2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18.583333333333332</v>
      </c>
      <c r="BN159" s="64">
        <f t="shared" si="25"/>
        <v>20.07</v>
      </c>
      <c r="BO159" s="64">
        <f t="shared" si="26"/>
        <v>3.5612535612535613E-2</v>
      </c>
      <c r="BP159" s="64">
        <f t="shared" si="27"/>
        <v>3.8461538461538464E-2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8.3333333333333321</v>
      </c>
      <c r="Y164" s="384">
        <f>IFERROR(Y156/H156,"0")+IFERROR(Y157/H157,"0")+IFERROR(Y158/H158,"0")+IFERROR(Y159/H159,"0")+IFERROR(Y160/H160,"0")+IFERROR(Y161/H161,"0")+IFERROR(Y162/H162,"0")+IFERROR(Y163/H163,"0")</f>
        <v>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4.5179999999999998E-2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17.5</v>
      </c>
      <c r="Y165" s="384">
        <f>IFERROR(SUM(Y156:Y163),"0")</f>
        <v>18.900000000000002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24</v>
      </c>
      <c r="Y178" s="383">
        <f t="shared" ref="Y178:Y185" si="28">IFERROR(IF(X178="",0,CEILING((X178/$H178),1)*$H178),"")</f>
        <v>27</v>
      </c>
      <c r="Z178" s="36">
        <f>IFERROR(IF(Y178=0,"",ROUNDUP(Y178/H178,0)*0.00937),"")</f>
        <v>4.6850000000000003E-2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24.933333333333334</v>
      </c>
      <c r="BN178" s="64">
        <f t="shared" ref="BN178:BN185" si="30">IFERROR(Y178*I178/H178,"0")</f>
        <v>28.049999999999997</v>
      </c>
      <c r="BO178" s="64">
        <f t="shared" ref="BO178:BO185" si="31">IFERROR(1/J178*(X178/H178),"0")</f>
        <v>3.7037037037037028E-2</v>
      </c>
      <c r="BP178" s="64">
        <f t="shared" ref="BP178:BP185" si="32">IFERROR(1/J178*(Y178/H178),"0")</f>
        <v>4.1666666666666664E-2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24</v>
      </c>
      <c r="Y179" s="383">
        <f t="shared" si="28"/>
        <v>27</v>
      </c>
      <c r="Z179" s="36">
        <f>IFERROR(IF(Y179=0,"",ROUNDUP(Y179/H179,0)*0.00937),"")</f>
        <v>4.6850000000000003E-2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24.933333333333334</v>
      </c>
      <c r="BN179" s="64">
        <f t="shared" si="30"/>
        <v>28.049999999999997</v>
      </c>
      <c r="BO179" s="64">
        <f t="shared" si="31"/>
        <v>3.7037037037037028E-2</v>
      </c>
      <c r="BP179" s="64">
        <f t="shared" si="32"/>
        <v>4.1666666666666664E-2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10.8</v>
      </c>
      <c r="Y180" s="383">
        <f t="shared" si="28"/>
        <v>10.8</v>
      </c>
      <c r="Z180" s="36">
        <f>IFERROR(IF(Y180=0,"",ROUNDUP(Y180/H180,0)*0.00937),"")</f>
        <v>1.874E-2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11.22</v>
      </c>
      <c r="BN180" s="64">
        <f t="shared" si="30"/>
        <v>11.22</v>
      </c>
      <c r="BO180" s="64">
        <f t="shared" si="31"/>
        <v>1.6666666666666666E-2</v>
      </c>
      <c r="BP180" s="64">
        <f t="shared" si="32"/>
        <v>1.6666666666666666E-2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10.888888888888888</v>
      </c>
      <c r="Y186" s="384">
        <f>IFERROR(Y178/H178,"0")+IFERROR(Y179/H179,"0")+IFERROR(Y180/H180,"0")+IFERROR(Y181/H181,"0")+IFERROR(Y182/H182,"0")+IFERROR(Y183/H183,"0")+IFERROR(Y184/H184,"0")+IFERROR(Y185/H185,"0")</f>
        <v>12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0.11244000000000001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58.8</v>
      </c>
      <c r="Y187" s="384">
        <f>IFERROR(SUM(Y178:Y185),"0")</f>
        <v>64.8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17.5</v>
      </c>
      <c r="Y229" s="383">
        <f>IFERROR(IF(X229="",0,CEILING((X229/$H229),1)*$H229),"")</f>
        <v>18.900000000000002</v>
      </c>
      <c r="Z229" s="36">
        <f>IFERROR(IF(Y229=0,"",ROUNDUP(Y229/H229,0)*0.00502),"")</f>
        <v>4.5179999999999998E-2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18.333333333333332</v>
      </c>
      <c r="BN229" s="64">
        <f>IFERROR(Y229*I229/H229,"0")</f>
        <v>19.8</v>
      </c>
      <c r="BO229" s="64">
        <f>IFERROR(1/J229*(X229/H229),"0")</f>
        <v>3.5612535612535613E-2</v>
      </c>
      <c r="BP229" s="64">
        <f>IFERROR(1/J229*(Y229/H229),"0")</f>
        <v>3.8461538461538464E-2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8.3333333333333321</v>
      </c>
      <c r="Y231" s="384">
        <f>IFERROR(Y229/H229,"0")+IFERROR(Y230/H230,"0")</f>
        <v>9</v>
      </c>
      <c r="Z231" s="384">
        <f>IFERROR(IF(Z229="",0,Z229),"0")+IFERROR(IF(Z230="",0,Z230),"0")</f>
        <v>4.5179999999999998E-2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17.5</v>
      </c>
      <c r="Y232" s="384">
        <f>IFERROR(SUM(Y229:Y230),"0")</f>
        <v>18.900000000000002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24</v>
      </c>
      <c r="Y267" s="383">
        <f>IFERROR(IF(X267="",0,CEILING((X267/$H267),1)*$H267),"")</f>
        <v>25.200000000000003</v>
      </c>
      <c r="Z267" s="36">
        <f>IFERROR(IF(Y267=0,"",ROUNDUP(Y267/H267,0)*0.00753),"")</f>
        <v>4.5179999999999998E-2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25.485714285714284</v>
      </c>
      <c r="BN267" s="64">
        <f>IFERROR(Y267*I267/H267,"0")</f>
        <v>26.76</v>
      </c>
      <c r="BO267" s="64">
        <f>IFERROR(1/J267*(X267/H267),"0")</f>
        <v>3.6630036630036632E-2</v>
      </c>
      <c r="BP267" s="64">
        <f>IFERROR(1/J267*(Y267/H267),"0")</f>
        <v>3.8461538461538464E-2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17.5</v>
      </c>
      <c r="Y268" s="383">
        <f>IFERROR(IF(X268="",0,CEILING((X268/$H268),1)*$H268),"")</f>
        <v>18.900000000000002</v>
      </c>
      <c r="Z268" s="36">
        <f>IFERROR(IF(Y268=0,"",ROUNDUP(Y268/H268,0)*0.00502),"")</f>
        <v>4.5179999999999998E-2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18.583333333333332</v>
      </c>
      <c r="BN268" s="64">
        <f>IFERROR(Y268*I268/H268,"0")</f>
        <v>20.07</v>
      </c>
      <c r="BO268" s="64">
        <f>IFERROR(1/J268*(X268/H268),"0")</f>
        <v>3.5612535612535613E-2</v>
      </c>
      <c r="BP268" s="64">
        <f>IFERROR(1/J268*(Y268/H268),"0")</f>
        <v>3.8461538461538464E-2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14.047619047619047</v>
      </c>
      <c r="Y269" s="384">
        <f>IFERROR(Y266/H266,"0")+IFERROR(Y267/H267,"0")+IFERROR(Y268/H268,"0")</f>
        <v>15</v>
      </c>
      <c r="Z269" s="384">
        <f>IFERROR(IF(Z266="",0,Z266),"0")+IFERROR(IF(Z267="",0,Z267),"0")+IFERROR(IF(Z268="",0,Z268),"0")</f>
        <v>9.0359999999999996E-2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41.5</v>
      </c>
      <c r="Y270" s="384">
        <f>IFERROR(SUM(Y266:Y268),"0")</f>
        <v>44.100000000000009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300</v>
      </c>
      <c r="Y272" s="383">
        <f t="shared" ref="Y272:Y278" si="54">IFERROR(IF(X272="",0,CEILING((X272/$H272),1)*$H272),"")</f>
        <v>304.2</v>
      </c>
      <c r="Z272" s="36">
        <f>IFERROR(IF(Y272=0,"",ROUNDUP(Y272/H272,0)*0.02175),"")</f>
        <v>0.84824999999999995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321.46153846153845</v>
      </c>
      <c r="BN272" s="64">
        <f t="shared" ref="BN272:BN278" si="56">IFERROR(Y272*I272/H272,"0")</f>
        <v>325.96199999999999</v>
      </c>
      <c r="BO272" s="64">
        <f t="shared" ref="BO272:BO278" si="57">IFERROR(1/J272*(X272/H272),"0")</f>
        <v>0.6868131868131867</v>
      </c>
      <c r="BP272" s="64">
        <f t="shared" ref="BP272:BP278" si="58">IFERROR(1/J272*(Y272/H272),"0")</f>
        <v>0.6964285714285714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38.46153846153846</v>
      </c>
      <c r="Y279" s="384">
        <f>IFERROR(Y272/H272,"0")+IFERROR(Y273/H273,"0")+IFERROR(Y274/H274,"0")+IFERROR(Y275/H275,"0")+IFERROR(Y276/H276,"0")+IFERROR(Y277/H277,"0")+IFERROR(Y278/H278,"0")</f>
        <v>39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0.84824999999999995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300</v>
      </c>
      <c r="Y280" s="384">
        <f>IFERROR(SUM(Y272:Y278),"0")</f>
        <v>304.2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17.5</v>
      </c>
      <c r="Y312" s="383">
        <f>IFERROR(IF(X312="",0,CEILING((X312/$H312),1)*$H312),"")</f>
        <v>18.900000000000002</v>
      </c>
      <c r="Z312" s="36">
        <f>IFERROR(IF(Y312=0,"",ROUNDUP(Y312/H312,0)*0.00753),"")</f>
        <v>6.7769999999999997E-2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19.666666666666664</v>
      </c>
      <c r="BN312" s="64">
        <f>IFERROR(Y312*I312/H312,"0")</f>
        <v>21.24</v>
      </c>
      <c r="BO312" s="64">
        <f>IFERROR(1/J312*(X312/H312),"0")</f>
        <v>5.3418803418803409E-2</v>
      </c>
      <c r="BP312" s="64">
        <f>IFERROR(1/J312*(Y312/H312),"0")</f>
        <v>5.7692307692307689E-2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8.3333333333333321</v>
      </c>
      <c r="Y313" s="384">
        <f>IFERROR(Y310/H310,"0")+IFERROR(Y311/H311,"0")+IFERROR(Y312/H312,"0")</f>
        <v>9</v>
      </c>
      <c r="Z313" s="384">
        <f>IFERROR(IF(Z310="",0,Z310),"0")+IFERROR(IF(Z311="",0,Z311),"0")+IFERROR(IF(Z312="",0,Z312),"0")</f>
        <v>6.7769999999999997E-2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17.5</v>
      </c>
      <c r="Y314" s="384">
        <f>IFERROR(SUM(Y310:Y312),"0")</f>
        <v>18.900000000000002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500</v>
      </c>
      <c r="Y322" s="383">
        <f t="shared" ref="Y322:Y333" si="59">IFERROR(IF(X322="",0,CEILING((X322/$H322),1)*$H322),"")</f>
        <v>504</v>
      </c>
      <c r="Z322" s="36">
        <f>IFERROR(IF(Y322=0,"",ROUNDUP(Y322/H322,0)*0.02175),"")</f>
        <v>0.91349999999999998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520</v>
      </c>
      <c r="BN322" s="64">
        <f t="shared" ref="BN322:BN333" si="61">IFERROR(Y322*I322/H322,"0")</f>
        <v>524.16</v>
      </c>
      <c r="BO322" s="64">
        <f t="shared" ref="BO322:BO333" si="62">IFERROR(1/J322*(X322/H322),"0")</f>
        <v>0.74404761904761896</v>
      </c>
      <c r="BP322" s="64">
        <f t="shared" ref="BP322:BP333" si="63">IFERROR(1/J322*(Y322/H322),"0")</f>
        <v>0.75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100</v>
      </c>
      <c r="Y323" s="383">
        <f t="shared" si="59"/>
        <v>108</v>
      </c>
      <c r="Z323" s="36">
        <f>IFERROR(IF(Y323=0,"",ROUNDUP(Y323/H323,0)*0.02175),"")</f>
        <v>0.21749999999999997</v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104.44444444444444</v>
      </c>
      <c r="BN323" s="64">
        <f t="shared" si="61"/>
        <v>112.8</v>
      </c>
      <c r="BO323" s="64">
        <f t="shared" si="62"/>
        <v>0.16534391534391535</v>
      </c>
      <c r="BP323" s="64">
        <f t="shared" si="63"/>
        <v>0.17857142857142855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600</v>
      </c>
      <c r="Y324" s="383">
        <f t="shared" si="59"/>
        <v>600</v>
      </c>
      <c r="Z324" s="36">
        <f>IFERROR(IF(Y324=0,"",ROUNDUP(Y324/H324,0)*0.02175),"")</f>
        <v>0.86999999999999988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619.20000000000005</v>
      </c>
      <c r="BN324" s="64">
        <f t="shared" si="61"/>
        <v>619.20000000000005</v>
      </c>
      <c r="BO324" s="64">
        <f t="shared" si="62"/>
        <v>0.83333333333333326</v>
      </c>
      <c r="BP324" s="64">
        <f t="shared" si="63"/>
        <v>0.83333333333333326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230</v>
      </c>
      <c r="Y326" s="383">
        <f t="shared" si="59"/>
        <v>240</v>
      </c>
      <c r="Z326" s="36">
        <f>IFERROR(IF(Y326=0,"",ROUNDUP(Y326/H326,0)*0.02175),"")</f>
        <v>0.34799999999999998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237.36</v>
      </c>
      <c r="BN326" s="64">
        <f t="shared" si="61"/>
        <v>247.68</v>
      </c>
      <c r="BO326" s="64">
        <f t="shared" si="62"/>
        <v>0.31944444444444442</v>
      </c>
      <c r="BP326" s="64">
        <f t="shared" si="63"/>
        <v>0.33333333333333331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400</v>
      </c>
      <c r="Y328" s="383">
        <f t="shared" si="59"/>
        <v>405</v>
      </c>
      <c r="Z328" s="36">
        <f>IFERROR(IF(Y328=0,"",ROUNDUP(Y328/H328,0)*0.02175),"")</f>
        <v>0.58724999999999994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412.8</v>
      </c>
      <c r="BN328" s="64">
        <f t="shared" si="61"/>
        <v>417.96000000000004</v>
      </c>
      <c r="BO328" s="64">
        <f t="shared" si="62"/>
        <v>0.55555555555555558</v>
      </c>
      <c r="BP328" s="64">
        <f t="shared" si="63"/>
        <v>0.5625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60</v>
      </c>
      <c r="Y330" s="383">
        <f t="shared" si="59"/>
        <v>60</v>
      </c>
      <c r="Z330" s="36">
        <f>IFERROR(IF(Y330=0,"",ROUNDUP(Y330/H330,0)*0.00937),"")</f>
        <v>0.14055000000000001</v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63.15</v>
      </c>
      <c r="BN330" s="64">
        <f t="shared" si="61"/>
        <v>63.15</v>
      </c>
      <c r="BO330" s="64">
        <f t="shared" si="62"/>
        <v>0.125</v>
      </c>
      <c r="BP330" s="64">
        <f t="shared" si="63"/>
        <v>0.125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147.92592592592592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150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3.0768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1890</v>
      </c>
      <c r="Y335" s="384">
        <f>IFERROR(SUM(Y322:Y333),"0")</f>
        <v>1917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150</v>
      </c>
      <c r="Y337" s="383">
        <f>IFERROR(IF(X337="",0,CEILING((X337/$H337),1)*$H337),"")</f>
        <v>150</v>
      </c>
      <c r="Z337" s="36">
        <f>IFERROR(IF(Y337=0,"",ROUNDUP(Y337/H337,0)*0.02175),"")</f>
        <v>0.21749999999999997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154.80000000000001</v>
      </c>
      <c r="BN337" s="64">
        <f>IFERROR(Y337*I337/H337,"0")</f>
        <v>154.80000000000001</v>
      </c>
      <c r="BO337" s="64">
        <f>IFERROR(1/J337*(X337/H337),"0")</f>
        <v>0.20833333333333331</v>
      </c>
      <c r="BP337" s="64">
        <f>IFERROR(1/J337*(Y337/H337),"0")</f>
        <v>0.20833333333333331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10</v>
      </c>
      <c r="Y339" s="384">
        <f>IFERROR(Y337/H337,"0")+IFERROR(Y338/H338,"0")</f>
        <v>10</v>
      </c>
      <c r="Z339" s="384">
        <f>IFERROR(IF(Z337="",0,Z337),"0")+IFERROR(IF(Z338="",0,Z338),"0")</f>
        <v>0.21749999999999997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150</v>
      </c>
      <c r="Y340" s="384">
        <f>IFERROR(SUM(Y337:Y338),"0")</f>
        <v>150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30</v>
      </c>
      <c r="Y358" s="383">
        <f>IFERROR(IF(X358="",0,CEILING((X358/$H358),1)*$H358),"")</f>
        <v>30.66</v>
      </c>
      <c r="Z358" s="36">
        <f>IFERROR(IF(Y358=0,"",ROUNDUP(Y358/H358,0)*0.00753),"")</f>
        <v>5.271E-2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31.369863013698634</v>
      </c>
      <c r="BN358" s="64">
        <f>IFERROR(Y358*I358/H358,"0")</f>
        <v>32.06</v>
      </c>
      <c r="BO358" s="64">
        <f>IFERROR(1/J358*(X358/H358),"0")</f>
        <v>4.3905865823674041E-2</v>
      </c>
      <c r="BP358" s="64">
        <f>IFERROR(1/J358*(Y358/H358),"0")</f>
        <v>4.4871794871794872E-2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6.8493150684931505</v>
      </c>
      <c r="Y361" s="384">
        <f>IFERROR(Y358/H358,"0")+IFERROR(Y359/H359,"0")+IFERROR(Y360/H360,"0")</f>
        <v>7</v>
      </c>
      <c r="Z361" s="384">
        <f>IFERROR(IF(Z358="",0,Z358),"0")+IFERROR(IF(Z359="",0,Z359),"0")+IFERROR(IF(Z360="",0,Z360),"0")</f>
        <v>5.271E-2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30</v>
      </c>
      <c r="Y362" s="384">
        <f>IFERROR(SUM(Y358:Y360),"0")</f>
        <v>30.66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600</v>
      </c>
      <c r="Y364" s="383">
        <f>IFERROR(IF(X364="",0,CEILING((X364/$H364),1)*$H364),"")</f>
        <v>600.6</v>
      </c>
      <c r="Z364" s="36">
        <f>IFERROR(IF(Y364=0,"",ROUNDUP(Y364/H364,0)*0.02175),"")</f>
        <v>1.67475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643.38461538461547</v>
      </c>
      <c r="BN364" s="64">
        <f>IFERROR(Y364*I364/H364,"0")</f>
        <v>644.02800000000002</v>
      </c>
      <c r="BO364" s="64">
        <f>IFERROR(1/J364*(X364/H364),"0")</f>
        <v>1.3736263736263734</v>
      </c>
      <c r="BP364" s="64">
        <f>IFERROR(1/J364*(Y364/H364),"0")</f>
        <v>1.375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80</v>
      </c>
      <c r="Y366" s="383">
        <f>IFERROR(IF(X366="",0,CEILING((X366/$H366),1)*$H366),"")</f>
        <v>81.599999999999994</v>
      </c>
      <c r="Z366" s="36">
        <f>IFERROR(IF(Y366=0,"",ROUNDUP(Y366/H366,0)*0.00753),"")</f>
        <v>0.25602000000000003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89.466666666666683</v>
      </c>
      <c r="BN366" s="64">
        <f>IFERROR(Y366*I366/H366,"0")</f>
        <v>91.256</v>
      </c>
      <c r="BO366" s="64">
        <f>IFERROR(1/J366*(X366/H366),"0")</f>
        <v>0.21367521367521369</v>
      </c>
      <c r="BP366" s="64">
        <f>IFERROR(1/J366*(Y366/H366),"0")</f>
        <v>0.21794871794871795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110.25641025641025</v>
      </c>
      <c r="Y369" s="384">
        <f>IFERROR(Y364/H364,"0")+IFERROR(Y365/H365,"0")+IFERROR(Y366/H366,"0")+IFERROR(Y367/H367,"0")+IFERROR(Y368/H368,"0")</f>
        <v>111</v>
      </c>
      <c r="Z369" s="384">
        <f>IFERROR(IF(Z364="",0,Z364),"0")+IFERROR(IF(Z365="",0,Z365),"0")+IFERROR(IF(Z366="",0,Z366),"0")+IFERROR(IF(Z367="",0,Z367),"0")+IFERROR(IF(Z368="",0,Z368),"0")</f>
        <v>1.9307699999999999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680</v>
      </c>
      <c r="Y370" s="384">
        <f>IFERROR(SUM(Y364:Y368),"0")</f>
        <v>682.2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40</v>
      </c>
      <c r="Y383" s="383">
        <f t="shared" ref="Y383:Y405" si="64">IFERROR(IF(X383="",0,CEILING((X383/$H383),1)*$H383),"")</f>
        <v>42</v>
      </c>
      <c r="Z383" s="36">
        <f t="shared" ref="Z383:Z389" si="65">IFERROR(IF(Y383=0,"",ROUNDUP(Y383/H383,0)*0.00753),"")</f>
        <v>7.5300000000000006E-2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42.190476190476183</v>
      </c>
      <c r="BN383" s="64">
        <f t="shared" ref="BN383:BN405" si="67">IFERROR(Y383*I383/H383,"0")</f>
        <v>44.3</v>
      </c>
      <c r="BO383" s="64">
        <f t="shared" ref="BO383:BO405" si="68">IFERROR(1/J383*(X383/H383),"0")</f>
        <v>6.1050061050061048E-2</v>
      </c>
      <c r="BP383" s="64">
        <f t="shared" ref="BP383:BP405" si="69">IFERROR(1/J383*(Y383/H383),"0")</f>
        <v>6.4102564102564097E-2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40</v>
      </c>
      <c r="Y387" s="383">
        <f t="shared" si="64"/>
        <v>42</v>
      </c>
      <c r="Z387" s="36">
        <f t="shared" si="65"/>
        <v>7.5300000000000006E-2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42.190476190476183</v>
      </c>
      <c r="BN387" s="64">
        <f t="shared" si="67"/>
        <v>44.3</v>
      </c>
      <c r="BO387" s="64">
        <f t="shared" si="68"/>
        <v>6.1050061050061048E-2</v>
      </c>
      <c r="BP387" s="64">
        <f t="shared" si="69"/>
        <v>6.4102564102564097E-2</v>
      </c>
    </row>
    <row r="388" spans="1:68" ht="27" customHeight="1" x14ac:dyDescent="0.25">
      <c r="A388" s="54" t="s">
        <v>566</v>
      </c>
      <c r="B388" s="54" t="s">
        <v>569</v>
      </c>
      <c r="C388" s="31">
        <v>4301031356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10.5</v>
      </c>
      <c r="Y392" s="383">
        <f t="shared" si="64"/>
        <v>10.5</v>
      </c>
      <c r="Z392" s="36">
        <f t="shared" si="70"/>
        <v>2.5100000000000001E-2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11.149999999999999</v>
      </c>
      <c r="BN392" s="64">
        <f t="shared" si="67"/>
        <v>11.149999999999999</v>
      </c>
      <c r="BO392" s="64">
        <f t="shared" si="68"/>
        <v>2.1367521367521368E-2</v>
      </c>
      <c r="BP392" s="64">
        <f t="shared" si="69"/>
        <v>2.1367521367521368E-2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24.047619047619047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0.17570000000000002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90.5</v>
      </c>
      <c r="Y407" s="384">
        <f>IFERROR(SUM(Y383:Y405),"0")</f>
        <v>94.5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15</v>
      </c>
      <c r="Y426" s="383">
        <f t="shared" si="71"/>
        <v>16.8</v>
      </c>
      <c r="Z426" s="36">
        <f>IFERROR(IF(Y426=0,"",ROUNDUP(Y426/H426,0)*0.00753),"")</f>
        <v>3.0120000000000001E-2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15.821428571428568</v>
      </c>
      <c r="BN426" s="64">
        <f t="shared" si="73"/>
        <v>17.72</v>
      </c>
      <c r="BO426" s="64">
        <f t="shared" si="74"/>
        <v>2.2893772893772892E-2</v>
      </c>
      <c r="BP426" s="64">
        <f t="shared" si="75"/>
        <v>2.564102564102564E-2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3.5714285714285712</v>
      </c>
      <c r="Y432" s="384">
        <f>IFERROR(Y425/H425,"0")+IFERROR(Y426/H426,"0")+IFERROR(Y427/H427,"0")+IFERROR(Y428/H428,"0")+IFERROR(Y429/H429,"0")+IFERROR(Y430/H430,"0")+IFERROR(Y431/H431,"0")</f>
        <v>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3.0120000000000001E-2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15</v>
      </c>
      <c r="Y433" s="384">
        <f>IFERROR(SUM(Y425:Y431),"0")</f>
        <v>16.8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30</v>
      </c>
      <c r="Y466" s="383">
        <f t="shared" ref="Y466:Y474" si="76">IFERROR(IF(X466="",0,CEILING((X466/$H466),1)*$H466),"")</f>
        <v>31.68</v>
      </c>
      <c r="Z466" s="36">
        <f t="shared" ref="Z466:Z471" si="77">IFERROR(IF(Y466=0,"",ROUNDUP(Y466/H466,0)*0.01196),"")</f>
        <v>7.1760000000000004E-2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32.04545454545454</v>
      </c>
      <c r="BN466" s="64">
        <f t="shared" ref="BN466:BN474" si="79">IFERROR(Y466*I466/H466,"0")</f>
        <v>33.839999999999996</v>
      </c>
      <c r="BO466" s="64">
        <f t="shared" ref="BO466:BO474" si="80">IFERROR(1/J466*(X466/H466),"0")</f>
        <v>5.4632867132867136E-2</v>
      </c>
      <c r="BP466" s="64">
        <f t="shared" ref="BP466:BP474" si="81">IFERROR(1/J466*(Y466/H466),"0")</f>
        <v>5.7692307692307696E-2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70</v>
      </c>
      <c r="Y467" s="383">
        <f t="shared" si="76"/>
        <v>73.92</v>
      </c>
      <c r="Z467" s="36">
        <f t="shared" si="77"/>
        <v>0.16744000000000001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74.772727272727266</v>
      </c>
      <c r="BN467" s="64">
        <f t="shared" si="79"/>
        <v>78.959999999999994</v>
      </c>
      <c r="BO467" s="64">
        <f t="shared" si="80"/>
        <v>0.12747668997668998</v>
      </c>
      <c r="BP467" s="64">
        <f t="shared" si="81"/>
        <v>0.13461538461538464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30</v>
      </c>
      <c r="Y468" s="383">
        <f t="shared" si="76"/>
        <v>31.68</v>
      </c>
      <c r="Z468" s="36">
        <f t="shared" si="77"/>
        <v>7.1760000000000004E-2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32.04545454545454</v>
      </c>
      <c r="BN468" s="64">
        <f t="shared" si="79"/>
        <v>33.839999999999996</v>
      </c>
      <c r="BO468" s="64">
        <f t="shared" si="80"/>
        <v>5.4632867132867136E-2</v>
      </c>
      <c r="BP468" s="64">
        <f t="shared" si="81"/>
        <v>5.7692307692307696E-2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30</v>
      </c>
      <c r="Y470" s="383">
        <f t="shared" si="76"/>
        <v>31.68</v>
      </c>
      <c r="Z470" s="36">
        <f t="shared" si="77"/>
        <v>7.1760000000000004E-2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32.04545454545454</v>
      </c>
      <c r="BN470" s="64">
        <f t="shared" si="79"/>
        <v>33.839999999999996</v>
      </c>
      <c r="BO470" s="64">
        <f t="shared" si="80"/>
        <v>5.4632867132867136E-2</v>
      </c>
      <c r="BP470" s="64">
        <f t="shared" si="81"/>
        <v>5.7692307692307696E-2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30.303030303030297</v>
      </c>
      <c r="Y475" s="384">
        <f>IFERROR(Y466/H466,"0")+IFERROR(Y467/H467,"0")+IFERROR(Y468/H468,"0")+IFERROR(Y469/H469,"0")+IFERROR(Y470/H470,"0")+IFERROR(Y471/H471,"0")+IFERROR(Y472/H472,"0")+IFERROR(Y473/H473,"0")+IFERROR(Y474/H474,"0")</f>
        <v>32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0.38272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160</v>
      </c>
      <c r="Y476" s="384">
        <f>IFERROR(SUM(Y466:Y474),"0")</f>
        <v>168.96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30</v>
      </c>
      <c r="Y478" s="383">
        <f>IFERROR(IF(X478="",0,CEILING((X478/$H478),1)*$H478),"")</f>
        <v>31.68</v>
      </c>
      <c r="Z478" s="36">
        <f>IFERROR(IF(Y478=0,"",ROUNDUP(Y478/H478,0)*0.01196),"")</f>
        <v>7.1760000000000004E-2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32.04545454545454</v>
      </c>
      <c r="BN478" s="64">
        <f>IFERROR(Y478*I478/H478,"0")</f>
        <v>33.839999999999996</v>
      </c>
      <c r="BO478" s="64">
        <f>IFERROR(1/J478*(X478/H478),"0")</f>
        <v>5.4632867132867136E-2</v>
      </c>
      <c r="BP478" s="64">
        <f>IFERROR(1/J478*(Y478/H478),"0")</f>
        <v>5.7692307692307696E-2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5.6818181818181817</v>
      </c>
      <c r="Y480" s="384">
        <f>IFERROR(Y478/H478,"0")+IFERROR(Y479/H479,"0")</f>
        <v>6</v>
      </c>
      <c r="Z480" s="384">
        <f>IFERROR(IF(Z478="",0,Z478),"0")+IFERROR(IF(Z479="",0,Z479),"0")</f>
        <v>7.1760000000000004E-2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30</v>
      </c>
      <c r="Y481" s="384">
        <f>IFERROR(SUM(Y478:Y479),"0")</f>
        <v>31.68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25</v>
      </c>
      <c r="Y485" s="383">
        <f t="shared" si="82"/>
        <v>26.400000000000002</v>
      </c>
      <c r="Z485" s="36">
        <f>IFERROR(IF(Y485=0,"",ROUNDUP(Y485/H485,0)*0.01196),"")</f>
        <v>5.9799999999999999E-2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26.704545454545453</v>
      </c>
      <c r="BN485" s="64">
        <f t="shared" si="84"/>
        <v>28.200000000000003</v>
      </c>
      <c r="BO485" s="64">
        <f t="shared" si="85"/>
        <v>4.5527389277389273E-2</v>
      </c>
      <c r="BP485" s="64">
        <f t="shared" si="86"/>
        <v>4.807692307692308E-2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4.7348484848484844</v>
      </c>
      <c r="Y489" s="384">
        <f>IFERROR(Y483/H483,"0")+IFERROR(Y484/H484,"0")+IFERROR(Y485/H485,"0")+IFERROR(Y486/H486,"0")+IFERROR(Y487/H487,"0")+IFERROR(Y488/H488,"0")</f>
        <v>5</v>
      </c>
      <c r="Z489" s="384">
        <f>IFERROR(IF(Z483="",0,Z483),"0")+IFERROR(IF(Z484="",0,Z484),"0")+IFERROR(IF(Z485="",0,Z485),"0")+IFERROR(IF(Z486="",0,Z486),"0")+IFERROR(IF(Z487="",0,Z487),"0")+IFERROR(IF(Z488="",0,Z488),"0")</f>
        <v>5.9799999999999999E-2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25</v>
      </c>
      <c r="Y490" s="384">
        <f>IFERROR(SUM(Y483:Y488),"0")</f>
        <v>26.400000000000002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5003.8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5117.38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5257.2255839594191</v>
      </c>
      <c r="Y547" s="384">
        <f>IFERROR(SUM(BN22:BN543),"0")</f>
        <v>5377.1040000000012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9</v>
      </c>
      <c r="Y548" s="38">
        <f>ROUNDUP(SUM(BP22:BP543),0)</f>
        <v>9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5482.2255839594191</v>
      </c>
      <c r="Y549" s="384">
        <f>GrossWeightTotalR+PalletQtyTotalR*25</f>
        <v>5602.1040000000012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619.3226750418529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638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10.522329999999998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229.50000000000003</v>
      </c>
      <c r="D556" s="46">
        <f>IFERROR(Y57*1,"0")+IFERROR(Y58*1,"0")+IFERROR(Y59*1,"0")+IFERROR(Y60*1,"0")</f>
        <v>369.90000000000003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737.38000000000011</v>
      </c>
      <c r="F556" s="46">
        <f>IFERROR(Y138*1,"0")+IFERROR(Y139*1,"0")+IFERROR(Y140*1,"0")+IFERROR(Y141*1,"0")+IFERROR(Y142*1,"0")</f>
        <v>111.60000000000001</v>
      </c>
      <c r="G556" s="46">
        <f>IFERROR(Y148*1,"0")+IFERROR(Y149*1,"0")+IFERROR(Y150*1,"0")+IFERROR(Y151*1,"0")</f>
        <v>81</v>
      </c>
      <c r="H556" s="46">
        <f>IFERROR(Y156*1,"0")+IFERROR(Y157*1,"0")+IFERROR(Y158*1,"0")+IFERROR(Y159*1,"0")+IFERROR(Y160*1,"0")+IFERROR(Y161*1,"0")+IFERROR(Y162*1,"0")+IFERROR(Y163*1,"0")</f>
        <v>18.900000000000002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64.8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18.900000000000002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348.3</v>
      </c>
      <c r="P556" s="46">
        <f>IFERROR(Y301*1,"0")</f>
        <v>0</v>
      </c>
      <c r="Q556" s="46">
        <f>IFERROR(Y306*1,"0")+IFERROR(Y310*1,"0")+IFERROR(Y311*1,"0")+IFERROR(Y312*1,"0")+IFERROR(Y316*1,"0")</f>
        <v>18.900000000000002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2067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712.86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94.5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16.8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227.04000000000002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