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A477B31-FA07-40A2-9F27-197D65E2A3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Y603" i="1" s="1"/>
  <c r="X600" i="1"/>
  <c r="X599" i="1"/>
  <c r="BO598" i="1"/>
  <c r="BM598" i="1"/>
  <c r="Y598" i="1"/>
  <c r="Y600" i="1" s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BO589" i="1"/>
  <c r="BM589" i="1"/>
  <c r="Y589" i="1"/>
  <c r="Y592" i="1" s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3" i="1" s="1"/>
  <c r="Y567" i="1"/>
  <c r="Y574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Y565" i="1" s="1"/>
  <c r="X558" i="1"/>
  <c r="Y557" i="1"/>
  <c r="X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7" i="1" s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P540" i="1"/>
  <c r="BP539" i="1"/>
  <c r="BO539" i="1"/>
  <c r="BN539" i="1"/>
  <c r="BM539" i="1"/>
  <c r="Z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5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Z524" i="1"/>
  <c r="Z526" i="1" s="1"/>
  <c r="Y524" i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AC615" i="1" s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AB615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Y497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1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Y315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Y305" i="1" s="1"/>
  <c r="P303" i="1"/>
  <c r="BP302" i="1"/>
  <c r="BO302" i="1"/>
  <c r="BN302" i="1"/>
  <c r="BM302" i="1"/>
  <c r="Z302" i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Y289" i="1" s="1"/>
  <c r="P285" i="1"/>
  <c r="BP284" i="1"/>
  <c r="BO284" i="1"/>
  <c r="BN284" i="1"/>
  <c r="BM284" i="1"/>
  <c r="Z284" i="1"/>
  <c r="Y284" i="1"/>
  <c r="P284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BO251" i="1"/>
  <c r="BM251" i="1"/>
  <c r="Y251" i="1"/>
  <c r="M6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8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6" i="1"/>
  <c r="X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BP232" i="1"/>
  <c r="BO232" i="1"/>
  <c r="BN232" i="1"/>
  <c r="BM232" i="1"/>
  <c r="Z232" i="1"/>
  <c r="Y232" i="1"/>
  <c r="P232" i="1"/>
  <c r="BO231" i="1"/>
  <c r="BM231" i="1"/>
  <c r="Y231" i="1"/>
  <c r="BP231" i="1" s="1"/>
  <c r="BO230" i="1"/>
  <c r="BM230" i="1"/>
  <c r="Y230" i="1"/>
  <c r="Y235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Y22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Z57" i="1" s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5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Z191" i="1" s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Z218" i="1"/>
  <c r="Z227" i="1" s="1"/>
  <c r="BN218" i="1"/>
  <c r="BP218" i="1"/>
  <c r="Z219" i="1"/>
  <c r="BN219" i="1"/>
  <c r="Z226" i="1"/>
  <c r="BN226" i="1"/>
  <c r="Z230" i="1"/>
  <c r="Z235" i="1" s="1"/>
  <c r="BN230" i="1"/>
  <c r="BP230" i="1"/>
  <c r="Z231" i="1"/>
  <c r="BN231" i="1"/>
  <c r="Y236" i="1"/>
  <c r="K615" i="1"/>
  <c r="Z241" i="1"/>
  <c r="Z247" i="1" s="1"/>
  <c r="BN241" i="1"/>
  <c r="BP241" i="1"/>
  <c r="Z244" i="1"/>
  <c r="BN244" i="1"/>
  <c r="Z246" i="1"/>
  <c r="BN246" i="1"/>
  <c r="Y247" i="1"/>
  <c r="Z251" i="1"/>
  <c r="BN251" i="1"/>
  <c r="BP251" i="1"/>
  <c r="Z252" i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Z289" i="1" s="1"/>
  <c r="BN285" i="1"/>
  <c r="BP285" i="1"/>
  <c r="Z287" i="1"/>
  <c r="BN287" i="1"/>
  <c r="Y290" i="1"/>
  <c r="Y295" i="1"/>
  <c r="T615" i="1"/>
  <c r="Y300" i="1"/>
  <c r="Z303" i="1"/>
  <c r="Z304" i="1" s="1"/>
  <c r="BN303" i="1"/>
  <c r="BP303" i="1"/>
  <c r="U615" i="1"/>
  <c r="Z313" i="1"/>
  <c r="Z315" i="1" s="1"/>
  <c r="BN313" i="1"/>
  <c r="BP313" i="1"/>
  <c r="Y316" i="1"/>
  <c r="Z319" i="1"/>
  <c r="Z322" i="1" s="1"/>
  <c r="BN319" i="1"/>
  <c r="BP319" i="1"/>
  <c r="Z321" i="1"/>
  <c r="BN321" i="1"/>
  <c r="Z325" i="1"/>
  <c r="Z331" i="1" s="1"/>
  <c r="BN325" i="1"/>
  <c r="BP325" i="1"/>
  <c r="Z327" i="1"/>
  <c r="BN327" i="1"/>
  <c r="Z329" i="1"/>
  <c r="BN329" i="1"/>
  <c r="Y332" i="1"/>
  <c r="Z334" i="1"/>
  <c r="Z337" i="1" s="1"/>
  <c r="BN334" i="1"/>
  <c r="BP334" i="1"/>
  <c r="Z336" i="1"/>
  <c r="BN336" i="1"/>
  <c r="Y337" i="1"/>
  <c r="Z342" i="1"/>
  <c r="Z344" i="1" s="1"/>
  <c r="BN342" i="1"/>
  <c r="BP342" i="1"/>
  <c r="Z348" i="1"/>
  <c r="Z350" i="1" s="1"/>
  <c r="BN348" i="1"/>
  <c r="BP348" i="1"/>
  <c r="V615" i="1"/>
  <c r="Y356" i="1"/>
  <c r="Z359" i="1"/>
  <c r="Z361" i="1" s="1"/>
  <c r="BN359" i="1"/>
  <c r="BP359" i="1"/>
  <c r="W615" i="1"/>
  <c r="Z367" i="1"/>
  <c r="Z375" i="1" s="1"/>
  <c r="BN367" i="1"/>
  <c r="Z369" i="1"/>
  <c r="BN369" i="1"/>
  <c r="Z371" i="1"/>
  <c r="BN371" i="1"/>
  <c r="Z373" i="1"/>
  <c r="BN373" i="1"/>
  <c r="Y376" i="1"/>
  <c r="Y380" i="1"/>
  <c r="Y386" i="1"/>
  <c r="BP398" i="1"/>
  <c r="BN398" i="1"/>
  <c r="Z398" i="1"/>
  <c r="Y400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H9" i="1"/>
  <c r="Y24" i="1"/>
  <c r="Y104" i="1"/>
  <c r="Y147" i="1"/>
  <c r="Y197" i="1"/>
  <c r="Y259" i="1"/>
  <c r="Y269" i="1"/>
  <c r="Y375" i="1"/>
  <c r="Z378" i="1"/>
  <c r="Z380" i="1" s="1"/>
  <c r="BN378" i="1"/>
  <c r="BP378" i="1"/>
  <c r="Y387" i="1"/>
  <c r="Z384" i="1"/>
  <c r="Z386" i="1" s="1"/>
  <c r="BN384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Z615" i="1"/>
  <c r="Y467" i="1"/>
  <c r="BP466" i="1"/>
  <c r="BN466" i="1"/>
  <c r="Z466" i="1"/>
  <c r="Z467" i="1" s="1"/>
  <c r="Y468" i="1"/>
  <c r="Y478" i="1"/>
  <c r="Y477" i="1"/>
  <c r="BP470" i="1"/>
  <c r="BN470" i="1"/>
  <c r="Z470" i="1"/>
  <c r="Z477" i="1" s="1"/>
  <c r="BP472" i="1"/>
  <c r="BN472" i="1"/>
  <c r="Z472" i="1"/>
  <c r="Y615" i="1"/>
  <c r="Y425" i="1"/>
  <c r="Z476" i="1"/>
  <c r="BN476" i="1"/>
  <c r="Z480" i="1"/>
  <c r="Z482" i="1" s="1"/>
  <c r="BN480" i="1"/>
  <c r="BP480" i="1"/>
  <c r="Y483" i="1"/>
  <c r="AA615" i="1"/>
  <c r="Z495" i="1"/>
  <c r="Z497" i="1" s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Z521" i="1" s="1"/>
  <c r="BN512" i="1"/>
  <c r="BP512" i="1"/>
  <c r="Z515" i="1"/>
  <c r="BN515" i="1"/>
  <c r="Z517" i="1"/>
  <c r="BN517" i="1"/>
  <c r="Z519" i="1"/>
  <c r="BN519" i="1"/>
  <c r="Y522" i="1"/>
  <c r="Y527" i="1"/>
  <c r="BP524" i="1"/>
  <c r="BN524" i="1"/>
  <c r="Y526" i="1"/>
  <c r="BP530" i="1"/>
  <c r="BN530" i="1"/>
  <c r="Z530" i="1"/>
  <c r="Z535" i="1" s="1"/>
  <c r="BP534" i="1"/>
  <c r="BN534" i="1"/>
  <c r="Z534" i="1"/>
  <c r="Y536" i="1"/>
  <c r="Y541" i="1"/>
  <c r="BP538" i="1"/>
  <c r="BN538" i="1"/>
  <c r="Z538" i="1"/>
  <c r="AD615" i="1"/>
  <c r="BP561" i="1"/>
  <c r="BN561" i="1"/>
  <c r="Z561" i="1"/>
  <c r="BP563" i="1"/>
  <c r="BN563" i="1"/>
  <c r="Z563" i="1"/>
  <c r="Y578" i="1"/>
  <c r="BP576" i="1"/>
  <c r="BN576" i="1"/>
  <c r="Z576" i="1"/>
  <c r="BP590" i="1"/>
  <c r="BN590" i="1"/>
  <c r="Z590" i="1"/>
  <c r="Y503" i="1"/>
  <c r="Y521" i="1"/>
  <c r="BP532" i="1"/>
  <c r="BN532" i="1"/>
  <c r="Z532" i="1"/>
  <c r="BP540" i="1"/>
  <c r="BN540" i="1"/>
  <c r="Z540" i="1"/>
  <c r="Y542" i="1"/>
  <c r="Y545" i="1"/>
  <c r="BP544" i="1"/>
  <c r="BN544" i="1"/>
  <c r="Z544" i="1"/>
  <c r="Z545" i="1" s="1"/>
  <c r="Y546" i="1"/>
  <c r="Y564" i="1"/>
  <c r="BP560" i="1"/>
  <c r="BN560" i="1"/>
  <c r="Z560" i="1"/>
  <c r="Z564" i="1" s="1"/>
  <c r="BP562" i="1"/>
  <c r="BN562" i="1"/>
  <c r="Z562" i="1"/>
  <c r="BP577" i="1"/>
  <c r="BN577" i="1"/>
  <c r="Z577" i="1"/>
  <c r="Y579" i="1"/>
  <c r="AE615" i="1"/>
  <c r="Y591" i="1"/>
  <c r="BP589" i="1"/>
  <c r="BN589" i="1"/>
  <c r="Z589" i="1"/>
  <c r="Z591" i="1" s="1"/>
  <c r="Y558" i="1"/>
  <c r="Z598" i="1"/>
  <c r="Z599" i="1" s="1"/>
  <c r="BN598" i="1"/>
  <c r="BP598" i="1"/>
  <c r="Y599" i="1"/>
  <c r="Y604" i="1"/>
  <c r="Z602" i="1"/>
  <c r="Z603" i="1" s="1"/>
  <c r="BN602" i="1"/>
  <c r="BP602" i="1"/>
  <c r="Y605" i="1" l="1"/>
  <c r="Z405" i="1"/>
  <c r="Y607" i="1"/>
  <c r="Z541" i="1"/>
  <c r="Z578" i="1"/>
  <c r="Z413" i="1"/>
  <c r="Z451" i="1"/>
  <c r="Z268" i="1"/>
  <c r="Z259" i="1"/>
  <c r="Z213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<sst xmlns="http://schemas.openxmlformats.org/spreadsheetml/2006/main" count="2545" uniqueCount="836">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</sst>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7" zoomScaleNormal="100" zoomScaleSheetLayoutView="100" workbookViewId="0">
      <selection activeCell="AA620" sqref="AA620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150</v>
      </c>
      <c r="Y109" s="385">
        <f>IFERROR(IF(X109="",0,CEILING((X109/$H109),1)*$H109),"")</f>
        <v>151.20000000000002</v>
      </c>
      <c r="Z109" s="36">
        <f>IFERROR(IF(Y109=0,"",ROUNDUP(Y109/H109,0)*0.00753),"")</f>
        <v>0.42168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165.11111111111111</v>
      </c>
      <c r="BN109" s="64">
        <f>IFERROR(Y109*I109/H109,"0")</f>
        <v>166.43200000000002</v>
      </c>
      <c r="BO109" s="64">
        <f>IFERROR(1/J109*(X109/H109),"0")</f>
        <v>0.35612535612535606</v>
      </c>
      <c r="BP109" s="64">
        <f>IFERROR(1/J109*(Y109/H109),"0")</f>
        <v>0.35897435897435898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50</v>
      </c>
      <c r="Y110" s="385">
        <f>IFERROR(IF(X110="",0,CEILING((X110/$H110),1)*$H110),"")</f>
        <v>51.48</v>
      </c>
      <c r="Z110" s="36">
        <f>IFERROR(IF(Y110=0,"",ROUNDUP(Y110/H110,0)*0.00753),"")</f>
        <v>0.19578000000000001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57.020202020202021</v>
      </c>
      <c r="BN110" s="64">
        <f>IFERROR(Y110*I110/H110,"0")</f>
        <v>58.707999999999998</v>
      </c>
      <c r="BO110" s="64">
        <f>IFERROR(1/J110*(X110/H110),"0")</f>
        <v>0.16187516187516188</v>
      </c>
      <c r="BP110" s="64">
        <f>IFERROR(1/J110*(Y110/H110),"0")</f>
        <v>0.16666666666666666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80.808080808080803</v>
      </c>
      <c r="Y112" s="386">
        <f>IFERROR(Y107/H107,"0")+IFERROR(Y108/H108,"0")+IFERROR(Y109/H109,"0")+IFERROR(Y110/H110,"0")+IFERROR(Y111/H111,"0")</f>
        <v>82</v>
      </c>
      <c r="Z112" s="386">
        <f>IFERROR(IF(Z107="",0,Z107),"0")+IFERROR(IF(Z108="",0,Z108),"0")+IFERROR(IF(Z109="",0,Z109),"0")+IFERROR(IF(Z110="",0,Z110),"0")+IFERROR(IF(Z111="",0,Z111),"0")</f>
        <v>0.61746000000000001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200</v>
      </c>
      <c r="Y113" s="386">
        <f>IFERROR(SUM(Y107:Y111),"0")</f>
        <v>202.68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500</v>
      </c>
      <c r="Y117" s="385">
        <f>IFERROR(IF(X117="",0,CEILING((X117/$H117),1)*$H117),"")</f>
        <v>503.99999999999994</v>
      </c>
      <c r="Z117" s="36">
        <f>IFERROR(IF(Y117=0,"",ROUNDUP(Y117/H117,0)*0.02175),"")</f>
        <v>0.9787499999999999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521.42857142857144</v>
      </c>
      <c r="BN117" s="64">
        <f>IFERROR(Y117*I117/H117,"0")</f>
        <v>525.6</v>
      </c>
      <c r="BO117" s="64">
        <f>IFERROR(1/J117*(X117/H117),"0")</f>
        <v>0.79719387755102045</v>
      </c>
      <c r="BP117" s="64">
        <f>IFERROR(1/J117*(Y117/H117),"0")</f>
        <v>0.80357142857142849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44.642857142857146</v>
      </c>
      <c r="Y121" s="386">
        <f>IFERROR(Y116/H116,"0")+IFERROR(Y117/H117,"0")+IFERROR(Y118/H118,"0")+IFERROR(Y119/H119,"0")+IFERROR(Y120/H120,"0")</f>
        <v>45</v>
      </c>
      <c r="Z121" s="386">
        <f>IFERROR(IF(Z116="",0,Z116),"0")+IFERROR(IF(Z117="",0,Z117),"0")+IFERROR(IF(Z118="",0,Z118),"0")+IFERROR(IF(Z119="",0,Z119),"0")+IFERROR(IF(Z120="",0,Z120),"0")</f>
        <v>0.9787499999999999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500</v>
      </c>
      <c r="Y122" s="386">
        <f>IFERROR(SUM(Y116:Y120),"0")</f>
        <v>503.99999999999994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700</v>
      </c>
      <c r="Y130" s="385">
        <f t="shared" ref="Y130:Y135" si="21">IFERROR(IF(X130="",0,CEILING((X130/$H130),1)*$H130),"")</f>
        <v>704.69999999999993</v>
      </c>
      <c r="Z130" s="36">
        <f>IFERROR(IF(Y130=0,"",ROUNDUP(Y130/H130,0)*0.02175),"")</f>
        <v>1.8922499999999998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748.22222222222217</v>
      </c>
      <c r="BN130" s="64">
        <f t="shared" ref="BN130:BN135" si="23">IFERROR(Y130*I130/H130,"0")</f>
        <v>753.24599999999987</v>
      </c>
      <c r="BO130" s="64">
        <f t="shared" ref="BO130:BO135" si="24">IFERROR(1/J130*(X130/H130),"0")</f>
        <v>1.5432098765432098</v>
      </c>
      <c r="BP130" s="64">
        <f t="shared" ref="BP130:BP135" si="25">IFERROR(1/J130*(Y130/H130),"0")</f>
        <v>1.5535714285714284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150</v>
      </c>
      <c r="Y133" s="385">
        <f t="shared" si="21"/>
        <v>151.20000000000002</v>
      </c>
      <c r="Z133" s="36">
        <f>IFERROR(IF(Y133=0,"",ROUNDUP(Y133/H133,0)*0.00753),"")</f>
        <v>0.42168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165.11111111111111</v>
      </c>
      <c r="BN133" s="64">
        <f t="shared" si="23"/>
        <v>166.43200000000002</v>
      </c>
      <c r="BO133" s="64">
        <f t="shared" si="24"/>
        <v>0.35612535612535606</v>
      </c>
      <c r="BP133" s="64">
        <f t="shared" si="25"/>
        <v>0.35897435897435898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141.97530864197532</v>
      </c>
      <c r="Y136" s="386">
        <f>IFERROR(Y130/H130,"0")+IFERROR(Y131/H131,"0")+IFERROR(Y132/H132,"0")+IFERROR(Y133/H133,"0")+IFERROR(Y134/H134,"0")+IFERROR(Y135/H135,"0")</f>
        <v>143</v>
      </c>
      <c r="Z136" s="386">
        <f>IFERROR(IF(Z130="",0,Z130),"0")+IFERROR(IF(Z131="",0,Z131),"0")+IFERROR(IF(Z132="",0,Z132),"0")+IFERROR(IF(Z133="",0,Z133),"0")+IFERROR(IF(Z134="",0,Z134),"0")+IFERROR(IF(Z135="",0,Z135),"0")</f>
        <v>2.3139299999999996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850</v>
      </c>
      <c r="Y137" s="386">
        <f>IFERROR(SUM(Y130:Y135),"0")</f>
        <v>855.9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50</v>
      </c>
      <c r="Y145" s="385">
        <f>IFERROR(IF(X145="",0,CEILING((X145/$H145),1)*$H145),"")</f>
        <v>51.2</v>
      </c>
      <c r="Z145" s="36">
        <f>IFERROR(IF(Y145=0,"",ROUNDUP(Y145/H145,0)*0.00753),"")</f>
        <v>0.12048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53.125</v>
      </c>
      <c r="BN145" s="64">
        <f>IFERROR(Y145*I145/H145,"0")</f>
        <v>54.4</v>
      </c>
      <c r="BO145" s="64">
        <f>IFERROR(1/J145*(X145/H145),"0")</f>
        <v>0.1001602564102564</v>
      </c>
      <c r="BP145" s="64">
        <f>IFERROR(1/J145*(Y145/H145),"0")</f>
        <v>0.10256410256410256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15.625</v>
      </c>
      <c r="Y147" s="386">
        <f>IFERROR(Y145/H145,"0")+IFERROR(Y146/H146,"0")</f>
        <v>16</v>
      </c>
      <c r="Z147" s="386">
        <f>IFERROR(IF(Z145="",0,Z145),"0")+IFERROR(IF(Z146="",0,Z146),"0")</f>
        <v>0.12048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50</v>
      </c>
      <c r="Y148" s="386">
        <f>IFERROR(SUM(Y145:Y146),"0")</f>
        <v>51.2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23.80952380952381</v>
      </c>
      <c r="Y191" s="386">
        <f>IFERROR(Y183/H183,"0")+IFERROR(Y184/H184,"0")+IFERROR(Y185/H185,"0")+IFERROR(Y186/H186,"0")+IFERROR(Y187/H187,"0")+IFERROR(Y188/H188,"0")+IFERROR(Y189/H189,"0")+IFERROR(Y190/H190,"0")</f>
        <v>24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0.18071999999999999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100</v>
      </c>
      <c r="Y192" s="386">
        <f>IFERROR(SUM(Y183:Y190),"0")</f>
        <v>100.80000000000001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50</v>
      </c>
      <c r="Y205" s="385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50</v>
      </c>
      <c r="Y207" s="385">
        <f t="shared" si="31"/>
        <v>54</v>
      </c>
      <c r="Z207" s="36">
        <f>IFERROR(IF(Y207=0,"",ROUNDUP(Y207/H207,0)*0.00937),"")</f>
        <v>9.3700000000000006E-2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51.944444444444443</v>
      </c>
      <c r="BN207" s="64">
        <f t="shared" si="33"/>
        <v>56.099999999999994</v>
      </c>
      <c r="BO207" s="64">
        <f t="shared" si="34"/>
        <v>7.716049382716049E-2</v>
      </c>
      <c r="BP207" s="64">
        <f t="shared" si="35"/>
        <v>8.3333333333333329E-2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50</v>
      </c>
      <c r="Y208" s="385">
        <f t="shared" si="31"/>
        <v>54</v>
      </c>
      <c r="Z208" s="36">
        <f>IFERROR(IF(Y208=0,"",ROUNDUP(Y208/H208,0)*0.00937),"")</f>
        <v>9.3700000000000006E-2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51.944444444444443</v>
      </c>
      <c r="BN208" s="64">
        <f t="shared" si="33"/>
        <v>56.099999999999994</v>
      </c>
      <c r="BO208" s="64">
        <f t="shared" si="34"/>
        <v>7.716049382716049E-2</v>
      </c>
      <c r="BP208" s="64">
        <f t="shared" si="35"/>
        <v>8.3333333333333329E-2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27.777777777777779</v>
      </c>
      <c r="Y213" s="386">
        <f>IFERROR(Y205/H205,"0")+IFERROR(Y206/H206,"0")+IFERROR(Y207/H207,"0")+IFERROR(Y208/H208,"0")+IFERROR(Y209/H209,"0")+IFERROR(Y210/H210,"0")+IFERROR(Y211/H211,"0")+IFERROR(Y212/H212,"0")</f>
        <v>30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0.28110000000000002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150</v>
      </c>
      <c r="Y214" s="386">
        <f>IFERROR(SUM(Y205:Y212),"0")</f>
        <v>162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150</v>
      </c>
      <c r="Y222" s="385">
        <f t="shared" si="36"/>
        <v>151.19999999999999</v>
      </c>
      <c r="Z222" s="36">
        <f t="shared" si="41"/>
        <v>0.47439000000000003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167</v>
      </c>
      <c r="BN222" s="64">
        <f t="shared" si="38"/>
        <v>168.33600000000001</v>
      </c>
      <c r="BO222" s="64">
        <f t="shared" si="39"/>
        <v>0.40064102564102561</v>
      </c>
      <c r="BP222" s="64">
        <f t="shared" si="40"/>
        <v>0.40384615384615385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150</v>
      </c>
      <c r="Y223" s="385">
        <f t="shared" si="36"/>
        <v>151.19999999999999</v>
      </c>
      <c r="Z223" s="36">
        <f t="shared" si="41"/>
        <v>0.47439000000000003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167</v>
      </c>
      <c r="BN223" s="64">
        <f t="shared" si="38"/>
        <v>168.33600000000001</v>
      </c>
      <c r="BO223" s="64">
        <f t="shared" si="39"/>
        <v>0.40064102564102561</v>
      </c>
      <c r="BP223" s="64">
        <f t="shared" si="40"/>
        <v>0.40384615384615385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100</v>
      </c>
      <c r="Y225" s="385">
        <f t="shared" si="36"/>
        <v>100.8</v>
      </c>
      <c r="Z225" s="36">
        <f t="shared" si="41"/>
        <v>0.31625999999999999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111.33333333333333</v>
      </c>
      <c r="BN225" s="64">
        <f t="shared" si="38"/>
        <v>112.224</v>
      </c>
      <c r="BO225" s="64">
        <f t="shared" si="39"/>
        <v>0.26709401709401709</v>
      </c>
      <c r="BP225" s="64">
        <f t="shared" si="40"/>
        <v>0.26923076923076922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166.66666666666669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168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1.2650399999999999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400</v>
      </c>
      <c r="Y228" s="386">
        <f>IFERROR(SUM(Y216:Y226),"0")</f>
        <v>403.2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1000</v>
      </c>
      <c r="Y335" s="385">
        <f>IFERROR(IF(X335="",0,CEILING((X335/$H335),1)*$H335),"")</f>
        <v>1006.1999999999999</v>
      </c>
      <c r="Z335" s="36">
        <f>IFERROR(IF(Y335=0,"",ROUNDUP(Y335/H335,0)*0.02175),"")</f>
        <v>2.8057499999999997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1072.3076923076924</v>
      </c>
      <c r="BN335" s="64">
        <f>IFERROR(Y335*I335/H335,"0")</f>
        <v>1078.9559999999999</v>
      </c>
      <c r="BO335" s="64">
        <f>IFERROR(1/J335*(X335/H335),"0")</f>
        <v>2.2893772893772892</v>
      </c>
      <c r="BP335" s="64">
        <f>IFERROR(1/J335*(Y335/H335),"0")</f>
        <v>2.3035714285714284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128.2051282051282</v>
      </c>
      <c r="Y337" s="386">
        <f>IFERROR(Y334/H334,"0")+IFERROR(Y335/H335,"0")+IFERROR(Y336/H336,"0")</f>
        <v>129</v>
      </c>
      <c r="Z337" s="386">
        <f>IFERROR(IF(Z334="",0,Z334),"0")+IFERROR(IF(Z335="",0,Z335),"0")+IFERROR(IF(Z336="",0,Z336),"0")</f>
        <v>2.8057499999999997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1000</v>
      </c>
      <c r="Y338" s="386">
        <f>IFERROR(SUM(Y334:Y336),"0")</f>
        <v>1006.1999999999999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100</v>
      </c>
      <c r="Y359" s="385">
        <f>IFERROR(IF(X359="",0,CEILING((X359/$H359),1)*$H359),"")</f>
        <v>100.80000000000001</v>
      </c>
      <c r="Z359" s="36">
        <f>IFERROR(IF(Y359=0,"",ROUNDUP(Y359/H359,0)*0.00753),"")</f>
        <v>0.36143999999999998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112.95238095238095</v>
      </c>
      <c r="BN359" s="64">
        <f>IFERROR(Y359*I359/H359,"0")</f>
        <v>113.85600000000001</v>
      </c>
      <c r="BO359" s="64">
        <f>IFERROR(1/J359*(X359/H359),"0")</f>
        <v>0.30525030525030528</v>
      </c>
      <c r="BP359" s="64">
        <f>IFERROR(1/J359*(Y359/H359),"0")</f>
        <v>0.30769230769230771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100</v>
      </c>
      <c r="Y360" s="385">
        <f>IFERROR(IF(X360="",0,CEILING((X360/$H360),1)*$H360),"")</f>
        <v>100.80000000000001</v>
      </c>
      <c r="Z360" s="36">
        <f>IFERROR(IF(Y360=0,"",ROUNDUP(Y360/H360,0)*0.00753),"")</f>
        <v>0.36143999999999998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112.38095238095238</v>
      </c>
      <c r="BN360" s="64">
        <f>IFERROR(Y360*I360/H360,"0")</f>
        <v>113.28</v>
      </c>
      <c r="BO360" s="64">
        <f>IFERROR(1/J360*(X360/H360),"0")</f>
        <v>0.30525030525030528</v>
      </c>
      <c r="BP360" s="64">
        <f>IFERROR(1/J360*(Y360/H360),"0")</f>
        <v>0.30769230769230771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95.238095238095241</v>
      </c>
      <c r="Y361" s="386">
        <f>IFERROR(Y358/H358,"0")+IFERROR(Y359/H359,"0")+IFERROR(Y360/H360,"0")</f>
        <v>96</v>
      </c>
      <c r="Z361" s="386">
        <f>IFERROR(IF(Z358="",0,Z358),"0")+IFERROR(IF(Z359="",0,Z359),"0")+IFERROR(IF(Z360="",0,Z360),"0")</f>
        <v>0.72287999999999997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200</v>
      </c>
      <c r="Y362" s="386">
        <f>IFERROR(SUM(Y358:Y360),"0")</f>
        <v>201.60000000000002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1000</v>
      </c>
      <c r="Y368" s="385">
        <f t="shared" si="62"/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1032</v>
      </c>
      <c r="BN368" s="64">
        <f t="shared" si="64"/>
        <v>1037.1600000000001</v>
      </c>
      <c r="BO368" s="64">
        <f t="shared" si="65"/>
        <v>1.3888888888888888</v>
      </c>
      <c r="BP368" s="64">
        <f t="shared" si="66"/>
        <v>1.3958333333333333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66.666666666666671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67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1.4572499999999999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1000</v>
      </c>
      <c r="Y376" s="386">
        <f>IFERROR(SUM(Y366:Y374),"0")</f>
        <v>1005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100</v>
      </c>
      <c r="Y429" s="385">
        <f t="shared" si="67"/>
        <v>100.80000000000001</v>
      </c>
      <c r="Z429" s="36">
        <f t="shared" si="68"/>
        <v>0.18071999999999999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105.47619047619047</v>
      </c>
      <c r="BN429" s="64">
        <f t="shared" si="70"/>
        <v>106.32000000000001</v>
      </c>
      <c r="BO429" s="64">
        <f t="shared" si="71"/>
        <v>0.15262515262515264</v>
      </c>
      <c r="BP429" s="64">
        <f t="shared" si="72"/>
        <v>0.15384615384615385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23.80952380952381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0.18071999999999999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100</v>
      </c>
      <c r="Y452" s="386">
        <f>IFERROR(SUM(Y427:Y450),"0")</f>
        <v>100.80000000000001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2500</v>
      </c>
      <c r="Y513" s="385">
        <f t="shared" si="79"/>
        <v>2502.7200000000003</v>
      </c>
      <c r="Z513" s="36">
        <f t="shared" si="80"/>
        <v>5.6690399999999999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2670.4545454545455</v>
      </c>
      <c r="BN513" s="64">
        <f t="shared" si="82"/>
        <v>2673.3599999999997</v>
      </c>
      <c r="BO513" s="64">
        <f t="shared" si="83"/>
        <v>4.5527389277389272</v>
      </c>
      <c r="BP513" s="64">
        <f t="shared" si="84"/>
        <v>4.5576923076923084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2000</v>
      </c>
      <c r="Y516" s="385">
        <f t="shared" si="79"/>
        <v>2001.1200000000001</v>
      </c>
      <c r="Z516" s="36">
        <f t="shared" si="80"/>
        <v>4.5328400000000002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2136.3636363636365</v>
      </c>
      <c r="BN516" s="64">
        <f t="shared" si="82"/>
        <v>2137.56</v>
      </c>
      <c r="BO516" s="64">
        <f t="shared" si="83"/>
        <v>3.6421911421911419</v>
      </c>
      <c r="BP516" s="64">
        <f t="shared" si="84"/>
        <v>3.6442307692307696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852.27272727272725</v>
      </c>
      <c r="Y521" s="386">
        <f>IFERROR(Y512/H512,"0")+IFERROR(Y513/H513,"0")+IFERROR(Y514/H514,"0")+IFERROR(Y515/H515,"0")+IFERROR(Y516/H516,"0")+IFERROR(Y517/H517,"0")+IFERROR(Y518/H518,"0")+IFERROR(Y519/H519,"0")+IFERROR(Y520/H520,"0")</f>
        <v>853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10.201879999999999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4500</v>
      </c>
      <c r="Y522" s="386">
        <f>IFERROR(SUM(Y512:Y520),"0")</f>
        <v>4503.84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1500</v>
      </c>
      <c r="Y524" s="385">
        <f>IFERROR(IF(X524="",0,CEILING((X524/$H524),1)*$H524),"")</f>
        <v>1504.8000000000002</v>
      </c>
      <c r="Z524" s="36">
        <f>IFERROR(IF(Y524=0,"",ROUNDUP(Y524/H524,0)*0.01196),"")</f>
        <v>3.4085999999999999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1602.2727272727273</v>
      </c>
      <c r="BN524" s="64">
        <f>IFERROR(Y524*I524/H524,"0")</f>
        <v>1607.3999999999999</v>
      </c>
      <c r="BO524" s="64">
        <f>IFERROR(1/J524*(X524/H524),"0")</f>
        <v>2.7316433566433567</v>
      </c>
      <c r="BP524" s="64">
        <f>IFERROR(1/J524*(Y524/H524),"0")</f>
        <v>2.7403846153846154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284.09090909090907</v>
      </c>
      <c r="Y526" s="386">
        <f>IFERROR(Y524/H524,"0")+IFERROR(Y525/H525,"0")</f>
        <v>285</v>
      </c>
      <c r="Z526" s="386">
        <f>IFERROR(IF(Z524="",0,Z524),"0")+IFERROR(IF(Z525="",0,Z525),"0")</f>
        <v>3.4085999999999999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1500</v>
      </c>
      <c r="Y527" s="386">
        <f>IFERROR(SUM(Y524:Y525),"0")</f>
        <v>1504.8000000000002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1000</v>
      </c>
      <c r="Y529" s="385">
        <f t="shared" ref="Y529:Y534" si="85">IFERROR(IF(X529="",0,CEILING((X529/$H529),1)*$H529),"")</f>
        <v>1003.2</v>
      </c>
      <c r="Z529" s="36">
        <f>IFERROR(IF(Y529=0,"",ROUNDUP(Y529/H529,0)*0.01196),"")</f>
        <v>2.2724000000000002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1068.1818181818182</v>
      </c>
      <c r="BN529" s="64">
        <f t="shared" ref="BN529:BN534" si="87">IFERROR(Y529*I529/H529,"0")</f>
        <v>1071.5999999999999</v>
      </c>
      <c r="BO529" s="64">
        <f t="shared" ref="BO529:BO534" si="88">IFERROR(1/J529*(X529/H529),"0")</f>
        <v>1.821095571095571</v>
      </c>
      <c r="BP529" s="64">
        <f t="shared" ref="BP529:BP534" si="89">IFERROR(1/J529*(Y529/H529),"0")</f>
        <v>1.8269230769230771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1000</v>
      </c>
      <c r="Y530" s="385">
        <f t="shared" si="85"/>
        <v>1003.2</v>
      </c>
      <c r="Z530" s="36">
        <f>IFERROR(IF(Y530=0,"",ROUNDUP(Y530/H530,0)*0.01196),"")</f>
        <v>2.2724000000000002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1068.1818181818182</v>
      </c>
      <c r="BN530" s="64">
        <f t="shared" si="87"/>
        <v>1071.5999999999999</v>
      </c>
      <c r="BO530" s="64">
        <f t="shared" si="88"/>
        <v>1.821095571095571</v>
      </c>
      <c r="BP530" s="64">
        <f t="shared" si="89"/>
        <v>1.8269230769230771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1500</v>
      </c>
      <c r="Y531" s="385">
        <f t="shared" si="85"/>
        <v>1504.8000000000002</v>
      </c>
      <c r="Z531" s="36">
        <f>IFERROR(IF(Y531=0,"",ROUNDUP(Y531/H531,0)*0.01196),"")</f>
        <v>3.4085999999999999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1602.2727272727273</v>
      </c>
      <c r="BN531" s="64">
        <f t="shared" si="87"/>
        <v>1607.3999999999999</v>
      </c>
      <c r="BO531" s="64">
        <f t="shared" si="88"/>
        <v>2.7316433566433567</v>
      </c>
      <c r="BP531" s="64">
        <f t="shared" si="89"/>
        <v>2.7403846153846154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662.87878787878776</v>
      </c>
      <c r="Y535" s="386">
        <f>IFERROR(Y529/H529,"0")+IFERROR(Y530/H530,"0")+IFERROR(Y531/H531,"0")+IFERROR(Y532/H532,"0")+IFERROR(Y533/H533,"0")+IFERROR(Y534/H534,"0")</f>
        <v>665</v>
      </c>
      <c r="Z535" s="386">
        <f>IFERROR(IF(Z529="",0,Z529),"0")+IFERROR(IF(Z530="",0,Z530),"0")+IFERROR(IF(Z531="",0,Z531),"0")+IFERROR(IF(Z532="",0,Z532),"0")+IFERROR(IF(Z533="",0,Z533),"0")+IFERROR(IF(Z534="",0,Z534),"0")</f>
        <v>7.9534000000000002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3500</v>
      </c>
      <c r="Y536" s="386">
        <f>IFERROR(SUM(Y529:Y534),"0")</f>
        <v>3511.2000000000003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500</v>
      </c>
      <c r="Y552" s="385">
        <f t="shared" si="90"/>
        <v>504</v>
      </c>
      <c r="Z552" s="36">
        <f>IFERROR(IF(Y552=0,"",ROUNDUP(Y552/H552,0)*0.02175),"")</f>
        <v>0.91349999999999998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520</v>
      </c>
      <c r="BN552" s="64">
        <f t="shared" si="92"/>
        <v>524.16</v>
      </c>
      <c r="BO552" s="64">
        <f t="shared" si="93"/>
        <v>0.74404761904761896</v>
      </c>
      <c r="BP552" s="64">
        <f t="shared" si="94"/>
        <v>0.75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41.666666666666664</v>
      </c>
      <c r="Y557" s="386">
        <f>IFERROR(Y550/H550,"0")+IFERROR(Y551/H551,"0")+IFERROR(Y552/H552,"0")+IFERROR(Y553/H553,"0")+IFERROR(Y554/H554,"0")+IFERROR(Y555/H555,"0")+IFERROR(Y556/H556,"0")</f>
        <v>42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0.91349999999999998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500</v>
      </c>
      <c r="Y558" s="386">
        <f>IFERROR(SUM(Y550:Y556),"0")</f>
        <v>504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500</v>
      </c>
      <c r="Y560" s="385">
        <f>IFERROR(IF(X560="",0,CEILING((X560/$H560),1)*$H560),"")</f>
        <v>507.6</v>
      </c>
      <c r="Z560" s="36">
        <f>IFERROR(IF(Y560=0,"",ROUNDUP(Y560/H560,0)*0.02175),"")</f>
        <v>1.0222499999999999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522.22222222222217</v>
      </c>
      <c r="BN560" s="64">
        <f>IFERROR(Y560*I560/H560,"0")</f>
        <v>530.16</v>
      </c>
      <c r="BO560" s="64">
        <f>IFERROR(1/J560*(X560/H560),"0")</f>
        <v>0.82671957671957652</v>
      </c>
      <c r="BP560" s="64">
        <f>IFERROR(1/J560*(Y560/H560),"0")</f>
        <v>0.83928571428571419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46.296296296296291</v>
      </c>
      <c r="Y564" s="386">
        <f>IFERROR(Y560/H560,"0")+IFERROR(Y561/H561,"0")+IFERROR(Y562/H562,"0")+IFERROR(Y563/H563,"0")</f>
        <v>47</v>
      </c>
      <c r="Z564" s="386">
        <f>IFERROR(IF(Z560="",0,Z560),"0")+IFERROR(IF(Z561="",0,Z561),"0")+IFERROR(IF(Z562="",0,Z562),"0")+IFERROR(IF(Z563="",0,Z563),"0")</f>
        <v>1.0222499999999999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500</v>
      </c>
      <c r="Y565" s="386">
        <f>IFERROR(SUM(Y560:Y563),"0")</f>
        <v>507.6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100</v>
      </c>
      <c r="Y567" s="385">
        <f t="shared" ref="Y567:Y572" si="95">IFERROR(IF(X567="",0,CEILING((X567/$H567),1)*$H567),"")</f>
        <v>100.80000000000001</v>
      </c>
      <c r="Z567" s="36">
        <f>IFERROR(IF(Y567=0,"",ROUNDUP(Y567/H567,0)*0.00753),"")</f>
        <v>0.18071999999999999</v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104.76190476190477</v>
      </c>
      <c r="BN567" s="64">
        <f t="shared" ref="BN567:BN572" si="97">IFERROR(Y567*I567/H567,"0")</f>
        <v>105.60000000000002</v>
      </c>
      <c r="BO567" s="64">
        <f t="shared" ref="BO567:BO572" si="98">IFERROR(1/J567*(X567/H567),"0")</f>
        <v>0.15262515262515264</v>
      </c>
      <c r="BP567" s="64">
        <f t="shared" ref="BP567:BP572" si="99">IFERROR(1/J567*(Y567/H567),"0")</f>
        <v>0.15384615384615385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100</v>
      </c>
      <c r="Y568" s="385">
        <f t="shared" si="95"/>
        <v>100.80000000000001</v>
      </c>
      <c r="Z568" s="36">
        <f>IFERROR(IF(Y568=0,"",ROUNDUP(Y568/H568,0)*0.00753),"")</f>
        <v>0.18071999999999999</v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104.76190476190477</v>
      </c>
      <c r="BN568" s="64">
        <f t="shared" si="97"/>
        <v>105.60000000000002</v>
      </c>
      <c r="BO568" s="64">
        <f t="shared" si="98"/>
        <v>0.15262515262515264</v>
      </c>
      <c r="BP568" s="64">
        <f t="shared" si="99"/>
        <v>0.15384615384615385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47.61904761904762</v>
      </c>
      <c r="Y573" s="386">
        <f>IFERROR(Y567/H567,"0")+IFERROR(Y568/H568,"0")+IFERROR(Y569/H569,"0")+IFERROR(Y570/H570,"0")+IFERROR(Y571/H571,"0")+IFERROR(Y572/H572,"0")</f>
        <v>48</v>
      </c>
      <c r="Z573" s="386">
        <f>IFERROR(IF(Z567="",0,Z567),"0")+IFERROR(IF(Z568="",0,Z568),"0")+IFERROR(IF(Z569="",0,Z569),"0")+IFERROR(IF(Z570="",0,Z570),"0")+IFERROR(IF(Z571="",0,Z571),"0")+IFERROR(IF(Z572="",0,Z572),"0")</f>
        <v>0.36143999999999998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200</v>
      </c>
      <c r="Y574" s="386">
        <f>IFERROR(SUM(Y567:Y572),"0")</f>
        <v>201.60000000000002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400</v>
      </c>
      <c r="Y576" s="385">
        <f>IFERROR(IF(X576="",0,CEILING((X576/$H576),1)*$H576),"")</f>
        <v>405.59999999999997</v>
      </c>
      <c r="Z576" s="36">
        <f>IFERROR(IF(Y576=0,"",ROUNDUP(Y576/H576,0)*0.02175),"")</f>
        <v>1.131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428.92307692307696</v>
      </c>
      <c r="BN576" s="64">
        <f>IFERROR(Y576*I576/H576,"0")</f>
        <v>434.928</v>
      </c>
      <c r="BO576" s="64">
        <f>IFERROR(1/J576*(X576/H576),"0")</f>
        <v>0.91575091575091572</v>
      </c>
      <c r="BP576" s="64">
        <f>IFERROR(1/J576*(Y576/H576),"0")</f>
        <v>0.92857142857142849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51.282051282051285</v>
      </c>
      <c r="Y578" s="386">
        <f>IFERROR(Y576/H576,"0")+IFERROR(Y577/H577,"0")</f>
        <v>52</v>
      </c>
      <c r="Z578" s="386">
        <f>IFERROR(IF(Z576="",0,Z576),"0")+IFERROR(IF(Z577="",0,Z577),"0")</f>
        <v>1.131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400</v>
      </c>
      <c r="Y579" s="386">
        <f>IFERROR(SUM(Y576:Y577),"0")</f>
        <v>405.59999999999997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15750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15833.42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16788.11972749473</v>
      </c>
      <c r="Y606" s="386">
        <f>IFERROR(SUM(BN22:BN602),"0")</f>
        <v>16876.725999999999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17538.11972749473</v>
      </c>
      <c r="Y608" s="386">
        <f>GrossWeightTotalR+PalletQtyTotalR*25</f>
        <v>17626.725999999999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2814.1516276932939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2829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36.198900000000002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202.68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1359.8999999999999</v>
      </c>
      <c r="G615" s="46">
        <f>IFERROR(Y145*1,"0")+IFERROR(Y146*1,"0")+IFERROR(Y150*1,"0")+IFERROR(Y151*1,"0")+IFERROR(Y155*1,"0")+IFERROR(Y156*1,"0")</f>
        <v>51.2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100.80000000000001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565.19999999999993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1006.1999999999999</v>
      </c>
      <c r="V615" s="46">
        <f>IFERROR(Y354*1,"0")+IFERROR(Y358*1,"0")+IFERROR(Y359*1,"0")+IFERROR(Y360*1,"0")</f>
        <v>201.60000000000002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1106.4000000000001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100.80000000000001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9519.84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1618.8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