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2D8F07B-9044-424D-B2CC-DA21F711BB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Y598" i="1" s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Y566" i="1" s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O546" i="1"/>
  <c r="BM546" i="1"/>
  <c r="Y546" i="1"/>
  <c r="Y549" i="1" s="1"/>
  <c r="P546" i="1"/>
  <c r="X544" i="1"/>
  <c r="X543" i="1"/>
  <c r="BO542" i="1"/>
  <c r="BM542" i="1"/>
  <c r="Y542" i="1"/>
  <c r="BP542" i="1" s="1"/>
  <c r="P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P540" i="1"/>
  <c r="BO539" i="1"/>
  <c r="BM539" i="1"/>
  <c r="Y539" i="1"/>
  <c r="BP539" i="1" s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Y543" i="1" s="1"/>
  <c r="P534" i="1"/>
  <c r="X532" i="1"/>
  <c r="X531" i="1"/>
  <c r="BP530" i="1"/>
  <c r="BO530" i="1"/>
  <c r="BN530" i="1"/>
  <c r="BM530" i="1"/>
  <c r="Z530" i="1"/>
  <c r="Y530" i="1"/>
  <c r="P530" i="1"/>
  <c r="BO529" i="1"/>
  <c r="BM529" i="1"/>
  <c r="Y529" i="1"/>
  <c r="BP529" i="1" s="1"/>
  <c r="BO528" i="1"/>
  <c r="BM528" i="1"/>
  <c r="Y528" i="1"/>
  <c r="Y532" i="1" s="1"/>
  <c r="P528" i="1"/>
  <c r="X526" i="1"/>
  <c r="X525" i="1"/>
  <c r="BO524" i="1"/>
  <c r="BM524" i="1"/>
  <c r="Y524" i="1"/>
  <c r="BP524" i="1" s="1"/>
  <c r="P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X510" i="1"/>
  <c r="Y509" i="1"/>
  <c r="X509" i="1"/>
  <c r="BP508" i="1"/>
  <c r="BO508" i="1"/>
  <c r="BN508" i="1"/>
  <c r="BM508" i="1"/>
  <c r="Z508" i="1"/>
  <c r="Z509" i="1" s="1"/>
  <c r="Y508" i="1"/>
  <c r="Y510" i="1" s="1"/>
  <c r="P508" i="1"/>
  <c r="X505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Y489" i="1" s="1"/>
  <c r="P483" i="1"/>
  <c r="X481" i="1"/>
  <c r="X480" i="1"/>
  <c r="BO479" i="1"/>
  <c r="BM479" i="1"/>
  <c r="Y479" i="1"/>
  <c r="Z627" i="1" s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BP413" i="1"/>
  <c r="BO413" i="1"/>
  <c r="BN413" i="1"/>
  <c r="BM413" i="1"/>
  <c r="Z413" i="1"/>
  <c r="Y413" i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V627" i="1" s="1"/>
  <c r="P370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Y366" i="1" s="1"/>
  <c r="P363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BO356" i="1"/>
  <c r="BM356" i="1"/>
  <c r="Y356" i="1"/>
  <c r="Y360" i="1" s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8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20" i="1" s="1"/>
  <c r="P317" i="1"/>
  <c r="X315" i="1"/>
  <c r="X314" i="1"/>
  <c r="BO313" i="1"/>
  <c r="BM313" i="1"/>
  <c r="Y313" i="1"/>
  <c r="T627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R627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Q627" i="1" s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O627" i="1" s="1"/>
  <c r="P277" i="1"/>
  <c r="X274" i="1"/>
  <c r="X273" i="1"/>
  <c r="BO272" i="1"/>
  <c r="BM272" i="1"/>
  <c r="Y272" i="1"/>
  <c r="Y273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27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7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BO92" i="1"/>
  <c r="BM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8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BO31" i="1"/>
  <c r="BM31" i="1"/>
  <c r="Y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17" i="1" s="1"/>
  <c r="X23" i="1"/>
  <c r="X621" i="1" s="1"/>
  <c r="BO22" i="1"/>
  <c r="BM22" i="1"/>
  <c r="X618" i="1" s="1"/>
  <c r="Y22" i="1"/>
  <c r="B627" i="1" s="1"/>
  <c r="P22" i="1"/>
  <c r="H10" i="1"/>
  <c r="A9" i="1"/>
  <c r="F10" i="1" s="1"/>
  <c r="D7" i="1"/>
  <c r="Q6" i="1"/>
  <c r="P2" i="1"/>
  <c r="H9" i="1" l="1"/>
  <c r="A10" i="1"/>
  <c r="X619" i="1"/>
  <c r="X620" i="1" s="1"/>
  <c r="Y24" i="1"/>
  <c r="Z26" i="1"/>
  <c r="BN26" i="1"/>
  <c r="BP26" i="1"/>
  <c r="Z28" i="1"/>
  <c r="BN28" i="1"/>
  <c r="Z30" i="1"/>
  <c r="BN30" i="1"/>
  <c r="BP32" i="1"/>
  <c r="BN32" i="1"/>
  <c r="Z32" i="1"/>
  <c r="F9" i="1"/>
  <c r="J9" i="1"/>
  <c r="Z22" i="1"/>
  <c r="Z23" i="1" s="1"/>
  <c r="BN22" i="1"/>
  <c r="BP22" i="1"/>
  <c r="Y23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4" i="1"/>
  <c r="Y43" i="1"/>
  <c r="BP42" i="1"/>
  <c r="BN42" i="1"/>
  <c r="Z42" i="1"/>
  <c r="Z43" i="1" s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Z71" i="1" s="1"/>
  <c r="BN64" i="1"/>
  <c r="Z66" i="1"/>
  <c r="BN66" i="1"/>
  <c r="Z69" i="1"/>
  <c r="BN69" i="1"/>
  <c r="Y72" i="1"/>
  <c r="Z75" i="1"/>
  <c r="Z78" i="1" s="1"/>
  <c r="BN75" i="1"/>
  <c r="BP75" i="1"/>
  <c r="Z76" i="1"/>
  <c r="BN76" i="1"/>
  <c r="Z82" i="1"/>
  <c r="Z87" i="1" s="1"/>
  <c r="BN82" i="1"/>
  <c r="Z84" i="1"/>
  <c r="BN84" i="1"/>
  <c r="Z86" i="1"/>
  <c r="BN86" i="1"/>
  <c r="Y87" i="1"/>
  <c r="Y96" i="1"/>
  <c r="BP92" i="1"/>
  <c r="BN92" i="1"/>
  <c r="Z92" i="1"/>
  <c r="Z96" i="1" s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7" i="1"/>
  <c r="BP112" i="1"/>
  <c r="BN112" i="1"/>
  <c r="Z112" i="1"/>
  <c r="BP116" i="1"/>
  <c r="BN116" i="1"/>
  <c r="Z116" i="1"/>
  <c r="Y118" i="1"/>
  <c r="F627" i="1"/>
  <c r="Y126" i="1"/>
  <c r="BP121" i="1"/>
  <c r="BN121" i="1"/>
  <c r="Z121" i="1"/>
  <c r="Z126" i="1" s="1"/>
  <c r="BP125" i="1"/>
  <c r="BN125" i="1"/>
  <c r="Z125" i="1"/>
  <c r="Y127" i="1"/>
  <c r="Y135" i="1"/>
  <c r="BP129" i="1"/>
  <c r="BN129" i="1"/>
  <c r="Z129" i="1"/>
  <c r="BP131" i="1"/>
  <c r="BN131" i="1"/>
  <c r="Z131" i="1"/>
  <c r="Y144" i="1"/>
  <c r="BP139" i="1"/>
  <c r="BN139" i="1"/>
  <c r="Z139" i="1"/>
  <c r="Y54" i="1"/>
  <c r="Y71" i="1"/>
  <c r="BP93" i="1"/>
  <c r="BN93" i="1"/>
  <c r="Z93" i="1"/>
  <c r="BP101" i="1"/>
  <c r="BN101" i="1"/>
  <c r="Z101" i="1"/>
  <c r="Y103" i="1"/>
  <c r="E627" i="1"/>
  <c r="Y109" i="1"/>
  <c r="BP106" i="1"/>
  <c r="BN106" i="1"/>
  <c r="Z106" i="1"/>
  <c r="Z109" i="1" s="1"/>
  <c r="BP114" i="1"/>
  <c r="BN114" i="1"/>
  <c r="Z114" i="1"/>
  <c r="BP123" i="1"/>
  <c r="BN123" i="1"/>
  <c r="Z123" i="1"/>
  <c r="BP130" i="1"/>
  <c r="BN130" i="1"/>
  <c r="Z130" i="1"/>
  <c r="Y134" i="1"/>
  <c r="BP138" i="1"/>
  <c r="BN138" i="1"/>
  <c r="Z138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9" i="1"/>
  <c r="Y245" i="1"/>
  <c r="Y258" i="1"/>
  <c r="Y269" i="1"/>
  <c r="Y274" i="1"/>
  <c r="Y284" i="1"/>
  <c r="Y289" i="1"/>
  <c r="Y296" i="1"/>
  <c r="Y305" i="1"/>
  <c r="Y310" i="1"/>
  <c r="Y315" i="1"/>
  <c r="Y319" i="1"/>
  <c r="Y331" i="1"/>
  <c r="Y339" i="1"/>
  <c r="Y347" i="1"/>
  <c r="Y353" i="1"/>
  <c r="Y361" i="1"/>
  <c r="Y367" i="1"/>
  <c r="Y372" i="1"/>
  <c r="Y378" i="1"/>
  <c r="W627" i="1"/>
  <c r="Y394" i="1"/>
  <c r="BP397" i="1"/>
  <c r="BN397" i="1"/>
  <c r="Z397" i="1"/>
  <c r="Z398" i="1" s="1"/>
  <c r="Y399" i="1"/>
  <c r="Y404" i="1"/>
  <c r="BP401" i="1"/>
  <c r="BN401" i="1"/>
  <c r="Z401" i="1"/>
  <c r="BP415" i="1"/>
  <c r="BN415" i="1"/>
  <c r="Z415" i="1"/>
  <c r="Y421" i="1"/>
  <c r="BP419" i="1"/>
  <c r="BN419" i="1"/>
  <c r="Z419" i="1"/>
  <c r="Z141" i="1"/>
  <c r="Z144" i="1" s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Y172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J627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K627" i="1"/>
  <c r="Z250" i="1"/>
  <c r="Z257" i="1" s="1"/>
  <c r="BN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U627" i="1"/>
  <c r="Z324" i="1"/>
  <c r="Z331" i="1" s="1"/>
  <c r="BN324" i="1"/>
  <c r="Z325" i="1"/>
  <c r="BN325" i="1"/>
  <c r="Z327" i="1"/>
  <c r="BN327" i="1"/>
  <c r="Z329" i="1"/>
  <c r="BN329" i="1"/>
  <c r="Y332" i="1"/>
  <c r="Z335" i="1"/>
  <c r="Z338" i="1" s="1"/>
  <c r="BN335" i="1"/>
  <c r="Z337" i="1"/>
  <c r="BN337" i="1"/>
  <c r="Z341" i="1"/>
  <c r="Z347" i="1" s="1"/>
  <c r="BN341" i="1"/>
  <c r="BP341" i="1"/>
  <c r="Z343" i="1"/>
  <c r="BN343" i="1"/>
  <c r="Z345" i="1"/>
  <c r="BN345" i="1"/>
  <c r="Z351" i="1"/>
  <c r="Z353" i="1" s="1"/>
  <c r="BN351" i="1"/>
  <c r="Z356" i="1"/>
  <c r="BN356" i="1"/>
  <c r="BP356" i="1"/>
  <c r="Z357" i="1"/>
  <c r="BN357" i="1"/>
  <c r="Z359" i="1"/>
  <c r="BN359" i="1"/>
  <c r="Z363" i="1"/>
  <c r="Z366" i="1" s="1"/>
  <c r="BN363" i="1"/>
  <c r="BP363" i="1"/>
  <c r="Z365" i="1"/>
  <c r="BN365" i="1"/>
  <c r="Z370" i="1"/>
  <c r="Z371" i="1" s="1"/>
  <c r="BN370" i="1"/>
  <c r="BP370" i="1"/>
  <c r="Y371" i="1"/>
  <c r="Z374" i="1"/>
  <c r="BN374" i="1"/>
  <c r="BP374" i="1"/>
  <c r="Z376" i="1"/>
  <c r="BN376" i="1"/>
  <c r="Z382" i="1"/>
  <c r="Z393" i="1" s="1"/>
  <c r="BN382" i="1"/>
  <c r="BP382" i="1"/>
  <c r="Z384" i="1"/>
  <c r="BN384" i="1"/>
  <c r="Z386" i="1"/>
  <c r="BN386" i="1"/>
  <c r="Z388" i="1"/>
  <c r="BN388" i="1"/>
  <c r="Z390" i="1"/>
  <c r="BN390" i="1"/>
  <c r="Z392" i="1"/>
  <c r="BN392" i="1"/>
  <c r="Y393" i="1"/>
  <c r="Y398" i="1"/>
  <c r="BP403" i="1"/>
  <c r="BN403" i="1"/>
  <c r="Z403" i="1"/>
  <c r="Y405" i="1"/>
  <c r="Y410" i="1"/>
  <c r="BP407" i="1"/>
  <c r="BN407" i="1"/>
  <c r="Z407" i="1"/>
  <c r="Z409" i="1" s="1"/>
  <c r="Y420" i="1"/>
  <c r="BP417" i="1"/>
  <c r="BN417" i="1"/>
  <c r="Z417" i="1"/>
  <c r="Z420" i="1" s="1"/>
  <c r="Y425" i="1"/>
  <c r="Y433" i="1"/>
  <c r="Y466" i="1"/>
  <c r="Y470" i="1"/>
  <c r="Y476" i="1"/>
  <c r="Y481" i="1"/>
  <c r="Y488" i="1"/>
  <c r="Y504" i="1"/>
  <c r="Y526" i="1"/>
  <c r="Y531" i="1"/>
  <c r="Y544" i="1"/>
  <c r="Z547" i="1"/>
  <c r="BN547" i="1"/>
  <c r="Y550" i="1"/>
  <c r="Z559" i="1"/>
  <c r="BN559" i="1"/>
  <c r="BP559" i="1"/>
  <c r="Z560" i="1"/>
  <c r="BN560" i="1"/>
  <c r="Z561" i="1"/>
  <c r="BN561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X627" i="1"/>
  <c r="AB627" i="1"/>
  <c r="Z423" i="1"/>
  <c r="Z425" i="1" s="1"/>
  <c r="BN423" i="1"/>
  <c r="BP423" i="1"/>
  <c r="Z429" i="1"/>
  <c r="Z433" i="1" s="1"/>
  <c r="BN429" i="1"/>
  <c r="Z431" i="1"/>
  <c r="BN431" i="1"/>
  <c r="Y627" i="1"/>
  <c r="Y444" i="1"/>
  <c r="Z447" i="1"/>
  <c r="Z465" i="1" s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Y480" i="1"/>
  <c r="Z483" i="1"/>
  <c r="BN483" i="1"/>
  <c r="BP483" i="1"/>
  <c r="Z485" i="1"/>
  <c r="BN485" i="1"/>
  <c r="Z486" i="1"/>
  <c r="BN486" i="1"/>
  <c r="AA627" i="1"/>
  <c r="Z501" i="1"/>
  <c r="Z504" i="1" s="1"/>
  <c r="BN501" i="1"/>
  <c r="Y505" i="1"/>
  <c r="AC627" i="1"/>
  <c r="Z515" i="1"/>
  <c r="Z525" i="1" s="1"/>
  <c r="BN515" i="1"/>
  <c r="Z517" i="1"/>
  <c r="BN517" i="1"/>
  <c r="Z519" i="1"/>
  <c r="BN519" i="1"/>
  <c r="Z520" i="1"/>
  <c r="BN520" i="1"/>
  <c r="Z524" i="1"/>
  <c r="BN524" i="1"/>
  <c r="Y525" i="1"/>
  <c r="Z528" i="1"/>
  <c r="Z531" i="1" s="1"/>
  <c r="BN528" i="1"/>
  <c r="BP528" i="1"/>
  <c r="Z529" i="1"/>
  <c r="BN529" i="1"/>
  <c r="Z535" i="1"/>
  <c r="Z543" i="1" s="1"/>
  <c r="BN535" i="1"/>
  <c r="Z538" i="1"/>
  <c r="BN538" i="1"/>
  <c r="Z539" i="1"/>
  <c r="BN539" i="1"/>
  <c r="Z542" i="1"/>
  <c r="BN542" i="1"/>
  <c r="Z546" i="1"/>
  <c r="Z549" i="1" s="1"/>
  <c r="BN546" i="1"/>
  <c r="BP546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Z597" i="1" s="1"/>
  <c r="BP595" i="1"/>
  <c r="BN595" i="1"/>
  <c r="Z595" i="1"/>
  <c r="AD627" i="1"/>
  <c r="Y604" i="1"/>
  <c r="Z134" i="1" l="1"/>
  <c r="Y619" i="1"/>
  <c r="Z35" i="1"/>
  <c r="Z622" i="1" s="1"/>
  <c r="Z583" i="1"/>
  <c r="Z488" i="1"/>
  <c r="Z566" i="1"/>
  <c r="Z377" i="1"/>
  <c r="Z360" i="1"/>
  <c r="Z304" i="1"/>
  <c r="Z295" i="1"/>
  <c r="Z283" i="1"/>
  <c r="Z245" i="1"/>
  <c r="Z404" i="1"/>
  <c r="Z117" i="1"/>
  <c r="Y621" i="1"/>
  <c r="Y618" i="1"/>
  <c r="Y620" i="1" s="1"/>
  <c r="Y617" i="1"/>
</calcChain>
</file>

<file path=xl/sharedStrings.xml><?xml version="1.0" encoding="utf-8"?>
<sst xmlns="http://schemas.openxmlformats.org/spreadsheetml/2006/main" count="2905" uniqueCount="1024">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</sst>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11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0.375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608</v>
      </c>
      <c r="Y52" s="724">
        <f t="shared" si="6"/>
        <v>608</v>
      </c>
      <c r="Z52" s="36">
        <f>IFERROR(IF(Y52=0,"",ROUNDUP(Y52/H52,0)*0.00902),"")</f>
        <v>1.37104</v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639.91999999999996</v>
      </c>
      <c r="BN52" s="64">
        <f t="shared" si="8"/>
        <v>639.91999999999996</v>
      </c>
      <c r="BO52" s="64">
        <f t="shared" si="9"/>
        <v>1.1515151515151516</v>
      </c>
      <c r="BP52" s="64">
        <f t="shared" si="10"/>
        <v>1.1515151515151516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152</v>
      </c>
      <c r="Y54" s="725">
        <f>IFERROR(Y48/H48,"0")+IFERROR(Y49/H49,"0")+IFERROR(Y50/H50,"0")+IFERROR(Y51/H51,"0")+IFERROR(Y52/H52,"0")+IFERROR(Y53/H53,"0")</f>
        <v>152</v>
      </c>
      <c r="Z54" s="725">
        <f>IFERROR(IF(Z48="",0,Z48),"0")+IFERROR(IF(Z49="",0,Z49),"0")+IFERROR(IF(Z50="",0,Z50),"0")+IFERROR(IF(Z51="",0,Z51),"0")+IFERROR(IF(Z52="",0,Z52),"0")+IFERROR(IF(Z53="",0,Z53),"0")</f>
        <v>1.37104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608</v>
      </c>
      <c r="Y55" s="725">
        <f>IFERROR(SUM(Y48:Y53),"0")</f>
        <v>608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900</v>
      </c>
      <c r="Y70" s="724">
        <f t="shared" si="11"/>
        <v>900</v>
      </c>
      <c r="Z70" s="36">
        <f>IFERROR(IF(Y70=0,"",ROUNDUP(Y70/H70,0)*0.00902),"")</f>
        <v>1.804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942</v>
      </c>
      <c r="BN70" s="64">
        <f t="shared" si="13"/>
        <v>942</v>
      </c>
      <c r="BO70" s="64">
        <f t="shared" si="14"/>
        <v>1.5151515151515151</v>
      </c>
      <c r="BP70" s="64">
        <f t="shared" si="15"/>
        <v>1.5151515151515151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200</v>
      </c>
      <c r="Y71" s="725">
        <f>IFERROR(Y63/H63,"0")+IFERROR(Y64/H64,"0")+IFERROR(Y65/H65,"0")+IFERROR(Y66/H66,"0")+IFERROR(Y67/H67,"0")+IFERROR(Y68/H68,"0")+IFERROR(Y69/H69,"0")+IFERROR(Y70/H70,"0")</f>
        <v>200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1.804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900</v>
      </c>
      <c r="Y72" s="725">
        <f>IFERROR(SUM(Y63:Y70),"0")</f>
        <v>900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315</v>
      </c>
      <c r="Y108" s="724">
        <f>IFERROR(IF(X108="",0,CEILING((X108/$H108),1)*$H108),"")</f>
        <v>315</v>
      </c>
      <c r="Z108" s="36">
        <f>IFERROR(IF(Y108=0,"",ROUNDUP(Y108/H108,0)*0.00902),"")</f>
        <v>0.63139999999999996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329.70000000000005</v>
      </c>
      <c r="BN108" s="64">
        <f>IFERROR(Y108*I108/H108,"0")</f>
        <v>329.70000000000005</v>
      </c>
      <c r="BO108" s="64">
        <f>IFERROR(1/J108*(X108/H108),"0")</f>
        <v>0.53030303030303028</v>
      </c>
      <c r="BP108" s="64">
        <f>IFERROR(1/J108*(Y108/H108),"0")</f>
        <v>0.53030303030303028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70</v>
      </c>
      <c r="Y109" s="725">
        <f>IFERROR(Y106/H106,"0")+IFERROR(Y107/H107,"0")+IFERROR(Y108/H108,"0")</f>
        <v>70</v>
      </c>
      <c r="Z109" s="725">
        <f>IFERROR(IF(Z106="",0,Z106),"0")+IFERROR(IF(Z107="",0,Z107),"0")+IFERROR(IF(Z108="",0,Z108),"0")</f>
        <v>0.63139999999999996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315</v>
      </c>
      <c r="Y110" s="725">
        <f>IFERROR(SUM(Y106:Y108),"0")</f>
        <v>315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189</v>
      </c>
      <c r="Y114" s="724">
        <f>IFERROR(IF(X114="",0,CEILING((X114/$H114),1)*$H114),"")</f>
        <v>189</v>
      </c>
      <c r="Z114" s="36">
        <f>IFERROR(IF(Y114=0,"",ROUNDUP(Y114/H114,0)*0.00753),"")</f>
        <v>0.52710000000000001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208.03999999999996</v>
      </c>
      <c r="BN114" s="64">
        <f>IFERROR(Y114*I114/H114,"0")</f>
        <v>208.03999999999996</v>
      </c>
      <c r="BO114" s="64">
        <f>IFERROR(1/J114*(X114/H114),"0")</f>
        <v>0.44871794871794868</v>
      </c>
      <c r="BP114" s="64">
        <f>IFERROR(1/J114*(Y114/H114),"0")</f>
        <v>0.44871794871794868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70</v>
      </c>
      <c r="Y117" s="725">
        <f>IFERROR(Y112/H112,"0")+IFERROR(Y113/H113,"0")+IFERROR(Y114/H114,"0")+IFERROR(Y115/H115,"0")+IFERROR(Y116/H116,"0")</f>
        <v>70</v>
      </c>
      <c r="Z117" s="725">
        <f>IFERROR(IF(Z112="",0,Z112),"0")+IFERROR(IF(Z113="",0,Z113),"0")+IFERROR(IF(Z114="",0,Z114),"0")+IFERROR(IF(Z115="",0,Z115),"0")+IFERROR(IF(Z116="",0,Z116),"0")</f>
        <v>0.52710000000000001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189</v>
      </c>
      <c r="Y118" s="725">
        <f>IFERROR(SUM(Y112:Y116),"0")</f>
        <v>189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450</v>
      </c>
      <c r="Y124" s="724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100</v>
      </c>
      <c r="Y126" s="725">
        <f>IFERROR(Y121/H121,"0")+IFERROR(Y122/H122,"0")+IFERROR(Y123/H123,"0")+IFERROR(Y124/H124,"0")+IFERROR(Y125/H125,"0")</f>
        <v>100</v>
      </c>
      <c r="Z126" s="725">
        <f>IFERROR(IF(Z121="",0,Z121),"0")+IFERROR(IF(Z122="",0,Z122),"0")+IFERROR(IF(Z123="",0,Z123),"0")+IFERROR(IF(Z124="",0,Z124),"0")+IFERROR(IF(Z125="",0,Z125),"0")</f>
        <v>0.90200000000000002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450</v>
      </c>
      <c r="Y127" s="725">
        <f>IFERROR(SUM(Y121:Y125),"0")</f>
        <v>450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1344.6</v>
      </c>
      <c r="Y141" s="724">
        <f t="shared" si="26"/>
        <v>1344.6000000000001</v>
      </c>
      <c r="Z141" s="36">
        <f>IFERROR(IF(Y141=0,"",ROUNDUP(Y141/H141,0)*0.00753),"")</f>
        <v>3.7499400000000001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1480.0559999999998</v>
      </c>
      <c r="BN141" s="64">
        <f t="shared" si="28"/>
        <v>1480.056</v>
      </c>
      <c r="BO141" s="64">
        <f t="shared" si="29"/>
        <v>3.1923076923076916</v>
      </c>
      <c r="BP141" s="64">
        <f t="shared" si="30"/>
        <v>3.1923076923076921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497.99999999999994</v>
      </c>
      <c r="Y144" s="725">
        <f>IFERROR(Y137/H137,"0")+IFERROR(Y138/H138,"0")+IFERROR(Y139/H139,"0")+IFERROR(Y140/H140,"0")+IFERROR(Y141/H141,"0")+IFERROR(Y142/H142,"0")+IFERROR(Y143/H143,"0")</f>
        <v>498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3.7499400000000001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1344.6</v>
      </c>
      <c r="Y145" s="725">
        <f>IFERROR(SUM(Y137:Y143),"0")</f>
        <v>1344.6000000000001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4301051477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360</v>
      </c>
      <c r="Y231" s="724">
        <f t="shared" si="41"/>
        <v>360</v>
      </c>
      <c r="Z231" s="36">
        <f t="shared" ref="Z231:Z237" si="46">IFERROR(IF(Y231=0,"",ROUNDUP(Y231/H231,0)*0.00753),"")</f>
        <v>1.1294999999999999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403.5</v>
      </c>
      <c r="BN231" s="64">
        <f t="shared" si="43"/>
        <v>403.5</v>
      </c>
      <c r="BO231" s="64">
        <f t="shared" si="44"/>
        <v>0.96153846153846145</v>
      </c>
      <c r="BP231" s="64">
        <f t="shared" si="45"/>
        <v>0.96153846153846145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223.2</v>
      </c>
      <c r="Y233" s="724">
        <f t="shared" si="41"/>
        <v>223.2</v>
      </c>
      <c r="Z233" s="36">
        <f t="shared" si="46"/>
        <v>0.70028999999999997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248.49600000000001</v>
      </c>
      <c r="BN233" s="64">
        <f t="shared" si="43"/>
        <v>248.49600000000001</v>
      </c>
      <c r="BO233" s="64">
        <f t="shared" si="44"/>
        <v>0.59615384615384615</v>
      </c>
      <c r="BP233" s="64">
        <f t="shared" si="45"/>
        <v>0.59615384615384615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243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243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1.82979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583.20000000000005</v>
      </c>
      <c r="Y239" s="725">
        <f>IFERROR(SUM(Y227:Y237),"0")</f>
        <v>583.20000000000005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4301011717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4301011945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4301011733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440</v>
      </c>
      <c r="C253" s="31">
        <v>4301011944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4301011942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8" t="s">
        <v>480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85" t="s">
        <v>535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420</v>
      </c>
      <c r="Y375" s="724">
        <f>IFERROR(IF(X375="",0,CEILING((X375/$H375),1)*$H375),"")</f>
        <v>420</v>
      </c>
      <c r="Z375" s="36">
        <f>IFERROR(IF(Y375=0,"",ROUNDUP(Y375/H375,0)*0.00753),"")</f>
        <v>1.506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474.4</v>
      </c>
      <c r="BN375" s="64">
        <f>IFERROR(Y375*I375/H375,"0")</f>
        <v>474.4</v>
      </c>
      <c r="BO375" s="64">
        <f>IFERROR(1/J375*(X375/H375),"0")</f>
        <v>1.2820512820512819</v>
      </c>
      <c r="BP375" s="64">
        <f>IFERROR(1/J375*(Y375/H375),"0")</f>
        <v>1.2820512820512819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840</v>
      </c>
      <c r="Y376" s="724">
        <f>IFERROR(IF(X376="",0,CEILING((X376/$H376),1)*$H376),"")</f>
        <v>840</v>
      </c>
      <c r="Z376" s="36">
        <f>IFERROR(IF(Y376=0,"",ROUNDUP(Y376/H376,0)*0.00753),"")</f>
        <v>3.012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943.99999999999989</v>
      </c>
      <c r="BN376" s="64">
        <f>IFERROR(Y376*I376/H376,"0")</f>
        <v>943.99999999999989</v>
      </c>
      <c r="BO376" s="64">
        <f>IFERROR(1/J376*(X376/H376),"0")</f>
        <v>2.5641025641025639</v>
      </c>
      <c r="BP376" s="64">
        <f>IFERROR(1/J376*(Y376/H376),"0")</f>
        <v>2.5641025641025639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600</v>
      </c>
      <c r="Y377" s="725">
        <f>IFERROR(Y374/H374,"0")+IFERROR(Y375/H375,"0")+IFERROR(Y376/H376,"0")</f>
        <v>600</v>
      </c>
      <c r="Z377" s="725">
        <f>IFERROR(IF(Z374="",0,Z374),"0")+IFERROR(IF(Z375="",0,Z375),"0")+IFERROR(IF(Z376="",0,Z376),"0")</f>
        <v>4.5179999999999998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1260</v>
      </c>
      <c r="Y378" s="725">
        <f>IFERROR(SUM(Y374:Y376),"0")</f>
        <v>1260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IFERROR(IF(Y383=0,"",ROUNDUP(Y383/H383,0)*0.02175),"")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7">
        <v>4607091383997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7">
        <v>4680115884830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0</v>
      </c>
      <c r="Y394" s="725">
        <f>IFERROR(SUM(Y382:Y392),"0")</f>
        <v>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0</v>
      </c>
      <c r="Y396" s="72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0</v>
      </c>
      <c r="Y398" s="725">
        <f>IFERROR(Y396/H396,"0")+IFERROR(Y397/H397,"0")</f>
        <v>0</v>
      </c>
      <c r="Z398" s="725">
        <f>IFERROR(IF(Z396="",0,Z396),"0")+IFERROR(IF(Z397="",0,Z397),"0")</f>
        <v>0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0</v>
      </c>
      <c r="Y399" s="725">
        <f>IFERROR(SUM(Y396:Y397),"0")</f>
        <v>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7">
        <v>4680115881907</v>
      </c>
      <c r="E413" s="728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7">
        <v>4680115881907</v>
      </c>
      <c r="E414" s="728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">
        <v>674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7">
        <v>4607091384192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7">
        <v>4680115884892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18.899999999999999</v>
      </c>
      <c r="Y457" s="724">
        <f t="shared" si="83"/>
        <v>18.900000000000002</v>
      </c>
      <c r="Z457" s="36">
        <f t="shared" si="88"/>
        <v>4.5179999999999998E-2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20.069999999999997</v>
      </c>
      <c r="BN457" s="64">
        <f t="shared" si="85"/>
        <v>20.07</v>
      </c>
      <c r="BO457" s="64">
        <f t="shared" si="86"/>
        <v>3.8461538461538457E-2</v>
      </c>
      <c r="BP457" s="64">
        <f t="shared" si="87"/>
        <v>3.8461538461538464E-2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4301031333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8.9999999999999982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9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4.5179999999999998E-2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18.899999999999999</v>
      </c>
      <c r="Y466" s="725">
        <f>IFERROR(SUM(Y446:Y464),"0")</f>
        <v>18.900000000000002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161.69999999999999</v>
      </c>
      <c r="Y486" s="724">
        <f>IFERROR(IF(X486="",0,CEILING((X486/$H486),1)*$H486),"")</f>
        <v>161.70000000000002</v>
      </c>
      <c r="Z486" s="36">
        <f>IFERROR(IF(Y486=0,"",ROUNDUP(Y486/H486,0)*0.00502),"")</f>
        <v>0.38653999999999999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171.70999999999998</v>
      </c>
      <c r="BN486" s="64">
        <f>IFERROR(Y486*I486/H486,"0")</f>
        <v>171.71</v>
      </c>
      <c r="BO486" s="64">
        <f>IFERROR(1/J486*(X486/H486),"0")</f>
        <v>0.32905982905982906</v>
      </c>
      <c r="BP486" s="64">
        <f>IFERROR(1/J486*(Y486/H486),"0")</f>
        <v>0.32905982905982911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76.999999999999986</v>
      </c>
      <c r="Y488" s="725">
        <f>IFERROR(Y483/H483,"0")+IFERROR(Y484/H484,"0")+IFERROR(Y485/H485,"0")+IFERROR(Y486/H486,"0")+IFERROR(Y487/H487,"0")</f>
        <v>77</v>
      </c>
      <c r="Z488" s="725">
        <f>IFERROR(IF(Z483="",0,Z483),"0")+IFERROR(IF(Z484="",0,Z484),"0")+IFERROR(IF(Z485="",0,Z485),"0")+IFERROR(IF(Z486="",0,Z486),"0")+IFERROR(IF(Z487="",0,Z487),"0")</f>
        <v>0.38653999999999999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161.69999999999999</v>
      </c>
      <c r="Y489" s="725">
        <f>IFERROR(SUM(Y483:Y487),"0")</f>
        <v>161.70000000000002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4301060354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4301060408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4301060355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4301060407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5830.4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5830.4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6332.8919999999989</v>
      </c>
      <c r="Y618" s="725">
        <f>IFERROR(SUM(BN22:BN614),"0")</f>
        <v>6332.8919999999998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14</v>
      </c>
      <c r="Y619" s="38">
        <f>ROUNDUP(SUM(BP22:BP614),0)</f>
        <v>14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6682.8919999999989</v>
      </c>
      <c r="Y620" s="725">
        <f>GrossWeightTotalR+PalletQtyTotalR*25</f>
        <v>6682.8919999999998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2019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2019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15.764990000000003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608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900</v>
      </c>
      <c r="E627" s="46">
        <f>IFERROR(Y106*1,"0")+IFERROR(Y107*1,"0")+IFERROR(Y108*1,"0")+IFERROR(Y112*1,"0")+IFERROR(Y113*1,"0")+IFERROR(Y114*1,"0")+IFERROR(Y115*1,"0")+IFERROR(Y116*1,"0")</f>
        <v>504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1794.6000000000001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583.20000000000005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1260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18.900000000000002</v>
      </c>
      <c r="Z627" s="46">
        <f>IFERROR(Y479*1,"0")+IFERROR(Y483*1,"0")+IFERROR(Y484*1,"0")+IFERROR(Y485*1,"0")+IFERROR(Y486*1,"0")+IFERROR(Y487*1,"0")+IFERROR(Y491*1,"0")+IFERROR(Y495*1,"0")</f>
        <v>161.70000000000002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2024-10-30T10:00:59Z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