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31,10,24 Симф мульт\"/>
    </mc:Choice>
  </mc:AlternateContent>
  <xr:revisionPtr revIDLastSave="0" documentId="13_ncr:1_{000C2FFA-0C29-4017-9E65-B9D2B6C9FCEE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7" i="1"/>
  <c r="AH8" i="1"/>
  <c r="AH9" i="1"/>
  <c r="AH10" i="1"/>
  <c r="AH11" i="1"/>
  <c r="AH12" i="1"/>
  <c r="AH13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7" i="1"/>
  <c r="AH88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6" i="1"/>
  <c r="AH107" i="1"/>
  <c r="AH108" i="1"/>
  <c r="AH109" i="1"/>
  <c r="AH113" i="1"/>
  <c r="AH114" i="1"/>
  <c r="AH115" i="1"/>
  <c r="AH116" i="1"/>
  <c r="AH117" i="1"/>
  <c r="AH118" i="1"/>
  <c r="AH119" i="1"/>
  <c r="AH120" i="1"/>
  <c r="AH121" i="1"/>
  <c r="AH122" i="1"/>
  <c r="AH123" i="1"/>
  <c r="AH125" i="1"/>
  <c r="AH126" i="1"/>
  <c r="AH127" i="1"/>
  <c r="AH128" i="1"/>
  <c r="AH129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7" i="1"/>
  <c r="AD8" i="1"/>
  <c r="W8" i="1" s="1"/>
  <c r="Z8" i="1" s="1"/>
  <c r="AD9" i="1"/>
  <c r="W9" i="1" s="1"/>
  <c r="Z9" i="1" s="1"/>
  <c r="AD10" i="1"/>
  <c r="W10" i="1" s="1"/>
  <c r="Z10" i="1" s="1"/>
  <c r="AD11" i="1"/>
  <c r="W11" i="1" s="1"/>
  <c r="Z11" i="1" s="1"/>
  <c r="AD12" i="1"/>
  <c r="W12" i="1" s="1"/>
  <c r="Z12" i="1" s="1"/>
  <c r="AD13" i="1"/>
  <c r="W13" i="1" s="1"/>
  <c r="Z13" i="1" s="1"/>
  <c r="AD14" i="1"/>
  <c r="W14" i="1" s="1"/>
  <c r="Z14" i="1" s="1"/>
  <c r="AD15" i="1"/>
  <c r="W15" i="1" s="1"/>
  <c r="Z15" i="1" s="1"/>
  <c r="AD16" i="1"/>
  <c r="W16" i="1" s="1"/>
  <c r="Z16" i="1" s="1"/>
  <c r="AD17" i="1"/>
  <c r="W17" i="1" s="1"/>
  <c r="Z17" i="1" s="1"/>
  <c r="AD18" i="1"/>
  <c r="W18" i="1" s="1"/>
  <c r="Z18" i="1" s="1"/>
  <c r="AD19" i="1"/>
  <c r="W19" i="1" s="1"/>
  <c r="Z19" i="1" s="1"/>
  <c r="AD20" i="1"/>
  <c r="W20" i="1" s="1"/>
  <c r="Z20" i="1" s="1"/>
  <c r="AD21" i="1"/>
  <c r="W21" i="1" s="1"/>
  <c r="Z21" i="1" s="1"/>
  <c r="AD22" i="1"/>
  <c r="W22" i="1" s="1"/>
  <c r="Z22" i="1" s="1"/>
  <c r="AD23" i="1"/>
  <c r="W23" i="1" s="1"/>
  <c r="Z23" i="1" s="1"/>
  <c r="AD24" i="1"/>
  <c r="W24" i="1" s="1"/>
  <c r="Z24" i="1" s="1"/>
  <c r="AD25" i="1"/>
  <c r="W25" i="1" s="1"/>
  <c r="Z25" i="1" s="1"/>
  <c r="AD26" i="1"/>
  <c r="W26" i="1" s="1"/>
  <c r="Z26" i="1" s="1"/>
  <c r="AD27" i="1"/>
  <c r="W27" i="1" s="1"/>
  <c r="Z27" i="1" s="1"/>
  <c r="AD28" i="1"/>
  <c r="W28" i="1" s="1"/>
  <c r="Z28" i="1" s="1"/>
  <c r="AD29" i="1"/>
  <c r="W29" i="1" s="1"/>
  <c r="Z29" i="1" s="1"/>
  <c r="AD30" i="1"/>
  <c r="W30" i="1" s="1"/>
  <c r="Z30" i="1" s="1"/>
  <c r="AD31" i="1"/>
  <c r="W31" i="1" s="1"/>
  <c r="Z31" i="1" s="1"/>
  <c r="AD32" i="1"/>
  <c r="W32" i="1" s="1"/>
  <c r="Z32" i="1" s="1"/>
  <c r="AD33" i="1"/>
  <c r="W33" i="1" s="1"/>
  <c r="Z33" i="1" s="1"/>
  <c r="AD34" i="1"/>
  <c r="W34" i="1" s="1"/>
  <c r="Z34" i="1" s="1"/>
  <c r="AD35" i="1"/>
  <c r="W35" i="1" s="1"/>
  <c r="Z35" i="1" s="1"/>
  <c r="AD36" i="1"/>
  <c r="W36" i="1" s="1"/>
  <c r="Z36" i="1" s="1"/>
  <c r="AD37" i="1"/>
  <c r="W37" i="1" s="1"/>
  <c r="Z37" i="1" s="1"/>
  <c r="AD38" i="1"/>
  <c r="W38" i="1" s="1"/>
  <c r="Z38" i="1" s="1"/>
  <c r="AD39" i="1"/>
  <c r="W39" i="1" s="1"/>
  <c r="Z39" i="1" s="1"/>
  <c r="AD40" i="1"/>
  <c r="W40" i="1" s="1"/>
  <c r="Z40" i="1" s="1"/>
  <c r="AD41" i="1"/>
  <c r="W41" i="1" s="1"/>
  <c r="Z41" i="1" s="1"/>
  <c r="AD42" i="1"/>
  <c r="W42" i="1" s="1"/>
  <c r="Z42" i="1" s="1"/>
  <c r="AD43" i="1"/>
  <c r="W43" i="1" s="1"/>
  <c r="Z43" i="1" s="1"/>
  <c r="AD44" i="1"/>
  <c r="W44" i="1" s="1"/>
  <c r="Z44" i="1" s="1"/>
  <c r="AD45" i="1"/>
  <c r="W45" i="1" s="1"/>
  <c r="Z45" i="1" s="1"/>
  <c r="AD46" i="1"/>
  <c r="W46" i="1" s="1"/>
  <c r="Z46" i="1" s="1"/>
  <c r="AD47" i="1"/>
  <c r="W47" i="1" s="1"/>
  <c r="Z47" i="1" s="1"/>
  <c r="AD48" i="1"/>
  <c r="W48" i="1" s="1"/>
  <c r="Z48" i="1" s="1"/>
  <c r="AD49" i="1"/>
  <c r="W49" i="1" s="1"/>
  <c r="Z49" i="1" s="1"/>
  <c r="AD50" i="1"/>
  <c r="W50" i="1" s="1"/>
  <c r="Z50" i="1" s="1"/>
  <c r="AD51" i="1"/>
  <c r="W51" i="1" s="1"/>
  <c r="Z51" i="1" s="1"/>
  <c r="AD52" i="1"/>
  <c r="W52" i="1" s="1"/>
  <c r="Z52" i="1" s="1"/>
  <c r="AD53" i="1"/>
  <c r="W53" i="1" s="1"/>
  <c r="Z53" i="1" s="1"/>
  <c r="AD54" i="1"/>
  <c r="W54" i="1" s="1"/>
  <c r="Z54" i="1" s="1"/>
  <c r="AD55" i="1"/>
  <c r="W55" i="1" s="1"/>
  <c r="Z55" i="1" s="1"/>
  <c r="AD56" i="1"/>
  <c r="W56" i="1" s="1"/>
  <c r="Z56" i="1" s="1"/>
  <c r="AD57" i="1"/>
  <c r="W57" i="1" s="1"/>
  <c r="Z57" i="1" s="1"/>
  <c r="AD58" i="1"/>
  <c r="W58" i="1" s="1"/>
  <c r="Z58" i="1" s="1"/>
  <c r="AD59" i="1"/>
  <c r="W59" i="1" s="1"/>
  <c r="Z59" i="1" s="1"/>
  <c r="AD60" i="1"/>
  <c r="W60" i="1" s="1"/>
  <c r="Z60" i="1" s="1"/>
  <c r="AD61" i="1"/>
  <c r="W61" i="1" s="1"/>
  <c r="Z61" i="1" s="1"/>
  <c r="AD62" i="1"/>
  <c r="W62" i="1" s="1"/>
  <c r="Z62" i="1" s="1"/>
  <c r="AD63" i="1"/>
  <c r="W63" i="1" s="1"/>
  <c r="Z63" i="1" s="1"/>
  <c r="AD64" i="1"/>
  <c r="W64" i="1" s="1"/>
  <c r="Y64" i="1" s="1"/>
  <c r="AD65" i="1"/>
  <c r="W65" i="1" s="1"/>
  <c r="Z65" i="1" s="1"/>
  <c r="AD66" i="1"/>
  <c r="W66" i="1" s="1"/>
  <c r="Z66" i="1" s="1"/>
  <c r="AD67" i="1"/>
  <c r="W67" i="1" s="1"/>
  <c r="Z67" i="1" s="1"/>
  <c r="AD68" i="1"/>
  <c r="W68" i="1" s="1"/>
  <c r="Z68" i="1" s="1"/>
  <c r="AD69" i="1"/>
  <c r="W69" i="1" s="1"/>
  <c r="Z69" i="1" s="1"/>
  <c r="AD70" i="1"/>
  <c r="W70" i="1" s="1"/>
  <c r="Z70" i="1" s="1"/>
  <c r="AD71" i="1"/>
  <c r="W71" i="1" s="1"/>
  <c r="Z71" i="1" s="1"/>
  <c r="AD72" i="1"/>
  <c r="W72" i="1" s="1"/>
  <c r="Z72" i="1" s="1"/>
  <c r="AD73" i="1"/>
  <c r="W73" i="1" s="1"/>
  <c r="Z73" i="1" s="1"/>
  <c r="AD74" i="1"/>
  <c r="W74" i="1" s="1"/>
  <c r="Z74" i="1" s="1"/>
  <c r="AD75" i="1"/>
  <c r="W75" i="1" s="1"/>
  <c r="Z75" i="1" s="1"/>
  <c r="AD76" i="1"/>
  <c r="W76" i="1" s="1"/>
  <c r="Z76" i="1" s="1"/>
  <c r="AD77" i="1"/>
  <c r="W77" i="1" s="1"/>
  <c r="Z77" i="1" s="1"/>
  <c r="AD78" i="1"/>
  <c r="W78" i="1" s="1"/>
  <c r="Z78" i="1" s="1"/>
  <c r="AD79" i="1"/>
  <c r="W79" i="1" s="1"/>
  <c r="Z79" i="1" s="1"/>
  <c r="AD80" i="1"/>
  <c r="W80" i="1" s="1"/>
  <c r="Z80" i="1" s="1"/>
  <c r="AD81" i="1"/>
  <c r="W81" i="1" s="1"/>
  <c r="Z81" i="1" s="1"/>
  <c r="AD82" i="1"/>
  <c r="W82" i="1" s="1"/>
  <c r="Z82" i="1" s="1"/>
  <c r="AD83" i="1"/>
  <c r="W83" i="1" s="1"/>
  <c r="Z83" i="1" s="1"/>
  <c r="AD84" i="1"/>
  <c r="W84" i="1" s="1"/>
  <c r="Z84" i="1" s="1"/>
  <c r="AD85" i="1"/>
  <c r="W85" i="1" s="1"/>
  <c r="Z85" i="1" s="1"/>
  <c r="AD86" i="1"/>
  <c r="W86" i="1" s="1"/>
  <c r="Z86" i="1" s="1"/>
  <c r="AD87" i="1"/>
  <c r="W87" i="1" s="1"/>
  <c r="Z87" i="1" s="1"/>
  <c r="AD88" i="1"/>
  <c r="W88" i="1" s="1"/>
  <c r="Z88" i="1" s="1"/>
  <c r="AD89" i="1"/>
  <c r="W89" i="1" s="1"/>
  <c r="Z89" i="1" s="1"/>
  <c r="AD90" i="1"/>
  <c r="W90" i="1" s="1"/>
  <c r="Z90" i="1" s="1"/>
  <c r="AD91" i="1"/>
  <c r="W91" i="1" s="1"/>
  <c r="Z91" i="1" s="1"/>
  <c r="AD92" i="1"/>
  <c r="W92" i="1" s="1"/>
  <c r="Z92" i="1" s="1"/>
  <c r="AD93" i="1"/>
  <c r="W93" i="1" s="1"/>
  <c r="Z93" i="1" s="1"/>
  <c r="AD94" i="1"/>
  <c r="W94" i="1" s="1"/>
  <c r="Z94" i="1" s="1"/>
  <c r="AD95" i="1"/>
  <c r="W95" i="1" s="1"/>
  <c r="Z95" i="1" s="1"/>
  <c r="AD96" i="1"/>
  <c r="W96" i="1" s="1"/>
  <c r="Z96" i="1" s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Z107" i="1" s="1"/>
  <c r="AD108" i="1"/>
  <c r="W108" i="1" s="1"/>
  <c r="Z108" i="1" s="1"/>
  <c r="AD109" i="1"/>
  <c r="W109" i="1" s="1"/>
  <c r="Z109" i="1" s="1"/>
  <c r="AD110" i="1"/>
  <c r="W110" i="1" s="1"/>
  <c r="Z110" i="1" s="1"/>
  <c r="AD111" i="1"/>
  <c r="W111" i="1" s="1"/>
  <c r="Z111" i="1" s="1"/>
  <c r="AD112" i="1"/>
  <c r="W112" i="1" s="1"/>
  <c r="Z112" i="1" s="1"/>
  <c r="AD113" i="1"/>
  <c r="W113" i="1" s="1"/>
  <c r="Z113" i="1" s="1"/>
  <c r="AD114" i="1"/>
  <c r="W114" i="1" s="1"/>
  <c r="Z114" i="1" s="1"/>
  <c r="AD115" i="1"/>
  <c r="W115" i="1" s="1"/>
  <c r="Z115" i="1" s="1"/>
  <c r="AD116" i="1"/>
  <c r="W116" i="1" s="1"/>
  <c r="Z116" i="1" s="1"/>
  <c r="AD117" i="1"/>
  <c r="W117" i="1" s="1"/>
  <c r="Z117" i="1" s="1"/>
  <c r="AD118" i="1"/>
  <c r="W118" i="1" s="1"/>
  <c r="Z118" i="1" s="1"/>
  <c r="AD119" i="1"/>
  <c r="W119" i="1" s="1"/>
  <c r="Z119" i="1" s="1"/>
  <c r="AD120" i="1"/>
  <c r="W120" i="1" s="1"/>
  <c r="Z120" i="1" s="1"/>
  <c r="AD121" i="1"/>
  <c r="W121" i="1" s="1"/>
  <c r="Z121" i="1" s="1"/>
  <c r="AD122" i="1"/>
  <c r="W122" i="1" s="1"/>
  <c r="Z122" i="1" s="1"/>
  <c r="AD123" i="1"/>
  <c r="W123" i="1" s="1"/>
  <c r="Z123" i="1" s="1"/>
  <c r="AD124" i="1"/>
  <c r="W124" i="1" s="1"/>
  <c r="Z124" i="1" s="1"/>
  <c r="AD125" i="1"/>
  <c r="W125" i="1" s="1"/>
  <c r="Z125" i="1" s="1"/>
  <c r="AD126" i="1"/>
  <c r="W126" i="1" s="1"/>
  <c r="Z126" i="1" s="1"/>
  <c r="AD127" i="1"/>
  <c r="W127" i="1" s="1"/>
  <c r="Z127" i="1" s="1"/>
  <c r="AD128" i="1"/>
  <c r="W128" i="1" s="1"/>
  <c r="Z128" i="1" s="1"/>
  <c r="AD129" i="1"/>
  <c r="W129" i="1" s="1"/>
  <c r="Z129" i="1" s="1"/>
  <c r="AD7" i="1"/>
  <c r="W7" i="1" s="1"/>
  <c r="Z7" i="1" s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7" i="1"/>
  <c r="L8" i="1"/>
  <c r="Y8" i="1" s="1"/>
  <c r="L9" i="1"/>
  <c r="L10" i="1"/>
  <c r="Y10" i="1" s="1"/>
  <c r="L11" i="1"/>
  <c r="L12" i="1"/>
  <c r="Y12" i="1" s="1"/>
  <c r="L13" i="1"/>
  <c r="L14" i="1"/>
  <c r="Y14" i="1" s="1"/>
  <c r="L15" i="1"/>
  <c r="L16" i="1"/>
  <c r="Y16" i="1" s="1"/>
  <c r="L17" i="1"/>
  <c r="L18" i="1"/>
  <c r="Y18" i="1" s="1"/>
  <c r="L19" i="1"/>
  <c r="L20" i="1"/>
  <c r="Y20" i="1" s="1"/>
  <c r="L21" i="1"/>
  <c r="L22" i="1"/>
  <c r="Y22" i="1" s="1"/>
  <c r="L23" i="1"/>
  <c r="L24" i="1"/>
  <c r="Y24" i="1" s="1"/>
  <c r="L25" i="1"/>
  <c r="L26" i="1"/>
  <c r="Y26" i="1" s="1"/>
  <c r="L27" i="1"/>
  <c r="L28" i="1"/>
  <c r="Y28" i="1" s="1"/>
  <c r="L29" i="1"/>
  <c r="L30" i="1"/>
  <c r="Y30" i="1" s="1"/>
  <c r="L31" i="1"/>
  <c r="L32" i="1"/>
  <c r="Y32" i="1" s="1"/>
  <c r="L33" i="1"/>
  <c r="L34" i="1"/>
  <c r="Y34" i="1" s="1"/>
  <c r="L35" i="1"/>
  <c r="L36" i="1"/>
  <c r="Y36" i="1" s="1"/>
  <c r="L37" i="1"/>
  <c r="L38" i="1"/>
  <c r="Y38" i="1" s="1"/>
  <c r="L39" i="1"/>
  <c r="L40" i="1"/>
  <c r="Y40" i="1" s="1"/>
  <c r="L41" i="1"/>
  <c r="L42" i="1"/>
  <c r="Y42" i="1" s="1"/>
  <c r="L43" i="1"/>
  <c r="L44" i="1"/>
  <c r="Y44" i="1" s="1"/>
  <c r="L45" i="1"/>
  <c r="L46" i="1"/>
  <c r="Y46" i="1" s="1"/>
  <c r="L47" i="1"/>
  <c r="L48" i="1"/>
  <c r="Y48" i="1" s="1"/>
  <c r="L49" i="1"/>
  <c r="L50" i="1"/>
  <c r="Y50" i="1" s="1"/>
  <c r="L51" i="1"/>
  <c r="L52" i="1"/>
  <c r="Y52" i="1" s="1"/>
  <c r="L53" i="1"/>
  <c r="L54" i="1"/>
  <c r="Y54" i="1" s="1"/>
  <c r="L55" i="1"/>
  <c r="L56" i="1"/>
  <c r="Y56" i="1" s="1"/>
  <c r="L57" i="1"/>
  <c r="L58" i="1"/>
  <c r="Y58" i="1" s="1"/>
  <c r="L59" i="1"/>
  <c r="L60" i="1"/>
  <c r="Y60" i="1" s="1"/>
  <c r="L61" i="1"/>
  <c r="L62" i="1"/>
  <c r="Y62" i="1" s="1"/>
  <c r="L63" i="1"/>
  <c r="L64" i="1"/>
  <c r="L65" i="1"/>
  <c r="Y65" i="1" s="1"/>
  <c r="L66" i="1"/>
  <c r="L67" i="1"/>
  <c r="L68" i="1"/>
  <c r="Y68" i="1" s="1"/>
  <c r="L69" i="1"/>
  <c r="L70" i="1"/>
  <c r="Y70" i="1" s="1"/>
  <c r="L71" i="1"/>
  <c r="L72" i="1"/>
  <c r="L73" i="1"/>
  <c r="Y73" i="1" s="1"/>
  <c r="L74" i="1"/>
  <c r="L75" i="1"/>
  <c r="L76" i="1"/>
  <c r="L77" i="1"/>
  <c r="Y77" i="1" s="1"/>
  <c r="L78" i="1"/>
  <c r="L79" i="1"/>
  <c r="L80" i="1"/>
  <c r="Y80" i="1" s="1"/>
  <c r="L81" i="1"/>
  <c r="L82" i="1"/>
  <c r="Y82" i="1" s="1"/>
  <c r="L83" i="1"/>
  <c r="L84" i="1"/>
  <c r="L85" i="1"/>
  <c r="Y85" i="1" s="1"/>
  <c r="L86" i="1"/>
  <c r="L87" i="1"/>
  <c r="L88" i="1"/>
  <c r="Y88" i="1" s="1"/>
  <c r="L89" i="1"/>
  <c r="Y89" i="1" s="1"/>
  <c r="L90" i="1"/>
  <c r="Y90" i="1" s="1"/>
  <c r="L91" i="1"/>
  <c r="L92" i="1"/>
  <c r="Y92" i="1" s="1"/>
  <c r="L93" i="1"/>
  <c r="Y93" i="1" s="1"/>
  <c r="L94" i="1"/>
  <c r="Y94" i="1" s="1"/>
  <c r="L95" i="1"/>
  <c r="L96" i="1"/>
  <c r="Y96" i="1" s="1"/>
  <c r="L97" i="1"/>
  <c r="Y97" i="1" s="1"/>
  <c r="L98" i="1"/>
  <c r="Y98" i="1" s="1"/>
  <c r="L99" i="1"/>
  <c r="L100" i="1"/>
  <c r="Y100" i="1" s="1"/>
  <c r="L101" i="1"/>
  <c r="Y101" i="1" s="1"/>
  <c r="L102" i="1"/>
  <c r="Y102" i="1" s="1"/>
  <c r="L103" i="1"/>
  <c r="L104" i="1"/>
  <c r="Y104" i="1" s="1"/>
  <c r="L105" i="1"/>
  <c r="Y105" i="1" s="1"/>
  <c r="L106" i="1"/>
  <c r="Y106" i="1" s="1"/>
  <c r="L107" i="1"/>
  <c r="L108" i="1"/>
  <c r="Y108" i="1" s="1"/>
  <c r="L109" i="1"/>
  <c r="Y109" i="1" s="1"/>
  <c r="L110" i="1"/>
  <c r="Y110" i="1" s="1"/>
  <c r="L111" i="1"/>
  <c r="L112" i="1"/>
  <c r="Y112" i="1" s="1"/>
  <c r="L113" i="1"/>
  <c r="Y113" i="1" s="1"/>
  <c r="L114" i="1"/>
  <c r="Y114" i="1" s="1"/>
  <c r="L115" i="1"/>
  <c r="L116" i="1"/>
  <c r="Y116" i="1" s="1"/>
  <c r="L117" i="1"/>
  <c r="Y117" i="1" s="1"/>
  <c r="L118" i="1"/>
  <c r="Y118" i="1" s="1"/>
  <c r="L119" i="1"/>
  <c r="L120" i="1"/>
  <c r="Y120" i="1" s="1"/>
  <c r="L121" i="1"/>
  <c r="Y121" i="1" s="1"/>
  <c r="L122" i="1"/>
  <c r="Y122" i="1" s="1"/>
  <c r="L123" i="1"/>
  <c r="L124" i="1"/>
  <c r="Y124" i="1" s="1"/>
  <c r="L125" i="1"/>
  <c r="Y125" i="1" s="1"/>
  <c r="L126" i="1"/>
  <c r="Y126" i="1" s="1"/>
  <c r="L127" i="1"/>
  <c r="L128" i="1"/>
  <c r="Y128" i="1" s="1"/>
  <c r="L129" i="1"/>
  <c r="Y129" i="1" s="1"/>
  <c r="L7" i="1"/>
  <c r="Y7" i="1" s="1"/>
  <c r="K90" i="1"/>
  <c r="K110" i="1"/>
  <c r="K111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7" i="1"/>
  <c r="K7" i="1" s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7" i="1"/>
  <c r="AK6" i="1"/>
  <c r="AL6" i="1"/>
  <c r="AB6" i="1"/>
  <c r="AC6" i="1"/>
  <c r="AA6" i="1"/>
  <c r="P6" i="1"/>
  <c r="Q6" i="1"/>
  <c r="R6" i="1"/>
  <c r="S6" i="1"/>
  <c r="T6" i="1"/>
  <c r="U6" i="1"/>
  <c r="V6" i="1"/>
  <c r="H8" i="1"/>
  <c r="AJ8" i="1" s="1"/>
  <c r="H9" i="1"/>
  <c r="AJ9" i="1" s="1"/>
  <c r="H10" i="1"/>
  <c r="AJ10" i="1" s="1"/>
  <c r="H11" i="1"/>
  <c r="AJ11" i="1" s="1"/>
  <c r="H12" i="1"/>
  <c r="AJ12" i="1" s="1"/>
  <c r="H13" i="1"/>
  <c r="AJ13" i="1" s="1"/>
  <c r="H14" i="1"/>
  <c r="AJ14" i="1" s="1"/>
  <c r="H15" i="1"/>
  <c r="AJ15" i="1" s="1"/>
  <c r="H16" i="1"/>
  <c r="AJ16" i="1" s="1"/>
  <c r="H17" i="1"/>
  <c r="AJ17" i="1" s="1"/>
  <c r="H18" i="1"/>
  <c r="AJ18" i="1" s="1"/>
  <c r="H19" i="1"/>
  <c r="AJ19" i="1" s="1"/>
  <c r="H20" i="1"/>
  <c r="AJ20" i="1" s="1"/>
  <c r="H21" i="1"/>
  <c r="AJ21" i="1" s="1"/>
  <c r="H22" i="1"/>
  <c r="AJ22" i="1" s="1"/>
  <c r="H23" i="1"/>
  <c r="AJ23" i="1" s="1"/>
  <c r="H24" i="1"/>
  <c r="AJ24" i="1" s="1"/>
  <c r="H25" i="1"/>
  <c r="AJ25" i="1" s="1"/>
  <c r="H26" i="1"/>
  <c r="AJ26" i="1" s="1"/>
  <c r="H27" i="1"/>
  <c r="AJ27" i="1" s="1"/>
  <c r="H28" i="1"/>
  <c r="AJ28" i="1" s="1"/>
  <c r="H29" i="1"/>
  <c r="AJ29" i="1" s="1"/>
  <c r="H30" i="1"/>
  <c r="AJ30" i="1" s="1"/>
  <c r="H31" i="1"/>
  <c r="AJ31" i="1" s="1"/>
  <c r="H32" i="1"/>
  <c r="AJ32" i="1" s="1"/>
  <c r="H33" i="1"/>
  <c r="AJ33" i="1" s="1"/>
  <c r="H34" i="1"/>
  <c r="AJ34" i="1" s="1"/>
  <c r="H35" i="1"/>
  <c r="AJ35" i="1" s="1"/>
  <c r="H36" i="1"/>
  <c r="AJ36" i="1" s="1"/>
  <c r="H37" i="1"/>
  <c r="AJ37" i="1" s="1"/>
  <c r="H38" i="1"/>
  <c r="AJ38" i="1" s="1"/>
  <c r="H39" i="1"/>
  <c r="AJ39" i="1" s="1"/>
  <c r="H40" i="1"/>
  <c r="AJ40" i="1" s="1"/>
  <c r="H41" i="1"/>
  <c r="AJ41" i="1" s="1"/>
  <c r="H42" i="1"/>
  <c r="AJ42" i="1" s="1"/>
  <c r="H43" i="1"/>
  <c r="AJ43" i="1" s="1"/>
  <c r="H44" i="1"/>
  <c r="AJ44" i="1" s="1"/>
  <c r="H45" i="1"/>
  <c r="AJ45" i="1" s="1"/>
  <c r="H46" i="1"/>
  <c r="AJ46" i="1" s="1"/>
  <c r="H47" i="1"/>
  <c r="AJ47" i="1" s="1"/>
  <c r="H48" i="1"/>
  <c r="AJ48" i="1" s="1"/>
  <c r="H49" i="1"/>
  <c r="AJ49" i="1" s="1"/>
  <c r="H50" i="1"/>
  <c r="AJ50" i="1" s="1"/>
  <c r="H51" i="1"/>
  <c r="AJ51" i="1" s="1"/>
  <c r="H52" i="1"/>
  <c r="AJ52" i="1" s="1"/>
  <c r="H53" i="1"/>
  <c r="AJ53" i="1" s="1"/>
  <c r="H54" i="1"/>
  <c r="AJ54" i="1" s="1"/>
  <c r="H55" i="1"/>
  <c r="AJ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AJ63" i="1" s="1"/>
  <c r="H64" i="1"/>
  <c r="AJ64" i="1" s="1"/>
  <c r="H65" i="1"/>
  <c r="AJ65" i="1" s="1"/>
  <c r="H66" i="1"/>
  <c r="AJ66" i="1" s="1"/>
  <c r="H67" i="1"/>
  <c r="AJ67" i="1" s="1"/>
  <c r="H68" i="1"/>
  <c r="AJ68" i="1" s="1"/>
  <c r="H69" i="1"/>
  <c r="AJ69" i="1" s="1"/>
  <c r="H70" i="1"/>
  <c r="AJ70" i="1" s="1"/>
  <c r="H71" i="1"/>
  <c r="AJ71" i="1" s="1"/>
  <c r="H72" i="1"/>
  <c r="AJ72" i="1" s="1"/>
  <c r="H73" i="1"/>
  <c r="AJ73" i="1" s="1"/>
  <c r="H74" i="1"/>
  <c r="AJ74" i="1" s="1"/>
  <c r="H75" i="1"/>
  <c r="AJ75" i="1" s="1"/>
  <c r="H76" i="1"/>
  <c r="AJ76" i="1" s="1"/>
  <c r="H77" i="1"/>
  <c r="AJ77" i="1" s="1"/>
  <c r="H78" i="1"/>
  <c r="AJ78" i="1" s="1"/>
  <c r="H79" i="1"/>
  <c r="AJ79" i="1" s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0" i="1"/>
  <c r="AJ90" i="1" s="1"/>
  <c r="H91" i="1"/>
  <c r="AJ91" i="1" s="1"/>
  <c r="H92" i="1"/>
  <c r="AJ92" i="1" s="1"/>
  <c r="H93" i="1"/>
  <c r="AJ93" i="1" s="1"/>
  <c r="H94" i="1"/>
  <c r="AJ94" i="1" s="1"/>
  <c r="H95" i="1"/>
  <c r="AJ95" i="1" s="1"/>
  <c r="H96" i="1"/>
  <c r="AJ96" i="1" s="1"/>
  <c r="H97" i="1"/>
  <c r="AJ97" i="1" s="1"/>
  <c r="H98" i="1"/>
  <c r="AJ98" i="1" s="1"/>
  <c r="H99" i="1"/>
  <c r="AJ99" i="1" s="1"/>
  <c r="H100" i="1"/>
  <c r="AJ100" i="1" s="1"/>
  <c r="H101" i="1"/>
  <c r="AJ101" i="1" s="1"/>
  <c r="H102" i="1"/>
  <c r="AJ102" i="1" s="1"/>
  <c r="H103" i="1"/>
  <c r="AJ103" i="1" s="1"/>
  <c r="H104" i="1"/>
  <c r="AJ104" i="1" s="1"/>
  <c r="H105" i="1"/>
  <c r="AJ105" i="1" s="1"/>
  <c r="H106" i="1"/>
  <c r="AJ106" i="1" s="1"/>
  <c r="H107" i="1"/>
  <c r="AJ107" i="1" s="1"/>
  <c r="H108" i="1"/>
  <c r="AJ108" i="1" s="1"/>
  <c r="H109" i="1"/>
  <c r="AJ109" i="1" s="1"/>
  <c r="H110" i="1"/>
  <c r="AJ110" i="1" s="1"/>
  <c r="H111" i="1"/>
  <c r="AJ111" i="1" s="1"/>
  <c r="H112" i="1"/>
  <c r="AJ112" i="1" s="1"/>
  <c r="H113" i="1"/>
  <c r="AJ113" i="1" s="1"/>
  <c r="H114" i="1"/>
  <c r="AJ114" i="1" s="1"/>
  <c r="H115" i="1"/>
  <c r="AJ115" i="1" s="1"/>
  <c r="H116" i="1"/>
  <c r="AJ116" i="1" s="1"/>
  <c r="H117" i="1"/>
  <c r="AJ117" i="1" s="1"/>
  <c r="H118" i="1"/>
  <c r="AJ118" i="1" s="1"/>
  <c r="H119" i="1"/>
  <c r="AJ119" i="1" s="1"/>
  <c r="H120" i="1"/>
  <c r="AJ120" i="1" s="1"/>
  <c r="H121" i="1"/>
  <c r="AJ121" i="1" s="1"/>
  <c r="H122" i="1"/>
  <c r="AJ122" i="1" s="1"/>
  <c r="H123" i="1"/>
  <c r="AJ123" i="1" s="1"/>
  <c r="H124" i="1"/>
  <c r="AJ124" i="1" s="1"/>
  <c r="H125" i="1"/>
  <c r="AJ125" i="1" s="1"/>
  <c r="H126" i="1"/>
  <c r="AJ126" i="1" s="1"/>
  <c r="H127" i="1"/>
  <c r="AJ127" i="1" s="1"/>
  <c r="H128" i="1"/>
  <c r="AJ128" i="1" s="1"/>
  <c r="H129" i="1"/>
  <c r="AJ129" i="1" s="1"/>
  <c r="H7" i="1"/>
  <c r="AJ7" i="1" s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7" i="1"/>
  <c r="Y86" i="1" l="1"/>
  <c r="Y84" i="1"/>
  <c r="Y78" i="1"/>
  <c r="Y74" i="1"/>
  <c r="Y72" i="1"/>
  <c r="Y66" i="1"/>
  <c r="O6" i="1"/>
  <c r="Y81" i="1"/>
  <c r="Y69" i="1"/>
  <c r="Y63" i="1"/>
  <c r="Y61" i="1"/>
  <c r="Y59" i="1"/>
  <c r="Y57" i="1"/>
  <c r="Y55" i="1"/>
  <c r="Y53" i="1"/>
  <c r="Y51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AD6" i="1"/>
  <c r="AH6" i="1"/>
  <c r="Y76" i="1"/>
  <c r="Y127" i="1"/>
  <c r="Y123" i="1"/>
  <c r="Y119" i="1"/>
  <c r="Y115" i="1"/>
  <c r="Y111" i="1"/>
  <c r="Y107" i="1"/>
  <c r="Y103" i="1"/>
  <c r="Y99" i="1"/>
  <c r="Y95" i="1"/>
  <c r="Y91" i="1"/>
  <c r="Y87" i="1"/>
  <c r="Y83" i="1"/>
  <c r="Y79" i="1"/>
  <c r="Y75" i="1"/>
  <c r="Y71" i="1"/>
  <c r="Y67" i="1"/>
  <c r="AJ6" i="1"/>
  <c r="X6" i="1"/>
  <c r="Z64" i="1"/>
  <c r="W6" i="1"/>
  <c r="AG6" i="1"/>
  <c r="AF6" i="1"/>
  <c r="AE6" i="1"/>
  <c r="N6" i="1"/>
  <c r="M6" i="1"/>
  <c r="L6" i="1"/>
  <c r="K6" i="1"/>
  <c r="J6" i="1"/>
</calcChain>
</file>

<file path=xl/sharedStrings.xml><?xml version="1.0" encoding="utf-8"?>
<sst xmlns="http://schemas.openxmlformats.org/spreadsheetml/2006/main" count="296" uniqueCount="157">
  <si>
    <t>Период: 24.10.2024 - 31.10.2024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</si>
  <si>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</si>
  <si>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</si>
  <si>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</si>
  <si>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</si>
  <si>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</si>
  <si>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</si>
  <si>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</si>
  <si>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</si>
  <si>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</si>
  <si>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</si>
  <si>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</si>
  <si>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</si>
  <si>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</si>
  <si>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</si>
  <si>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</si>
  <si>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</si>
  <si>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</si>
  <si>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</si>
  <si>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</si>
  <si>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</si>
  <si>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</si>
  <si>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</si>
  <si>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</si>
  <si>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</si>
  <si>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</si>
  <si>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</si>
  <si>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</si>
  <si>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</si>
  <si>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</si>
  <si>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</si>
  <si>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</si>
  <si>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</si>
  <si>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</si>
  <si>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</si>
  <si>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</si>
  <si>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</si>
  <si>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</si>
  <si>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</si>
  <si>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</si>
  <si>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</si>
  <si>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</si>
  <si>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</si>
  <si>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</si>
  <si>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</si>
  <si>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</si>
  <si>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</si>
  <si>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</si>
  <si>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</si>
  <si>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</si>
  <si>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</si>
  <si>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</si>
  <si>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</si>
  <si>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</si>
  <si>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</si>
  <si>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</si>
  <si>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</si>
  <si>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</si>
  <si>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</si>
  <si>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</si>
  <si>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</si>
  <si>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</si>
  <si>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</si>
  <si>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</si>
  <si>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</si>
  <si>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</si>
  <si>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</si>
  <si>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</si>
  <si>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</si>
  <si>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</si>
  <si>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</si>
  <si>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</si>
  <si>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</si>
  <si>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</si>
  <si>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</si>
  <si>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</si>
  <si>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</si>
  <si>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</si>
  <si>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</si>
  <si>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</si>
  <si>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</si>
  <si>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</si>
  <si>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</si>
  <si>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</si>
  <si>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</si>
  <si>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</si>
  <si>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</si>
  <si>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</si>
  <si>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</si>
  <si>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</si>
  <si>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</si>
  <si>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</si>
  <si>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</si>
  <si>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</si>
  <si>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</si>
  <si>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</si>
  <si>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</si>
  <si>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</si>
  <si>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</si>
  <si>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</si>
  <si>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</si>
  <si>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</si>
  <si>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</si>
  <si>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</si>
  <si>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</si>
  <si>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</si>
  <si>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</si>
  <si>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</si>
  <si>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</si>
  <si>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</si>
  <si>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</si>
  <si>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</si>
  <si>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</si>
  <si>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474  Колбаса Молочная 0,4кг ТМ Зареченские  ПОКОМ</t>
  </si>
  <si>
    <t xml:space="preserve"> 476  Колбаса Нежная со шпиком 0,4кг ТМ Зареченские  ПОКОМ</t>
  </si>
  <si>
    <t xml:space="preserve"> 477  Ветчина Рубленая 0,4кг ТМ Зареченские  ПОКОМ</t>
  </si>
  <si>
    <t xml:space="preserve"> 483  Колбаса Молочная Традиционная ТМ Стародворье в оболочке полиамид 0,4 кг. ПОКОМ 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</si>
  <si>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</si>
  <si>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</si>
  <si>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</si>
  <si>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>БОНУС_ 457  Колбаса Молочная ТМ Особый рецепт ВЕС большой батон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</si>
  <si>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</si>
  <si>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</si>
  <si>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</si>
  <si>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493  Колбаса Салями Филейская ТМ Вязанка ВЕС  ПОКОМ</t>
  </si>
  <si>
    <t xml:space="preserve"> 494  Колбаса Филейская Рубленая ТМ Вязанка ВЕС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</si>
  <si>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</si>
  <si>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</si>
  <si>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</si>
  <si>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</si>
  <si>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</si>
  <si>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500  Сосиски Сливушки по-венски ВЕС ТМ Вязанка  ПОКОМ</t>
  </si>
  <si>
    <t xml:space="preserve"> 502  Колбаски Краковюрст ТМ Баварушка с изысканными пряностями в оболочке NDX в мгс 0,28 кг.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</si>
  <si>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</si>
  <si>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</si>
  <si>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</si>
  <si>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</si>
  <si>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</si>
  <si>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</si>
  <si>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</si>
  <si>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</si>
  <si>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</si>
  <si>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</si>
  <si>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</si>
  <si>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</si>
  <si>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</si>
  <si>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</si>
  <si>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</si>
  <si>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</si>
  <si>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31,10,</t>
  </si>
  <si>
    <t>04,11,</t>
  </si>
  <si>
    <t>05,11,</t>
  </si>
  <si>
    <t>05,11д</t>
  </si>
  <si>
    <t>06,11,</t>
  </si>
  <si>
    <t>11,10,</t>
  </si>
  <si>
    <t>18,10,</t>
  </si>
  <si>
    <t>25,10,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</si>
</sst>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/&#1079;&#1072;&#1082;&#1072;&#1079;&#1099;/&#1076;&#1074;&#1080;&#1078;&#1077;&#1085;&#1080;&#1077;/&#1076;&#1074;&#1080;&#1078;&#1077;&#1085;&#1080;&#1077;%20&#1055;&#1086;&#1082;&#1086;&#1084;/&#1076;&#1074;%2030,10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5-31,10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31,10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23.10.2024 - 30.10.2024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31,10,</v>
          </cell>
          <cell r="M5" t="str">
            <v>05,11д</v>
          </cell>
          <cell r="T5" t="str">
            <v>04,11,</v>
          </cell>
          <cell r="V5" t="str">
            <v>04,11,</v>
          </cell>
          <cell r="X5" t="str">
            <v>05,11,</v>
          </cell>
          <cell r="AE5" t="str">
            <v>11,10,</v>
          </cell>
          <cell r="AF5" t="str">
            <v>18,10,</v>
          </cell>
          <cell r="AG5" t="str">
            <v>25,10,</v>
          </cell>
          <cell r="AH5" t="str">
            <v>30,10,</v>
          </cell>
        </row>
        <row r="6">
          <cell r="E6">
            <v>107280.54500000004</v>
          </cell>
          <cell r="F6">
            <v>94157.780999999974</v>
          </cell>
          <cell r="J6">
            <v>110915.69500000002</v>
          </cell>
          <cell r="K6">
            <v>-3635.1500000000019</v>
          </cell>
          <cell r="L6">
            <v>28340</v>
          </cell>
          <cell r="M6">
            <v>9100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14202</v>
          </cell>
          <cell r="U6">
            <v>0</v>
          </cell>
          <cell r="V6">
            <v>14810</v>
          </cell>
          <cell r="W6">
            <v>19446.109000000008</v>
          </cell>
          <cell r="X6">
            <v>29550</v>
          </cell>
          <cell r="AA6">
            <v>0</v>
          </cell>
          <cell r="AB6">
            <v>0</v>
          </cell>
          <cell r="AC6">
            <v>0</v>
          </cell>
          <cell r="AD6">
            <v>10050</v>
          </cell>
          <cell r="AE6">
            <v>19823.342799999995</v>
          </cell>
          <cell r="AF6">
            <v>20572.882200000007</v>
          </cell>
          <cell r="AG6">
            <v>19862.573400000001</v>
          </cell>
          <cell r="AH6">
            <v>22131.293000000005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436.23200000000003</v>
          </cell>
          <cell r="D7">
            <v>598.95500000000004</v>
          </cell>
          <cell r="E7">
            <v>501.298</v>
          </cell>
          <cell r="F7">
            <v>502.24299999999999</v>
          </cell>
          <cell r="G7" t="str">
            <v>н</v>
          </cell>
          <cell r="H7">
            <v>1</v>
          </cell>
          <cell r="I7">
            <v>45</v>
          </cell>
          <cell r="J7">
            <v>502.28300000000002</v>
          </cell>
          <cell r="K7">
            <v>-0.98500000000001364</v>
          </cell>
          <cell r="L7">
            <v>170</v>
          </cell>
          <cell r="M7">
            <v>0</v>
          </cell>
          <cell r="W7">
            <v>100.25960000000001</v>
          </cell>
          <cell r="X7">
            <v>200</v>
          </cell>
          <cell r="Y7">
            <v>8.6998452018559806</v>
          </cell>
          <cell r="Z7">
            <v>5.0094255313206908</v>
          </cell>
          <cell r="AD7">
            <v>0</v>
          </cell>
          <cell r="AE7">
            <v>96.747600000000006</v>
          </cell>
          <cell r="AF7">
            <v>101.7072</v>
          </cell>
          <cell r="AG7">
            <v>104.42260000000002</v>
          </cell>
          <cell r="AH7">
            <v>164.12200000000001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313.97899999999998</v>
          </cell>
          <cell r="D8">
            <v>1028.01</v>
          </cell>
          <cell r="E8">
            <v>506.57900000000001</v>
          </cell>
          <cell r="F8">
            <v>810.52300000000002</v>
          </cell>
          <cell r="G8" t="str">
            <v>ябл</v>
          </cell>
          <cell r="H8">
            <v>1</v>
          </cell>
          <cell r="I8">
            <v>45</v>
          </cell>
          <cell r="J8">
            <v>545.73199999999997</v>
          </cell>
          <cell r="K8">
            <v>-39.152999999999963</v>
          </cell>
          <cell r="L8">
            <v>0</v>
          </cell>
          <cell r="M8">
            <v>0</v>
          </cell>
          <cell r="W8">
            <v>101.3158</v>
          </cell>
          <cell r="X8">
            <v>50</v>
          </cell>
          <cell r="Y8">
            <v>8.4934728837950253</v>
          </cell>
          <cell r="Z8">
            <v>7.9999664415619289</v>
          </cell>
          <cell r="AD8">
            <v>0</v>
          </cell>
          <cell r="AE8">
            <v>134.17419999999998</v>
          </cell>
          <cell r="AF8">
            <v>135.17739999999998</v>
          </cell>
          <cell r="AG8">
            <v>121.62780000000001</v>
          </cell>
          <cell r="AH8">
            <v>105.91200000000001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628.04100000000005</v>
          </cell>
          <cell r="D9">
            <v>1922.5060000000001</v>
          </cell>
          <cell r="E9">
            <v>1285.83</v>
          </cell>
          <cell r="F9">
            <v>1204.749</v>
          </cell>
          <cell r="G9" t="str">
            <v>н</v>
          </cell>
          <cell r="H9">
            <v>1</v>
          </cell>
          <cell r="I9">
            <v>45</v>
          </cell>
          <cell r="J9">
            <v>1352.0219999999999</v>
          </cell>
          <cell r="K9">
            <v>-66.192000000000007</v>
          </cell>
          <cell r="L9">
            <v>500</v>
          </cell>
          <cell r="M9">
            <v>0</v>
          </cell>
          <cell r="W9">
            <v>257.166</v>
          </cell>
          <cell r="X9">
            <v>650</v>
          </cell>
          <cell r="Y9">
            <v>9.1565331342401404</v>
          </cell>
          <cell r="Z9">
            <v>4.6847133757961785</v>
          </cell>
          <cell r="AD9">
            <v>0</v>
          </cell>
          <cell r="AE9">
            <v>238.67959999999999</v>
          </cell>
          <cell r="AF9">
            <v>233.63139999999999</v>
          </cell>
          <cell r="AG9">
            <v>240.88359999999997</v>
          </cell>
          <cell r="AH9">
            <v>335.97300000000001</v>
          </cell>
          <cell r="AI9" t="str">
            <v>нояаб</v>
          </cell>
        </row>
        <row r="10">
          <cell r="A10" t="str">
            <v xml:space="preserve"> 022  Колбаса Вязанка со шпиком, вектор 0,5кг, ПОКОМ</v>
          </cell>
          <cell r="B10" t="str">
            <v>шт</v>
          </cell>
          <cell r="C10">
            <v>72</v>
          </cell>
          <cell r="D10">
            <v>6</v>
          </cell>
          <cell r="E10">
            <v>0</v>
          </cell>
          <cell r="F10">
            <v>74</v>
          </cell>
          <cell r="G10">
            <v>0</v>
          </cell>
          <cell r="H10">
            <v>0</v>
          </cell>
          <cell r="I10">
            <v>45</v>
          </cell>
          <cell r="J10">
            <v>319</v>
          </cell>
          <cell r="K10">
            <v>-319</v>
          </cell>
          <cell r="L10">
            <v>0</v>
          </cell>
          <cell r="M10">
            <v>0</v>
          </cell>
          <cell r="W10">
            <v>0</v>
          </cell>
          <cell r="Y10" t="e">
            <v>#DIV/0!</v>
          </cell>
          <cell r="Z10" t="e">
            <v>#DIV/0!</v>
          </cell>
          <cell r="AD10">
            <v>0</v>
          </cell>
          <cell r="AE10">
            <v>36.799999999999997</v>
          </cell>
          <cell r="AF10">
            <v>8</v>
          </cell>
          <cell r="AG10">
            <v>0</v>
          </cell>
          <cell r="AH10">
            <v>0</v>
          </cell>
          <cell r="AI10" t="str">
            <v>выв0910,</v>
          </cell>
        </row>
        <row r="11">
          <cell r="A11" t="str">
            <v xml:space="preserve"> 023  Колбаса Докторская ГОСТ, Вязанка вектор, 0,4 кг, ПОКОМ</v>
          </cell>
          <cell r="B11" t="str">
            <v>шт</v>
          </cell>
          <cell r="C11">
            <v>1149</v>
          </cell>
          <cell r="D11">
            <v>2821</v>
          </cell>
          <cell r="E11">
            <v>2377</v>
          </cell>
          <cell r="F11">
            <v>1562</v>
          </cell>
          <cell r="G11" t="str">
            <v>ябл</v>
          </cell>
          <cell r="H11">
            <v>0.4</v>
          </cell>
          <cell r="I11">
            <v>45</v>
          </cell>
          <cell r="J11">
            <v>2381</v>
          </cell>
          <cell r="K11">
            <v>-4</v>
          </cell>
          <cell r="L11">
            <v>1100</v>
          </cell>
          <cell r="M11">
            <v>0</v>
          </cell>
          <cell r="T11">
            <v>1520</v>
          </cell>
          <cell r="W11">
            <v>381.4</v>
          </cell>
          <cell r="X11">
            <v>300</v>
          </cell>
          <cell r="Y11">
            <v>7.7661248033560568</v>
          </cell>
          <cell r="Z11">
            <v>4.0954378605138961</v>
          </cell>
          <cell r="AD11">
            <v>470</v>
          </cell>
          <cell r="AE11">
            <v>351.8</v>
          </cell>
          <cell r="AF11">
            <v>388</v>
          </cell>
          <cell r="AG11">
            <v>376</v>
          </cell>
          <cell r="AH11">
            <v>385</v>
          </cell>
          <cell r="AI11" t="str">
            <v>продноя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B12" t="str">
            <v>шт</v>
          </cell>
          <cell r="C12">
            <v>1978</v>
          </cell>
          <cell r="D12">
            <v>3039</v>
          </cell>
          <cell r="E12">
            <v>2562</v>
          </cell>
          <cell r="F12">
            <v>2357</v>
          </cell>
          <cell r="G12">
            <v>0</v>
          </cell>
          <cell r="H12">
            <v>0.45</v>
          </cell>
          <cell r="I12">
            <v>45</v>
          </cell>
          <cell r="J12">
            <v>2626</v>
          </cell>
          <cell r="K12">
            <v>-64</v>
          </cell>
          <cell r="L12">
            <v>1400</v>
          </cell>
          <cell r="M12">
            <v>500</v>
          </cell>
          <cell r="T12">
            <v>420</v>
          </cell>
          <cell r="V12">
            <v>500</v>
          </cell>
          <cell r="W12">
            <v>440.4</v>
          </cell>
          <cell r="X12">
            <v>500</v>
          </cell>
          <cell r="Y12">
            <v>11.936875567665759</v>
          </cell>
          <cell r="Z12">
            <v>5.3519527702089009</v>
          </cell>
          <cell r="AD12">
            <v>360</v>
          </cell>
          <cell r="AE12">
            <v>501.2</v>
          </cell>
          <cell r="AF12">
            <v>540.6</v>
          </cell>
          <cell r="AG12">
            <v>478.6</v>
          </cell>
          <cell r="AH12">
            <v>520</v>
          </cell>
          <cell r="AI12" t="str">
            <v>нояаб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B13" t="str">
            <v>шт</v>
          </cell>
          <cell r="C13">
            <v>3254</v>
          </cell>
          <cell r="D13">
            <v>6099</v>
          </cell>
          <cell r="E13">
            <v>5297</v>
          </cell>
          <cell r="F13">
            <v>3926</v>
          </cell>
          <cell r="G13">
            <v>0</v>
          </cell>
          <cell r="H13">
            <v>0.45</v>
          </cell>
          <cell r="I13">
            <v>45</v>
          </cell>
          <cell r="J13">
            <v>5389</v>
          </cell>
          <cell r="K13">
            <v>-92</v>
          </cell>
          <cell r="L13">
            <v>700</v>
          </cell>
          <cell r="M13">
            <v>0</v>
          </cell>
          <cell r="T13">
            <v>2988</v>
          </cell>
          <cell r="V13">
            <v>1000</v>
          </cell>
          <cell r="W13">
            <v>902.2</v>
          </cell>
          <cell r="X13">
            <v>1100</v>
          </cell>
          <cell r="Y13">
            <v>7.4551097317667923</v>
          </cell>
          <cell r="Z13">
            <v>4.3515850144092214</v>
          </cell>
          <cell r="AD13">
            <v>786</v>
          </cell>
          <cell r="AE13">
            <v>793.4</v>
          </cell>
          <cell r="AF13">
            <v>973.2</v>
          </cell>
          <cell r="AG13">
            <v>902.2</v>
          </cell>
          <cell r="AH13">
            <v>1067</v>
          </cell>
          <cell r="AI13" t="str">
            <v>оконч</v>
          </cell>
        </row>
        <row r="14">
          <cell r="A14" t="str">
            <v xml:space="preserve"> 034  Сосиски Рубленые, Вязанка вискофан МГС, 0.5кг, ПОКОМ</v>
          </cell>
          <cell r="B14" t="str">
            <v>шт</v>
          </cell>
          <cell r="C14">
            <v>53</v>
          </cell>
          <cell r="D14">
            <v>153</v>
          </cell>
          <cell r="E14">
            <v>4</v>
          </cell>
          <cell r="G14">
            <v>0</v>
          </cell>
          <cell r="H14">
            <v>0</v>
          </cell>
          <cell r="I14">
            <v>40</v>
          </cell>
          <cell r="J14">
            <v>246</v>
          </cell>
          <cell r="K14">
            <v>-242</v>
          </cell>
          <cell r="L14">
            <v>0</v>
          </cell>
          <cell r="M14">
            <v>0</v>
          </cell>
          <cell r="W14">
            <v>0.8</v>
          </cell>
          <cell r="Y14">
            <v>0</v>
          </cell>
          <cell r="Z14">
            <v>0</v>
          </cell>
          <cell r="AD14">
            <v>0</v>
          </cell>
          <cell r="AE14">
            <v>45.2</v>
          </cell>
          <cell r="AF14">
            <v>39.4</v>
          </cell>
          <cell r="AG14">
            <v>13.8</v>
          </cell>
          <cell r="AH14">
            <v>0</v>
          </cell>
          <cell r="AI14" t="str">
            <v>выв0910,</v>
          </cell>
        </row>
        <row r="15">
          <cell r="A15" t="str">
            <v xml:space="preserve"> 043  Ветчина Нежная ТМ Особый рецепт, п/а, 0,4кг    ПОКОМ</v>
          </cell>
          <cell r="B15" t="str">
            <v>шт</v>
          </cell>
          <cell r="C15">
            <v>58</v>
          </cell>
          <cell r="D15">
            <v>56</v>
          </cell>
          <cell r="E15">
            <v>40</v>
          </cell>
          <cell r="F15">
            <v>71</v>
          </cell>
          <cell r="G15">
            <v>0</v>
          </cell>
          <cell r="H15">
            <v>0.4</v>
          </cell>
          <cell r="I15">
            <v>50</v>
          </cell>
          <cell r="J15">
            <v>64</v>
          </cell>
          <cell r="K15">
            <v>-24</v>
          </cell>
          <cell r="L15">
            <v>30</v>
          </cell>
          <cell r="M15">
            <v>0</v>
          </cell>
          <cell r="W15">
            <v>8</v>
          </cell>
          <cell r="Y15">
            <v>12.625</v>
          </cell>
          <cell r="Z15">
            <v>8.875</v>
          </cell>
          <cell r="AD15">
            <v>0</v>
          </cell>
          <cell r="AE15">
            <v>12.6</v>
          </cell>
          <cell r="AF15">
            <v>13.8</v>
          </cell>
          <cell r="AG15">
            <v>11.4</v>
          </cell>
          <cell r="AH15">
            <v>6</v>
          </cell>
          <cell r="AI15">
            <v>0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B16" t="str">
            <v>шт</v>
          </cell>
          <cell r="C16">
            <v>458</v>
          </cell>
          <cell r="D16">
            <v>218</v>
          </cell>
          <cell r="E16">
            <v>176</v>
          </cell>
          <cell r="F16">
            <v>491</v>
          </cell>
          <cell r="G16">
            <v>0</v>
          </cell>
          <cell r="H16">
            <v>0.17</v>
          </cell>
          <cell r="I16">
            <v>180</v>
          </cell>
          <cell r="J16">
            <v>220</v>
          </cell>
          <cell r="K16">
            <v>-44</v>
          </cell>
          <cell r="L16">
            <v>0</v>
          </cell>
          <cell r="M16">
            <v>0</v>
          </cell>
          <cell r="W16">
            <v>35.200000000000003</v>
          </cell>
          <cell r="X16">
            <v>100</v>
          </cell>
          <cell r="Y16">
            <v>16.789772727272727</v>
          </cell>
          <cell r="Z16">
            <v>13.948863636363635</v>
          </cell>
          <cell r="AD16">
            <v>0</v>
          </cell>
          <cell r="AE16">
            <v>46.8</v>
          </cell>
          <cell r="AF16">
            <v>48.6</v>
          </cell>
          <cell r="AG16">
            <v>32</v>
          </cell>
          <cell r="AH16">
            <v>51</v>
          </cell>
          <cell r="AI16" t="e">
            <v>#N/A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B17" t="str">
            <v>шт</v>
          </cell>
          <cell r="C17">
            <v>156</v>
          </cell>
          <cell r="D17">
            <v>514</v>
          </cell>
          <cell r="E17">
            <v>273</v>
          </cell>
          <cell r="F17">
            <v>384</v>
          </cell>
          <cell r="G17">
            <v>0</v>
          </cell>
          <cell r="H17">
            <v>0.3</v>
          </cell>
          <cell r="I17">
            <v>40</v>
          </cell>
          <cell r="J17">
            <v>362</v>
          </cell>
          <cell r="K17">
            <v>-89</v>
          </cell>
          <cell r="L17">
            <v>0</v>
          </cell>
          <cell r="M17">
            <v>0</v>
          </cell>
          <cell r="W17">
            <v>54.6</v>
          </cell>
          <cell r="X17">
            <v>100</v>
          </cell>
          <cell r="Y17">
            <v>8.864468864468865</v>
          </cell>
          <cell r="Z17">
            <v>7.0329670329670328</v>
          </cell>
          <cell r="AD17">
            <v>0</v>
          </cell>
          <cell r="AE17">
            <v>61.2</v>
          </cell>
          <cell r="AF17">
            <v>69.400000000000006</v>
          </cell>
          <cell r="AG17">
            <v>53.2</v>
          </cell>
          <cell r="AH17">
            <v>86</v>
          </cell>
          <cell r="AI17">
            <v>0</v>
          </cell>
        </row>
        <row r="18">
          <cell r="A18" t="str">
            <v xml:space="preserve"> 083  Колбаса Швейцарская 0,17 кг., ШТ., сырокопченая   ПОКОМ</v>
          </cell>
          <cell r="B18" t="str">
            <v>шт</v>
          </cell>
          <cell r="C18">
            <v>1251</v>
          </cell>
          <cell r="D18">
            <v>2045</v>
          </cell>
          <cell r="E18">
            <v>964</v>
          </cell>
          <cell r="F18">
            <v>2314</v>
          </cell>
          <cell r="G18">
            <v>0</v>
          </cell>
          <cell r="H18">
            <v>0.17</v>
          </cell>
          <cell r="I18">
            <v>180</v>
          </cell>
          <cell r="J18">
            <v>1162</v>
          </cell>
          <cell r="K18">
            <v>-198</v>
          </cell>
          <cell r="L18">
            <v>0</v>
          </cell>
          <cell r="M18">
            <v>0</v>
          </cell>
          <cell r="W18">
            <v>192.8</v>
          </cell>
          <cell r="X18">
            <v>1000</v>
          </cell>
          <cell r="Y18">
            <v>17.188796680497923</v>
          </cell>
          <cell r="Z18">
            <v>12.00207468879668</v>
          </cell>
          <cell r="AD18">
            <v>0</v>
          </cell>
          <cell r="AE18">
            <v>252.6</v>
          </cell>
          <cell r="AF18">
            <v>256</v>
          </cell>
          <cell r="AG18">
            <v>200</v>
          </cell>
          <cell r="AH18">
            <v>260</v>
          </cell>
          <cell r="AI18">
            <v>0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B19" t="str">
            <v>шт</v>
          </cell>
          <cell r="C19">
            <v>770</v>
          </cell>
          <cell r="D19">
            <v>710</v>
          </cell>
          <cell r="E19">
            <v>677</v>
          </cell>
          <cell r="F19">
            <v>784</v>
          </cell>
          <cell r="G19">
            <v>0</v>
          </cell>
          <cell r="H19">
            <v>0.35</v>
          </cell>
          <cell r="I19">
            <v>45</v>
          </cell>
          <cell r="J19">
            <v>693</v>
          </cell>
          <cell r="K19">
            <v>-16</v>
          </cell>
          <cell r="L19">
            <v>150</v>
          </cell>
          <cell r="M19">
            <v>0</v>
          </cell>
          <cell r="V19">
            <v>100</v>
          </cell>
          <cell r="W19">
            <v>135.4</v>
          </cell>
          <cell r="X19">
            <v>150</v>
          </cell>
          <cell r="Y19">
            <v>8.744460856720826</v>
          </cell>
          <cell r="Z19">
            <v>5.7902511078286558</v>
          </cell>
          <cell r="AD19">
            <v>0</v>
          </cell>
          <cell r="AE19">
            <v>136.19999999999999</v>
          </cell>
          <cell r="AF19">
            <v>178.6</v>
          </cell>
          <cell r="AG19">
            <v>144.4</v>
          </cell>
          <cell r="AH19">
            <v>154</v>
          </cell>
          <cell r="AI19" t="str">
            <v>продноя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B20" t="str">
            <v>шт</v>
          </cell>
          <cell r="C20">
            <v>148</v>
          </cell>
          <cell r="D20">
            <v>486</v>
          </cell>
          <cell r="E20">
            <v>409</v>
          </cell>
          <cell r="F20">
            <v>218</v>
          </cell>
          <cell r="G20" t="str">
            <v>н</v>
          </cell>
          <cell r="H20">
            <v>0.35</v>
          </cell>
          <cell r="I20">
            <v>45</v>
          </cell>
          <cell r="J20">
            <v>491</v>
          </cell>
          <cell r="K20">
            <v>-82</v>
          </cell>
          <cell r="L20">
            <v>0</v>
          </cell>
          <cell r="M20">
            <v>0</v>
          </cell>
          <cell r="T20">
            <v>462</v>
          </cell>
          <cell r="V20">
            <v>20</v>
          </cell>
          <cell r="W20">
            <v>17</v>
          </cell>
          <cell r="X20">
            <v>20</v>
          </cell>
          <cell r="Y20">
            <v>15.176470588235293</v>
          </cell>
          <cell r="Z20">
            <v>12.823529411764707</v>
          </cell>
          <cell r="AD20">
            <v>324</v>
          </cell>
          <cell r="AE20">
            <v>20.399999999999999</v>
          </cell>
          <cell r="AF20">
            <v>22.4</v>
          </cell>
          <cell r="AG20">
            <v>3.6</v>
          </cell>
          <cell r="AH20">
            <v>22</v>
          </cell>
          <cell r="AI20" t="str">
            <v>склад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B21" t="str">
            <v>шт</v>
          </cell>
          <cell r="C21">
            <v>293</v>
          </cell>
          <cell r="D21">
            <v>178</v>
          </cell>
          <cell r="E21">
            <v>209</v>
          </cell>
          <cell r="F21">
            <v>249</v>
          </cell>
          <cell r="G21">
            <v>0</v>
          </cell>
          <cell r="H21">
            <v>0.35</v>
          </cell>
          <cell r="I21">
            <v>45</v>
          </cell>
          <cell r="J21">
            <v>398</v>
          </cell>
          <cell r="K21">
            <v>-189</v>
          </cell>
          <cell r="L21">
            <v>0</v>
          </cell>
          <cell r="M21">
            <v>0</v>
          </cell>
          <cell r="T21">
            <v>54</v>
          </cell>
          <cell r="V21">
            <v>30</v>
          </cell>
          <cell r="W21">
            <v>33.4</v>
          </cell>
          <cell r="X21">
            <v>30</v>
          </cell>
          <cell r="Y21">
            <v>9.2514970059880248</v>
          </cell>
          <cell r="Z21">
            <v>7.4550898203592819</v>
          </cell>
          <cell r="AD21">
            <v>42</v>
          </cell>
          <cell r="AE21">
            <v>28.8</v>
          </cell>
          <cell r="AF21">
            <v>35.799999999999997</v>
          </cell>
          <cell r="AG21">
            <v>25.6</v>
          </cell>
          <cell r="AH21">
            <v>33</v>
          </cell>
          <cell r="AI21" t="str">
            <v>склад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B22" t="str">
            <v>шт</v>
          </cell>
          <cell r="C22">
            <v>981</v>
          </cell>
          <cell r="D22">
            <v>461</v>
          </cell>
          <cell r="E22">
            <v>719</v>
          </cell>
          <cell r="F22">
            <v>685</v>
          </cell>
          <cell r="G22">
            <v>0</v>
          </cell>
          <cell r="H22">
            <v>0.35</v>
          </cell>
          <cell r="I22">
            <v>45</v>
          </cell>
          <cell r="J22">
            <v>790</v>
          </cell>
          <cell r="K22">
            <v>-71</v>
          </cell>
          <cell r="L22">
            <v>150</v>
          </cell>
          <cell r="M22">
            <v>0</v>
          </cell>
          <cell r="V22">
            <v>200</v>
          </cell>
          <cell r="W22">
            <v>143.80000000000001</v>
          </cell>
          <cell r="X22">
            <v>250</v>
          </cell>
          <cell r="Y22">
            <v>8.9360222531293463</v>
          </cell>
          <cell r="Z22">
            <v>4.7635605006954096</v>
          </cell>
          <cell r="AD22">
            <v>0</v>
          </cell>
          <cell r="AE22">
            <v>141.19999999999999</v>
          </cell>
          <cell r="AF22">
            <v>160</v>
          </cell>
          <cell r="AG22">
            <v>132.6</v>
          </cell>
          <cell r="AH22">
            <v>166</v>
          </cell>
          <cell r="AI22" t="str">
            <v>оконч</v>
          </cell>
        </row>
        <row r="23">
          <cell r="A23" t="str">
            <v xml:space="preserve"> 200  Ветчина Дугушка ТМ Стародворье, вектор в/у    ПОКОМ</v>
          </cell>
          <cell r="B23" t="str">
            <v>кг</v>
          </cell>
          <cell r="C23">
            <v>436.12200000000001</v>
          </cell>
          <cell r="D23">
            <v>379.375</v>
          </cell>
          <cell r="E23">
            <v>412.34199999999998</v>
          </cell>
          <cell r="F23">
            <v>396.00599999999997</v>
          </cell>
          <cell r="G23">
            <v>0</v>
          </cell>
          <cell r="H23">
            <v>1</v>
          </cell>
          <cell r="I23">
            <v>50</v>
          </cell>
          <cell r="J23">
            <v>395.53399999999999</v>
          </cell>
          <cell r="K23">
            <v>16.807999999999993</v>
          </cell>
          <cell r="L23">
            <v>120</v>
          </cell>
          <cell r="M23">
            <v>0</v>
          </cell>
          <cell r="V23">
            <v>100</v>
          </cell>
          <cell r="W23">
            <v>82.468400000000003</v>
          </cell>
          <cell r="X23">
            <v>150</v>
          </cell>
          <cell r="Y23">
            <v>9.2884789810400097</v>
          </cell>
          <cell r="Z23">
            <v>4.8019120050831585</v>
          </cell>
          <cell r="AD23">
            <v>0</v>
          </cell>
          <cell r="AE23">
            <v>84.664599999999993</v>
          </cell>
          <cell r="AF23">
            <v>103.75840000000001</v>
          </cell>
          <cell r="AG23">
            <v>84.930199999999999</v>
          </cell>
          <cell r="AH23">
            <v>90.921000000000006</v>
          </cell>
          <cell r="AI23">
            <v>0</v>
          </cell>
        </row>
        <row r="24">
          <cell r="A24" t="str">
            <v xml:space="preserve"> 201  Ветчина Нежная ТМ Особый рецепт, (2,5кг), ПОКОМ</v>
          </cell>
          <cell r="B24" t="str">
            <v>кг</v>
          </cell>
          <cell r="C24">
            <v>3146.3009999999999</v>
          </cell>
          <cell r="D24">
            <v>5685.3180000000002</v>
          </cell>
          <cell r="E24">
            <v>4661.0969999999998</v>
          </cell>
          <cell r="F24">
            <v>4072.6990000000001</v>
          </cell>
          <cell r="G24">
            <v>0</v>
          </cell>
          <cell r="H24">
            <v>1</v>
          </cell>
          <cell r="I24">
            <v>50</v>
          </cell>
          <cell r="J24">
            <v>4718.5929999999998</v>
          </cell>
          <cell r="K24">
            <v>-57.496000000000095</v>
          </cell>
          <cell r="L24">
            <v>1800</v>
          </cell>
          <cell r="M24">
            <v>1500</v>
          </cell>
          <cell r="V24">
            <v>1000</v>
          </cell>
          <cell r="W24">
            <v>932.21939999999995</v>
          </cell>
          <cell r="X24">
            <v>500</v>
          </cell>
          <cell r="Y24">
            <v>9.5178227357207987</v>
          </cell>
          <cell r="Z24">
            <v>4.3688202584069806</v>
          </cell>
          <cell r="AD24">
            <v>0</v>
          </cell>
          <cell r="AE24">
            <v>835.26919999999996</v>
          </cell>
          <cell r="AF24">
            <v>900.99979999999994</v>
          </cell>
          <cell r="AG24">
            <v>882.90759999999989</v>
          </cell>
          <cell r="AH24">
            <v>1189.19</v>
          </cell>
          <cell r="AI24" t="str">
            <v>нояаб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B25" t="str">
            <v>кг</v>
          </cell>
          <cell r="C25">
            <v>278.33</v>
          </cell>
          <cell r="D25">
            <v>444.94</v>
          </cell>
          <cell r="E25">
            <v>307.255</v>
          </cell>
          <cell r="F25">
            <v>408.87200000000001</v>
          </cell>
          <cell r="G25">
            <v>0</v>
          </cell>
          <cell r="H25">
            <v>1</v>
          </cell>
          <cell r="I25">
            <v>50</v>
          </cell>
          <cell r="J25">
            <v>295.88</v>
          </cell>
          <cell r="K25">
            <v>11.375</v>
          </cell>
          <cell r="L25">
            <v>60</v>
          </cell>
          <cell r="M25">
            <v>0</v>
          </cell>
          <cell r="W25">
            <v>61.451000000000001</v>
          </cell>
          <cell r="X25">
            <v>100</v>
          </cell>
          <cell r="Y25">
            <v>9.25732697596459</v>
          </cell>
          <cell r="Z25">
            <v>6.6536264666156777</v>
          </cell>
          <cell r="AD25">
            <v>0</v>
          </cell>
          <cell r="AE25">
            <v>71.169600000000003</v>
          </cell>
          <cell r="AF25">
            <v>61.964999999999996</v>
          </cell>
          <cell r="AG25">
            <v>73.135799999999989</v>
          </cell>
          <cell r="AH25">
            <v>95.555999999999997</v>
          </cell>
          <cell r="AI25">
            <v>0</v>
          </cell>
        </row>
        <row r="26">
          <cell r="A26" t="str">
            <v xml:space="preserve"> 229  Колбаса Молочная Дугушка, в/у, ВЕС, ТМ Стародворье   ПОКОМ</v>
          </cell>
          <cell r="B26" t="str">
            <v>кг</v>
          </cell>
          <cell r="C26">
            <v>455.15899999999999</v>
          </cell>
          <cell r="D26">
            <v>526.15800000000002</v>
          </cell>
          <cell r="E26">
            <v>486.38099999999997</v>
          </cell>
          <cell r="F26">
            <v>480.80500000000001</v>
          </cell>
          <cell r="G26">
            <v>0</v>
          </cell>
          <cell r="H26">
            <v>1</v>
          </cell>
          <cell r="I26">
            <v>50</v>
          </cell>
          <cell r="J26">
            <v>474.971</v>
          </cell>
          <cell r="K26">
            <v>11.409999999999968</v>
          </cell>
          <cell r="L26">
            <v>120</v>
          </cell>
          <cell r="M26">
            <v>0</v>
          </cell>
          <cell r="V26">
            <v>50</v>
          </cell>
          <cell r="W26">
            <v>97.276199999999989</v>
          </cell>
          <cell r="X26">
            <v>250</v>
          </cell>
          <cell r="Y26">
            <v>9.260281548826951</v>
          </cell>
          <cell r="Z26">
            <v>4.942678681938645</v>
          </cell>
          <cell r="AD26">
            <v>0</v>
          </cell>
          <cell r="AE26">
            <v>101.83920000000001</v>
          </cell>
          <cell r="AF26">
            <v>109.64700000000001</v>
          </cell>
          <cell r="AG26">
            <v>98.326800000000006</v>
          </cell>
          <cell r="AH26">
            <v>114.593</v>
          </cell>
          <cell r="AI26">
            <v>0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B27" t="str">
            <v>кг</v>
          </cell>
          <cell r="C27">
            <v>148.21700000000001</v>
          </cell>
          <cell r="D27">
            <v>345.75599999999997</v>
          </cell>
          <cell r="E27">
            <v>240.43600000000001</v>
          </cell>
          <cell r="F27">
            <v>243.06100000000001</v>
          </cell>
          <cell r="G27">
            <v>0</v>
          </cell>
          <cell r="H27">
            <v>1</v>
          </cell>
          <cell r="I27">
            <v>60</v>
          </cell>
          <cell r="J27">
            <v>237.66300000000001</v>
          </cell>
          <cell r="K27">
            <v>2.7729999999999961</v>
          </cell>
          <cell r="L27">
            <v>30</v>
          </cell>
          <cell r="M27">
            <v>0</v>
          </cell>
          <cell r="V27">
            <v>50</v>
          </cell>
          <cell r="W27">
            <v>48.087200000000003</v>
          </cell>
          <cell r="X27">
            <v>110</v>
          </cell>
          <cell r="Y27">
            <v>9.0057437322198002</v>
          </cell>
          <cell r="Z27">
            <v>5.0545883311983228</v>
          </cell>
          <cell r="AD27">
            <v>0</v>
          </cell>
          <cell r="AE27">
            <v>42.767200000000003</v>
          </cell>
          <cell r="AF27">
            <v>49.260800000000003</v>
          </cell>
          <cell r="AG27">
            <v>44.192</v>
          </cell>
          <cell r="AH27">
            <v>74.415999999999997</v>
          </cell>
          <cell r="AI27">
            <v>0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B28" t="str">
            <v>кг</v>
          </cell>
          <cell r="C28">
            <v>202.47900000000001</v>
          </cell>
          <cell r="D28">
            <v>239.12200000000001</v>
          </cell>
          <cell r="E28">
            <v>234.23099999999999</v>
          </cell>
          <cell r="F28">
            <v>203.83</v>
          </cell>
          <cell r="G28">
            <v>0</v>
          </cell>
          <cell r="H28">
            <v>1</v>
          </cell>
          <cell r="I28">
            <v>60</v>
          </cell>
          <cell r="J28">
            <v>226.24600000000001</v>
          </cell>
          <cell r="K28">
            <v>7.9849999999999852</v>
          </cell>
          <cell r="L28">
            <v>50</v>
          </cell>
          <cell r="M28">
            <v>0</v>
          </cell>
          <cell r="V28">
            <v>60</v>
          </cell>
          <cell r="W28">
            <v>46.846199999999996</v>
          </cell>
          <cell r="X28">
            <v>110</v>
          </cell>
          <cell r="Y28">
            <v>9.0472653064709636</v>
          </cell>
          <cell r="Z28">
            <v>4.3510466163744344</v>
          </cell>
          <cell r="AD28">
            <v>0</v>
          </cell>
          <cell r="AE28">
            <v>49.910000000000004</v>
          </cell>
          <cell r="AF28">
            <v>42.7928</v>
          </cell>
          <cell r="AG28">
            <v>43.857600000000005</v>
          </cell>
          <cell r="AH28">
            <v>72.156000000000006</v>
          </cell>
          <cell r="AI28">
            <v>0</v>
          </cell>
        </row>
        <row r="29">
          <cell r="A29" t="str">
            <v xml:space="preserve"> 240  Колбаса Салями охотничья, ВЕС. ПОКОМ</v>
          </cell>
          <cell r="B29" t="str">
            <v>кг</v>
          </cell>
          <cell r="C29">
            <v>46.173999999999999</v>
          </cell>
          <cell r="D29">
            <v>23.561</v>
          </cell>
          <cell r="E29">
            <v>15.811999999999999</v>
          </cell>
          <cell r="F29">
            <v>53.923000000000002</v>
          </cell>
          <cell r="G29">
            <v>0</v>
          </cell>
          <cell r="H29">
            <v>1</v>
          </cell>
          <cell r="I29">
            <v>180</v>
          </cell>
          <cell r="J29">
            <v>25.771000000000001</v>
          </cell>
          <cell r="K29">
            <v>-9.9590000000000014</v>
          </cell>
          <cell r="L29">
            <v>0</v>
          </cell>
          <cell r="M29">
            <v>0</v>
          </cell>
          <cell r="W29">
            <v>3.1623999999999999</v>
          </cell>
          <cell r="Y29">
            <v>17.05129015937263</v>
          </cell>
          <cell r="Z29">
            <v>17.05129015937263</v>
          </cell>
          <cell r="AD29">
            <v>0</v>
          </cell>
          <cell r="AE29">
            <v>0</v>
          </cell>
          <cell r="AF29">
            <v>2.5271999999999997</v>
          </cell>
          <cell r="AG29">
            <v>3.9694000000000003</v>
          </cell>
          <cell r="AH29">
            <v>2.4609999999999999</v>
          </cell>
          <cell r="AI29" t="str">
            <v>склад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B30" t="str">
            <v>кг</v>
          </cell>
          <cell r="C30">
            <v>312.38600000000002</v>
          </cell>
          <cell r="D30">
            <v>512.97</v>
          </cell>
          <cell r="E30">
            <v>406.964</v>
          </cell>
          <cell r="F30">
            <v>408.71499999999997</v>
          </cell>
          <cell r="G30">
            <v>0</v>
          </cell>
          <cell r="H30">
            <v>1</v>
          </cell>
          <cell r="I30">
            <v>60</v>
          </cell>
          <cell r="J30">
            <v>395.31400000000002</v>
          </cell>
          <cell r="K30">
            <v>11.649999999999977</v>
          </cell>
          <cell r="L30">
            <v>120</v>
          </cell>
          <cell r="M30">
            <v>0</v>
          </cell>
          <cell r="W30">
            <v>81.392799999999994</v>
          </cell>
          <cell r="X30">
            <v>210</v>
          </cell>
          <cell r="Y30">
            <v>9.0759256346998747</v>
          </cell>
          <cell r="Z30">
            <v>5.0215129593772421</v>
          </cell>
          <cell r="AD30">
            <v>0</v>
          </cell>
          <cell r="AE30">
            <v>88.697400000000002</v>
          </cell>
          <cell r="AF30">
            <v>82.777200000000008</v>
          </cell>
          <cell r="AG30">
            <v>85.953999999999994</v>
          </cell>
          <cell r="AH30">
            <v>111.045</v>
          </cell>
          <cell r="AI30">
            <v>0</v>
          </cell>
        </row>
        <row r="31">
          <cell r="A31" t="str">
            <v xml:space="preserve"> 247  Сардельки Нежные, ВЕС.  ПОКОМ</v>
          </cell>
          <cell r="B31" t="str">
            <v>кг</v>
          </cell>
          <cell r="C31">
            <v>117.363</v>
          </cell>
          <cell r="D31">
            <v>144.672</v>
          </cell>
          <cell r="E31">
            <v>166.398</v>
          </cell>
          <cell r="F31">
            <v>90.084999999999994</v>
          </cell>
          <cell r="G31">
            <v>0</v>
          </cell>
          <cell r="H31">
            <v>1</v>
          </cell>
          <cell r="I31">
            <v>30</v>
          </cell>
          <cell r="J31">
            <v>170.251</v>
          </cell>
          <cell r="K31">
            <v>-3.8530000000000086</v>
          </cell>
          <cell r="L31">
            <v>40</v>
          </cell>
          <cell r="M31">
            <v>0</v>
          </cell>
          <cell r="V31">
            <v>60</v>
          </cell>
          <cell r="W31">
            <v>33.279600000000002</v>
          </cell>
          <cell r="X31">
            <v>80</v>
          </cell>
          <cell r="Y31">
            <v>8.1156323994278772</v>
          </cell>
          <cell r="Z31">
            <v>2.7069135446339496</v>
          </cell>
          <cell r="AD31">
            <v>0</v>
          </cell>
          <cell r="AE31">
            <v>31.923999999999999</v>
          </cell>
          <cell r="AF31">
            <v>30.536000000000001</v>
          </cell>
          <cell r="AG31">
            <v>26.005599999999998</v>
          </cell>
          <cell r="AH31">
            <v>52.478999999999999</v>
          </cell>
          <cell r="AI31">
            <v>0</v>
          </cell>
        </row>
        <row r="32">
          <cell r="A32" t="str">
            <v xml:space="preserve"> 248  Сардельки Сочные ТМ Особый рецепт,   ПОКОМ</v>
          </cell>
          <cell r="B32" t="str">
            <v>кг</v>
          </cell>
          <cell r="C32">
            <v>226.16399999999999</v>
          </cell>
          <cell r="D32">
            <v>122.333</v>
          </cell>
          <cell r="E32">
            <v>238.489</v>
          </cell>
          <cell r="F32">
            <v>101.833</v>
          </cell>
          <cell r="G32" t="str">
            <v>н</v>
          </cell>
          <cell r="H32">
            <v>1</v>
          </cell>
          <cell r="I32">
            <v>30</v>
          </cell>
          <cell r="J32">
            <v>244.23500000000001</v>
          </cell>
          <cell r="K32">
            <v>-5.7460000000000093</v>
          </cell>
          <cell r="L32">
            <v>80</v>
          </cell>
          <cell r="M32">
            <v>0</v>
          </cell>
          <cell r="V32">
            <v>90</v>
          </cell>
          <cell r="W32">
            <v>47.697800000000001</v>
          </cell>
          <cell r="X32">
            <v>100</v>
          </cell>
          <cell r="Y32">
            <v>7.7956006356687304</v>
          </cell>
          <cell r="Z32">
            <v>2.134962199514443</v>
          </cell>
          <cell r="AD32">
            <v>0</v>
          </cell>
          <cell r="AE32">
            <v>38.069200000000002</v>
          </cell>
          <cell r="AF32">
            <v>43.661000000000001</v>
          </cell>
          <cell r="AG32">
            <v>37.297800000000002</v>
          </cell>
          <cell r="AH32">
            <v>59.762999999999998</v>
          </cell>
          <cell r="AI32">
            <v>0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B33" t="str">
            <v>кг</v>
          </cell>
          <cell r="C33">
            <v>982.78499999999997</v>
          </cell>
          <cell r="D33">
            <v>1409.6220000000001</v>
          </cell>
          <cell r="E33">
            <v>1375.461</v>
          </cell>
          <cell r="F33">
            <v>987.57899999999995</v>
          </cell>
          <cell r="G33">
            <v>0</v>
          </cell>
          <cell r="H33">
            <v>1</v>
          </cell>
          <cell r="I33">
            <v>30</v>
          </cell>
          <cell r="J33">
            <v>1365.307</v>
          </cell>
          <cell r="K33">
            <v>10.153999999999996</v>
          </cell>
          <cell r="L33">
            <v>400</v>
          </cell>
          <cell r="M33">
            <v>0</v>
          </cell>
          <cell r="V33">
            <v>300</v>
          </cell>
          <cell r="W33">
            <v>275.09219999999999</v>
          </cell>
          <cell r="X33">
            <v>500</v>
          </cell>
          <cell r="Y33">
            <v>7.9521665826948196</v>
          </cell>
          <cell r="Z33">
            <v>3.5899927369805469</v>
          </cell>
          <cell r="AD33">
            <v>0</v>
          </cell>
          <cell r="AE33">
            <v>289.18919999999997</v>
          </cell>
          <cell r="AF33">
            <v>297.96780000000001</v>
          </cell>
          <cell r="AG33">
            <v>276.0924</v>
          </cell>
          <cell r="AH33">
            <v>339.56200000000001</v>
          </cell>
          <cell r="AI33" t="str">
            <v>оконч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B34" t="str">
            <v>кг</v>
          </cell>
          <cell r="C34">
            <v>185.42699999999999</v>
          </cell>
          <cell r="D34">
            <v>161.709</v>
          </cell>
          <cell r="E34">
            <v>82.855000000000004</v>
          </cell>
          <cell r="F34">
            <v>253.21700000000001</v>
          </cell>
          <cell r="G34">
            <v>0</v>
          </cell>
          <cell r="H34">
            <v>1</v>
          </cell>
          <cell r="I34">
            <v>40</v>
          </cell>
          <cell r="J34">
            <v>94.212000000000003</v>
          </cell>
          <cell r="K34">
            <v>-11.356999999999999</v>
          </cell>
          <cell r="L34">
            <v>0</v>
          </cell>
          <cell r="M34">
            <v>0</v>
          </cell>
          <cell r="W34">
            <v>16.571000000000002</v>
          </cell>
          <cell r="Y34">
            <v>15.280731398225816</v>
          </cell>
          <cell r="Z34">
            <v>15.280731398225816</v>
          </cell>
          <cell r="AD34">
            <v>0</v>
          </cell>
          <cell r="AE34">
            <v>43.317999999999998</v>
          </cell>
          <cell r="AF34">
            <v>33.951000000000001</v>
          </cell>
          <cell r="AG34">
            <v>17.9556</v>
          </cell>
          <cell r="AH34">
            <v>22.946000000000002</v>
          </cell>
          <cell r="AI34" t="str">
            <v>увел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B35" t="str">
            <v>кг</v>
          </cell>
          <cell r="C35">
            <v>280.97300000000001</v>
          </cell>
          <cell r="D35">
            <v>23.382000000000001</v>
          </cell>
          <cell r="E35">
            <v>276.08199999999999</v>
          </cell>
          <cell r="F35">
            <v>20.478999999999999</v>
          </cell>
          <cell r="G35" t="str">
            <v>н</v>
          </cell>
          <cell r="H35">
            <v>1</v>
          </cell>
          <cell r="I35">
            <v>35</v>
          </cell>
          <cell r="J35">
            <v>282.60899999999998</v>
          </cell>
          <cell r="K35">
            <v>-6.5269999999999868</v>
          </cell>
          <cell r="L35">
            <v>120</v>
          </cell>
          <cell r="M35">
            <v>0</v>
          </cell>
          <cell r="V35">
            <v>100</v>
          </cell>
          <cell r="W35">
            <v>55.2164</v>
          </cell>
          <cell r="X35">
            <v>200</v>
          </cell>
          <cell r="Y35">
            <v>7.9773219550713188</v>
          </cell>
          <cell r="Z35">
            <v>0.37088618598822087</v>
          </cell>
          <cell r="AD35">
            <v>0</v>
          </cell>
          <cell r="AE35">
            <v>31.716000000000001</v>
          </cell>
          <cell r="AF35">
            <v>32.584800000000001</v>
          </cell>
          <cell r="AG35">
            <v>37.146000000000001</v>
          </cell>
          <cell r="AH35">
            <v>9.3019999999999996</v>
          </cell>
          <cell r="AI35" t="str">
            <v>увел</v>
          </cell>
        </row>
        <row r="36">
          <cell r="A36" t="str">
            <v xml:space="preserve"> 263  Шпикачки Стародворские, ВЕС.  ПОКОМ</v>
          </cell>
          <cell r="B36" t="str">
            <v>кг</v>
          </cell>
          <cell r="C36">
            <v>66.177000000000007</v>
          </cell>
          <cell r="D36">
            <v>124.702</v>
          </cell>
          <cell r="E36">
            <v>96.760999999999996</v>
          </cell>
          <cell r="F36">
            <v>92.772999999999996</v>
          </cell>
          <cell r="G36">
            <v>0</v>
          </cell>
          <cell r="H36">
            <v>1</v>
          </cell>
          <cell r="I36">
            <v>30</v>
          </cell>
          <cell r="J36">
            <v>105.804</v>
          </cell>
          <cell r="K36">
            <v>-9.0430000000000064</v>
          </cell>
          <cell r="L36">
            <v>10</v>
          </cell>
          <cell r="M36">
            <v>0</v>
          </cell>
          <cell r="V36">
            <v>10</v>
          </cell>
          <cell r="W36">
            <v>19.3522</v>
          </cell>
          <cell r="X36">
            <v>40</v>
          </cell>
          <cell r="Y36">
            <v>7.894347929434379</v>
          </cell>
          <cell r="Z36">
            <v>4.7939252384741788</v>
          </cell>
          <cell r="AD36">
            <v>0</v>
          </cell>
          <cell r="AE36">
            <v>15.0448</v>
          </cell>
          <cell r="AF36">
            <v>22.054200000000002</v>
          </cell>
          <cell r="AG36">
            <v>18.023</v>
          </cell>
          <cell r="AH36">
            <v>18.844999999999999</v>
          </cell>
          <cell r="AI36">
            <v>0</v>
          </cell>
        </row>
        <row r="37">
          <cell r="A37" t="str">
            <v xml:space="preserve"> 265  Колбаса Балыкбургская, ВЕС, ТМ Баварушка  ПОКОМ</v>
          </cell>
          <cell r="B37" t="str">
            <v>кг</v>
          </cell>
          <cell r="C37">
            <v>153.256</v>
          </cell>
          <cell r="D37">
            <v>26.53</v>
          </cell>
          <cell r="E37">
            <v>90.256</v>
          </cell>
          <cell r="F37">
            <v>87.373999999999995</v>
          </cell>
          <cell r="G37" t="str">
            <v>н</v>
          </cell>
          <cell r="H37">
            <v>1</v>
          </cell>
          <cell r="I37">
            <v>45</v>
          </cell>
          <cell r="J37">
            <v>92.403999999999996</v>
          </cell>
          <cell r="K37">
            <v>-2.1479999999999961</v>
          </cell>
          <cell r="L37">
            <v>20</v>
          </cell>
          <cell r="M37">
            <v>0</v>
          </cell>
          <cell r="V37">
            <v>20</v>
          </cell>
          <cell r="W37">
            <v>18.051200000000001</v>
          </cell>
          <cell r="X37">
            <v>40</v>
          </cell>
          <cell r="Y37">
            <v>9.2721813508243205</v>
          </cell>
          <cell r="Z37">
            <v>4.8403430242864731</v>
          </cell>
          <cell r="AD37">
            <v>0</v>
          </cell>
          <cell r="AE37">
            <v>30.513999999999999</v>
          </cell>
          <cell r="AF37">
            <v>23.466999999999999</v>
          </cell>
          <cell r="AG37">
            <v>17.878399999999999</v>
          </cell>
          <cell r="AH37">
            <v>38.655000000000001</v>
          </cell>
          <cell r="AI37">
            <v>0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B38" t="str">
            <v>кг</v>
          </cell>
          <cell r="C38">
            <v>126.444</v>
          </cell>
          <cell r="D38">
            <v>46.695999999999998</v>
          </cell>
          <cell r="E38">
            <v>89.757999999999996</v>
          </cell>
          <cell r="F38">
            <v>82.662000000000006</v>
          </cell>
          <cell r="G38" t="str">
            <v>н</v>
          </cell>
          <cell r="H38">
            <v>1</v>
          </cell>
          <cell r="I38">
            <v>45</v>
          </cell>
          <cell r="J38">
            <v>104.063</v>
          </cell>
          <cell r="K38">
            <v>-14.305000000000007</v>
          </cell>
          <cell r="L38">
            <v>10</v>
          </cell>
          <cell r="M38">
            <v>0</v>
          </cell>
          <cell r="V38">
            <v>30</v>
          </cell>
          <cell r="W38">
            <v>17.951599999999999</v>
          </cell>
          <cell r="X38">
            <v>50</v>
          </cell>
          <cell r="Y38">
            <v>9.6181955925934179</v>
          </cell>
          <cell r="Z38">
            <v>4.6047149000646188</v>
          </cell>
          <cell r="AD38">
            <v>0</v>
          </cell>
          <cell r="AE38">
            <v>26.4206</v>
          </cell>
          <cell r="AF38">
            <v>20.964599999999997</v>
          </cell>
          <cell r="AG38">
            <v>15.223599999999999</v>
          </cell>
          <cell r="AH38">
            <v>21.594000000000001</v>
          </cell>
          <cell r="AI38">
            <v>0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B39" t="str">
            <v>кг</v>
          </cell>
          <cell r="C39">
            <v>128.18600000000001</v>
          </cell>
          <cell r="D39">
            <v>38.606999999999999</v>
          </cell>
          <cell r="E39">
            <v>86.14</v>
          </cell>
          <cell r="F39">
            <v>78.513000000000005</v>
          </cell>
          <cell r="G39" t="str">
            <v>н</v>
          </cell>
          <cell r="H39">
            <v>1</v>
          </cell>
          <cell r="I39">
            <v>45</v>
          </cell>
          <cell r="J39">
            <v>96.661000000000001</v>
          </cell>
          <cell r="K39">
            <v>-10.521000000000001</v>
          </cell>
          <cell r="L39">
            <v>40</v>
          </cell>
          <cell r="M39">
            <v>0</v>
          </cell>
          <cell r="W39">
            <v>17.228000000000002</v>
          </cell>
          <cell r="X39">
            <v>40</v>
          </cell>
          <cell r="Y39">
            <v>9.2008938936614815</v>
          </cell>
          <cell r="Z39">
            <v>4.557290457394938</v>
          </cell>
          <cell r="AD39">
            <v>0</v>
          </cell>
          <cell r="AE39">
            <v>24.282</v>
          </cell>
          <cell r="AF39">
            <v>21.427199999999999</v>
          </cell>
          <cell r="AG39">
            <v>17.95</v>
          </cell>
          <cell r="AH39">
            <v>17.221</v>
          </cell>
          <cell r="AI39">
            <v>0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B40" t="str">
            <v>шт</v>
          </cell>
          <cell r="C40">
            <v>2251</v>
          </cell>
          <cell r="D40">
            <v>1593</v>
          </cell>
          <cell r="E40">
            <v>1749</v>
          </cell>
          <cell r="F40">
            <v>1879</v>
          </cell>
          <cell r="G40" t="str">
            <v>акк</v>
          </cell>
          <cell r="H40">
            <v>0.35</v>
          </cell>
          <cell r="I40">
            <v>40</v>
          </cell>
          <cell r="J40">
            <v>1449</v>
          </cell>
          <cell r="K40">
            <v>300</v>
          </cell>
          <cell r="L40">
            <v>550</v>
          </cell>
          <cell r="M40">
            <v>0</v>
          </cell>
          <cell r="W40">
            <v>349.8</v>
          </cell>
          <cell r="X40">
            <v>700</v>
          </cell>
          <cell r="Y40">
            <v>8.9451114922813026</v>
          </cell>
          <cell r="Z40">
            <v>5.3716409376786736</v>
          </cell>
          <cell r="AD40">
            <v>0</v>
          </cell>
          <cell r="AE40">
            <v>438</v>
          </cell>
          <cell r="AF40">
            <v>426</v>
          </cell>
          <cell r="AG40">
            <v>398.4</v>
          </cell>
          <cell r="AH40">
            <v>339</v>
          </cell>
          <cell r="AI40">
            <v>0</v>
          </cell>
        </row>
        <row r="41">
          <cell r="A41" t="str">
            <v xml:space="preserve"> 273  Сосиски Сочинки с сочной грудинкой, МГС 0.4кг,   ПОКОМ</v>
          </cell>
          <cell r="B41" t="str">
            <v>шт</v>
          </cell>
          <cell r="C41">
            <v>3000</v>
          </cell>
          <cell r="D41">
            <v>4495</v>
          </cell>
          <cell r="E41">
            <v>4069</v>
          </cell>
          <cell r="F41">
            <v>2839</v>
          </cell>
          <cell r="G41" t="str">
            <v>акк</v>
          </cell>
          <cell r="H41">
            <v>0.4</v>
          </cell>
          <cell r="I41">
            <v>40</v>
          </cell>
          <cell r="J41">
            <v>3181</v>
          </cell>
          <cell r="K41">
            <v>888</v>
          </cell>
          <cell r="L41">
            <v>1100</v>
          </cell>
          <cell r="M41">
            <v>0</v>
          </cell>
          <cell r="T41">
            <v>558</v>
          </cell>
          <cell r="V41">
            <v>500</v>
          </cell>
          <cell r="W41">
            <v>667.4</v>
          </cell>
          <cell r="X41">
            <v>1500</v>
          </cell>
          <cell r="Y41">
            <v>8.8987114174408148</v>
          </cell>
          <cell r="Z41">
            <v>4.253820797123165</v>
          </cell>
          <cell r="AD41">
            <v>732</v>
          </cell>
          <cell r="AE41">
            <v>687</v>
          </cell>
          <cell r="AF41">
            <v>687.8</v>
          </cell>
          <cell r="AG41">
            <v>658</v>
          </cell>
          <cell r="AH41">
            <v>558</v>
          </cell>
          <cell r="AI41">
            <v>0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B42" t="str">
            <v>шт</v>
          </cell>
          <cell r="C42">
            <v>2667</v>
          </cell>
          <cell r="D42">
            <v>7130</v>
          </cell>
          <cell r="E42">
            <v>5837</v>
          </cell>
          <cell r="F42">
            <v>3866</v>
          </cell>
          <cell r="G42">
            <v>0</v>
          </cell>
          <cell r="H42">
            <v>0.45</v>
          </cell>
          <cell r="I42">
            <v>45</v>
          </cell>
          <cell r="J42">
            <v>5880</v>
          </cell>
          <cell r="K42">
            <v>-43</v>
          </cell>
          <cell r="L42">
            <v>1100</v>
          </cell>
          <cell r="M42">
            <v>900</v>
          </cell>
          <cell r="T42">
            <v>1000</v>
          </cell>
          <cell r="V42">
            <v>900</v>
          </cell>
          <cell r="W42">
            <v>807.4</v>
          </cell>
          <cell r="X42">
            <v>900</v>
          </cell>
          <cell r="Y42">
            <v>9.4946742630666332</v>
          </cell>
          <cell r="Z42">
            <v>4.7882090661382213</v>
          </cell>
          <cell r="AD42">
            <v>1800</v>
          </cell>
          <cell r="AE42">
            <v>651.6</v>
          </cell>
          <cell r="AF42">
            <v>835.2</v>
          </cell>
          <cell r="AG42">
            <v>861.4</v>
          </cell>
          <cell r="AH42">
            <v>958</v>
          </cell>
          <cell r="AI42" t="str">
            <v>продноя</v>
          </cell>
        </row>
        <row r="43">
          <cell r="A43" t="str">
            <v xml:space="preserve"> 283  Сосиски Сочинки, ВЕС, ТМ Стародворье ПОКОМ</v>
          </cell>
          <cell r="B43" t="str">
            <v>кг</v>
          </cell>
          <cell r="C43">
            <v>498.36099999999999</v>
          </cell>
          <cell r="D43">
            <v>749.37800000000004</v>
          </cell>
          <cell r="E43">
            <v>615.31899999999996</v>
          </cell>
          <cell r="F43">
            <v>611.57299999999998</v>
          </cell>
          <cell r="G43" t="str">
            <v>оконч</v>
          </cell>
          <cell r="H43">
            <v>1</v>
          </cell>
          <cell r="I43">
            <v>40</v>
          </cell>
          <cell r="J43">
            <v>591.40099999999995</v>
          </cell>
          <cell r="K43">
            <v>23.918000000000006</v>
          </cell>
          <cell r="L43">
            <v>60</v>
          </cell>
          <cell r="M43">
            <v>0</v>
          </cell>
          <cell r="V43">
            <v>150</v>
          </cell>
          <cell r="W43">
            <v>123.06379999999999</v>
          </cell>
          <cell r="X43">
            <v>300</v>
          </cell>
          <cell r="Y43">
            <v>9.1137523788473942</v>
          </cell>
          <cell r="Z43">
            <v>4.9695605043887809</v>
          </cell>
          <cell r="AD43">
            <v>0</v>
          </cell>
          <cell r="AE43">
            <v>134.10160000000002</v>
          </cell>
          <cell r="AF43">
            <v>124.8472</v>
          </cell>
          <cell r="AG43">
            <v>121.65820000000001</v>
          </cell>
          <cell r="AH43">
            <v>181.18899999999999</v>
          </cell>
          <cell r="AI43">
            <v>0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B44" t="str">
            <v>шт</v>
          </cell>
          <cell r="C44">
            <v>2122</v>
          </cell>
          <cell r="D44">
            <v>2699</v>
          </cell>
          <cell r="E44">
            <v>514</v>
          </cell>
          <cell r="F44">
            <v>2119</v>
          </cell>
          <cell r="G44">
            <v>0</v>
          </cell>
          <cell r="H44">
            <v>0.1</v>
          </cell>
          <cell r="I44">
            <v>730</v>
          </cell>
          <cell r="J44">
            <v>539</v>
          </cell>
          <cell r="K44">
            <v>-25</v>
          </cell>
          <cell r="L44">
            <v>0</v>
          </cell>
          <cell r="M44">
            <v>0</v>
          </cell>
          <cell r="W44">
            <v>102.8</v>
          </cell>
          <cell r="Y44">
            <v>20.61284046692607</v>
          </cell>
          <cell r="Z44">
            <v>20.61284046692607</v>
          </cell>
          <cell r="AD44">
            <v>0</v>
          </cell>
          <cell r="AE44">
            <v>116.2</v>
          </cell>
          <cell r="AF44">
            <v>93.2</v>
          </cell>
          <cell r="AG44">
            <v>123</v>
          </cell>
          <cell r="AH44">
            <v>92</v>
          </cell>
          <cell r="AI44">
            <v>0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B45" t="str">
            <v>шт</v>
          </cell>
          <cell r="C45">
            <v>1020</v>
          </cell>
          <cell r="D45">
            <v>1062</v>
          </cell>
          <cell r="E45">
            <v>1015</v>
          </cell>
          <cell r="F45">
            <v>1019</v>
          </cell>
          <cell r="G45">
            <v>0</v>
          </cell>
          <cell r="H45">
            <v>0.35</v>
          </cell>
          <cell r="I45">
            <v>40</v>
          </cell>
          <cell r="J45">
            <v>1050</v>
          </cell>
          <cell r="K45">
            <v>-35</v>
          </cell>
          <cell r="L45">
            <v>400</v>
          </cell>
          <cell r="M45">
            <v>0</v>
          </cell>
          <cell r="W45">
            <v>203</v>
          </cell>
          <cell r="X45">
            <v>400</v>
          </cell>
          <cell r="Y45">
            <v>8.9605911330049253</v>
          </cell>
          <cell r="Z45">
            <v>5.0197044334975374</v>
          </cell>
          <cell r="AD45">
            <v>0</v>
          </cell>
          <cell r="AE45">
            <v>225.4</v>
          </cell>
          <cell r="AF45">
            <v>232.4</v>
          </cell>
          <cell r="AG45">
            <v>218</v>
          </cell>
          <cell r="AH45">
            <v>203</v>
          </cell>
          <cell r="AI45">
            <v>0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B46" t="str">
            <v>кг</v>
          </cell>
          <cell r="C46">
            <v>164.77099999999999</v>
          </cell>
          <cell r="D46">
            <v>266.19299999999998</v>
          </cell>
          <cell r="E46">
            <v>193.834</v>
          </cell>
          <cell r="F46">
            <v>226.70400000000001</v>
          </cell>
          <cell r="G46">
            <v>0</v>
          </cell>
          <cell r="H46">
            <v>1</v>
          </cell>
          <cell r="I46">
            <v>40</v>
          </cell>
          <cell r="J46">
            <v>200.422</v>
          </cell>
          <cell r="K46">
            <v>-6.5879999999999939</v>
          </cell>
          <cell r="L46">
            <v>30</v>
          </cell>
          <cell r="M46">
            <v>0</v>
          </cell>
          <cell r="W46">
            <v>38.766800000000003</v>
          </cell>
          <cell r="X46">
            <v>100</v>
          </cell>
          <cell r="Y46">
            <v>9.2012753180556555</v>
          </cell>
          <cell r="Z46">
            <v>5.8478904629734716</v>
          </cell>
          <cell r="AD46">
            <v>0</v>
          </cell>
          <cell r="AE46">
            <v>37.908799999999999</v>
          </cell>
          <cell r="AF46">
            <v>42.389400000000002</v>
          </cell>
          <cell r="AG46">
            <v>41.464999999999996</v>
          </cell>
          <cell r="AH46">
            <v>50.898000000000003</v>
          </cell>
          <cell r="AI46">
            <v>0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B47" t="str">
            <v>шт</v>
          </cell>
          <cell r="C47">
            <v>1159</v>
          </cell>
          <cell r="D47">
            <v>2069</v>
          </cell>
          <cell r="E47">
            <v>1510</v>
          </cell>
          <cell r="F47">
            <v>1641</v>
          </cell>
          <cell r="G47">
            <v>0</v>
          </cell>
          <cell r="H47">
            <v>0.4</v>
          </cell>
          <cell r="I47">
            <v>35</v>
          </cell>
          <cell r="J47">
            <v>1579</v>
          </cell>
          <cell r="K47">
            <v>-69</v>
          </cell>
          <cell r="L47">
            <v>400</v>
          </cell>
          <cell r="M47">
            <v>0</v>
          </cell>
          <cell r="W47">
            <v>302</v>
          </cell>
          <cell r="X47">
            <v>600</v>
          </cell>
          <cell r="Y47">
            <v>8.7450331125827816</v>
          </cell>
          <cell r="Z47">
            <v>5.4337748344370862</v>
          </cell>
          <cell r="AD47">
            <v>0</v>
          </cell>
          <cell r="AE47">
            <v>336.2</v>
          </cell>
          <cell r="AF47">
            <v>340.4</v>
          </cell>
          <cell r="AG47">
            <v>332.6</v>
          </cell>
          <cell r="AH47">
            <v>399</v>
          </cell>
          <cell r="AI47" t="e">
            <v>#N/A</v>
          </cell>
        </row>
        <row r="48">
          <cell r="A48" t="str">
            <v xml:space="preserve"> 302  Сосиски Сочинки по-баварски,  0.4кг, ТМ Стародворье  ПОКОМ</v>
          </cell>
          <cell r="B48" t="str">
            <v>шт</v>
          </cell>
          <cell r="C48">
            <v>1776</v>
          </cell>
          <cell r="D48">
            <v>3552</v>
          </cell>
          <cell r="E48">
            <v>2396</v>
          </cell>
          <cell r="F48">
            <v>2827</v>
          </cell>
          <cell r="G48">
            <v>0</v>
          </cell>
          <cell r="H48">
            <v>0.4</v>
          </cell>
          <cell r="I48">
            <v>40</v>
          </cell>
          <cell r="J48">
            <v>2493</v>
          </cell>
          <cell r="K48">
            <v>-97</v>
          </cell>
          <cell r="L48">
            <v>600</v>
          </cell>
          <cell r="M48">
            <v>0</v>
          </cell>
          <cell r="W48">
            <v>479.2</v>
          </cell>
          <cell r="X48">
            <v>750</v>
          </cell>
          <cell r="Y48">
            <v>8.71661101836394</v>
          </cell>
          <cell r="Z48">
            <v>5.8994156928213695</v>
          </cell>
          <cell r="AD48">
            <v>0</v>
          </cell>
          <cell r="AE48">
            <v>540.4</v>
          </cell>
          <cell r="AF48">
            <v>548.79999999999995</v>
          </cell>
          <cell r="AG48">
            <v>548</v>
          </cell>
          <cell r="AH48">
            <v>513</v>
          </cell>
          <cell r="AI48" t="e">
            <v>#N/A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B49" t="str">
            <v>кг</v>
          </cell>
          <cell r="C49">
            <v>69.173000000000002</v>
          </cell>
          <cell r="D49">
            <v>43.780999999999999</v>
          </cell>
          <cell r="E49">
            <v>76.385000000000005</v>
          </cell>
          <cell r="F49">
            <v>25.791</v>
          </cell>
          <cell r="G49" t="str">
            <v>лид, я</v>
          </cell>
          <cell r="H49">
            <v>1</v>
          </cell>
          <cell r="I49">
            <v>40</v>
          </cell>
          <cell r="J49">
            <v>87.212999999999994</v>
          </cell>
          <cell r="K49">
            <v>-10.827999999999989</v>
          </cell>
          <cell r="L49">
            <v>70</v>
          </cell>
          <cell r="M49">
            <v>0</v>
          </cell>
          <cell r="V49">
            <v>20</v>
          </cell>
          <cell r="W49">
            <v>15.277000000000001</v>
          </cell>
          <cell r="X49">
            <v>20</v>
          </cell>
          <cell r="Y49">
            <v>8.8885906918897675</v>
          </cell>
          <cell r="Z49">
            <v>1.6882241277737775</v>
          </cell>
          <cell r="AD49">
            <v>0</v>
          </cell>
          <cell r="AE49">
            <v>13.768799999999999</v>
          </cell>
          <cell r="AF49">
            <v>21.2654</v>
          </cell>
          <cell r="AG49">
            <v>16.356200000000001</v>
          </cell>
          <cell r="AH49">
            <v>13.731</v>
          </cell>
          <cell r="AI49">
            <v>0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B50" t="str">
            <v>кг</v>
          </cell>
          <cell r="C50">
            <v>155.393</v>
          </cell>
          <cell r="D50">
            <v>228.53800000000001</v>
          </cell>
          <cell r="E50">
            <v>152.99700000000001</v>
          </cell>
          <cell r="F50">
            <v>218.64699999999999</v>
          </cell>
          <cell r="G50" t="str">
            <v>оконч</v>
          </cell>
          <cell r="H50">
            <v>1</v>
          </cell>
          <cell r="I50">
            <v>40</v>
          </cell>
          <cell r="J50">
            <v>162.39599999999999</v>
          </cell>
          <cell r="K50">
            <v>-9.3989999999999725</v>
          </cell>
          <cell r="L50">
            <v>0</v>
          </cell>
          <cell r="M50">
            <v>0</v>
          </cell>
          <cell r="W50">
            <v>30.599400000000003</v>
          </cell>
          <cell r="X50">
            <v>50</v>
          </cell>
          <cell r="Y50">
            <v>8.7794858722720051</v>
          </cell>
          <cell r="Z50">
            <v>7.1454669045798278</v>
          </cell>
          <cell r="AD50">
            <v>0</v>
          </cell>
          <cell r="AE50">
            <v>31.725999999999999</v>
          </cell>
          <cell r="AF50">
            <v>43.992599999999996</v>
          </cell>
          <cell r="AG50">
            <v>30.5562</v>
          </cell>
          <cell r="AH50">
            <v>30.169</v>
          </cell>
          <cell r="AI50">
            <v>0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B51" t="str">
            <v>шт</v>
          </cell>
          <cell r="C51">
            <v>1190</v>
          </cell>
          <cell r="D51">
            <v>984</v>
          </cell>
          <cell r="E51">
            <v>1068</v>
          </cell>
          <cell r="F51">
            <v>1071</v>
          </cell>
          <cell r="G51" t="str">
            <v>лид, я</v>
          </cell>
          <cell r="H51">
            <v>0.35</v>
          </cell>
          <cell r="I51">
            <v>40</v>
          </cell>
          <cell r="J51">
            <v>1097</v>
          </cell>
          <cell r="K51">
            <v>-29</v>
          </cell>
          <cell r="L51">
            <v>350</v>
          </cell>
          <cell r="M51">
            <v>0</v>
          </cell>
          <cell r="W51">
            <v>213.6</v>
          </cell>
          <cell r="X51">
            <v>500</v>
          </cell>
          <cell r="Y51">
            <v>8.9934456928838955</v>
          </cell>
          <cell r="Z51">
            <v>5.0140449438202248</v>
          </cell>
          <cell r="AD51">
            <v>0</v>
          </cell>
          <cell r="AE51">
            <v>267.39999999999998</v>
          </cell>
          <cell r="AF51">
            <v>261.2</v>
          </cell>
          <cell r="AG51">
            <v>226.6</v>
          </cell>
          <cell r="AH51">
            <v>221</v>
          </cell>
          <cell r="AI51">
            <v>0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B52" t="str">
            <v>шт</v>
          </cell>
          <cell r="C52">
            <v>1473</v>
          </cell>
          <cell r="D52">
            <v>1832</v>
          </cell>
          <cell r="E52">
            <v>1677</v>
          </cell>
          <cell r="F52">
            <v>1583</v>
          </cell>
          <cell r="G52" t="str">
            <v>неакк</v>
          </cell>
          <cell r="H52">
            <v>0.35</v>
          </cell>
          <cell r="I52">
            <v>40</v>
          </cell>
          <cell r="J52">
            <v>1701</v>
          </cell>
          <cell r="K52">
            <v>-24</v>
          </cell>
          <cell r="L52">
            <v>600</v>
          </cell>
          <cell r="M52">
            <v>0</v>
          </cell>
          <cell r="W52">
            <v>335.4</v>
          </cell>
          <cell r="X52">
            <v>750</v>
          </cell>
          <cell r="Y52">
            <v>8.7447823494335122</v>
          </cell>
          <cell r="Z52">
            <v>4.7197376267143714</v>
          </cell>
          <cell r="AD52">
            <v>0</v>
          </cell>
          <cell r="AE52">
            <v>387.6</v>
          </cell>
          <cell r="AF52">
            <v>367.2</v>
          </cell>
          <cell r="AG52">
            <v>368.4</v>
          </cell>
          <cell r="AH52">
            <v>324</v>
          </cell>
          <cell r="AI52">
            <v>0</v>
          </cell>
        </row>
        <row r="53">
          <cell r="A53" t="str">
            <v xml:space="preserve"> 309  Сосиски Сочинки с сыром 0,4 кг ТМ Стародворье  ПОКОМ</v>
          </cell>
          <cell r="B53" t="str">
            <v>шт</v>
          </cell>
          <cell r="C53">
            <v>957</v>
          </cell>
          <cell r="D53">
            <v>1180</v>
          </cell>
          <cell r="E53">
            <v>1032</v>
          </cell>
          <cell r="F53">
            <v>1069</v>
          </cell>
          <cell r="G53">
            <v>0</v>
          </cell>
          <cell r="H53">
            <v>0.4</v>
          </cell>
          <cell r="I53">
            <v>35</v>
          </cell>
          <cell r="J53">
            <v>1072</v>
          </cell>
          <cell r="K53">
            <v>-40</v>
          </cell>
          <cell r="L53">
            <v>280</v>
          </cell>
          <cell r="M53">
            <v>0</v>
          </cell>
          <cell r="W53">
            <v>206.4</v>
          </cell>
          <cell r="X53">
            <v>500</v>
          </cell>
          <cell r="Y53">
            <v>8.9583333333333339</v>
          </cell>
          <cell r="Z53">
            <v>5.179263565891473</v>
          </cell>
          <cell r="AD53">
            <v>0</v>
          </cell>
          <cell r="AE53">
            <v>250</v>
          </cell>
          <cell r="AF53">
            <v>249</v>
          </cell>
          <cell r="AG53">
            <v>215.8</v>
          </cell>
          <cell r="AH53">
            <v>274</v>
          </cell>
          <cell r="AI53">
            <v>0</v>
          </cell>
        </row>
        <row r="54">
          <cell r="A54" t="str">
            <v xml:space="preserve"> 312  Ветчина Филейская ВЕС ТМ  Вязанка ТС Столичная  ПОКОМ</v>
          </cell>
          <cell r="B54" t="str">
            <v>кг</v>
          </cell>
          <cell r="C54">
            <v>224.68600000000001</v>
          </cell>
          <cell r="D54">
            <v>424.13600000000002</v>
          </cell>
          <cell r="E54">
            <v>334.678</v>
          </cell>
          <cell r="F54">
            <v>285.82100000000003</v>
          </cell>
          <cell r="G54">
            <v>0</v>
          </cell>
          <cell r="H54">
            <v>1</v>
          </cell>
          <cell r="I54">
            <v>50</v>
          </cell>
          <cell r="J54">
            <v>356.709</v>
          </cell>
          <cell r="K54">
            <v>-22.031000000000006</v>
          </cell>
          <cell r="L54">
            <v>160</v>
          </cell>
          <cell r="M54">
            <v>0</v>
          </cell>
          <cell r="W54">
            <v>66.935599999999994</v>
          </cell>
          <cell r="X54">
            <v>150</v>
          </cell>
          <cell r="Y54">
            <v>8.9014067252702613</v>
          </cell>
          <cell r="Z54">
            <v>4.2700894591219027</v>
          </cell>
          <cell r="AD54">
            <v>0</v>
          </cell>
          <cell r="AE54">
            <v>68.39</v>
          </cell>
          <cell r="AF54">
            <v>51.664000000000001</v>
          </cell>
          <cell r="AG54">
            <v>67.874200000000002</v>
          </cell>
          <cell r="AH54">
            <v>89.968999999999994</v>
          </cell>
          <cell r="AI54">
            <v>0</v>
          </cell>
        </row>
        <row r="55">
          <cell r="A55" t="str">
            <v xml:space="preserve"> 315  Колбаса вареная Молокуша ТМ Вязанка ВЕС, ПОКОМ</v>
          </cell>
          <cell r="B55" t="str">
            <v>кг</v>
          </cell>
          <cell r="C55">
            <v>797.58600000000001</v>
          </cell>
          <cell r="D55">
            <v>821.36900000000003</v>
          </cell>
          <cell r="E55">
            <v>774.53399999999999</v>
          </cell>
          <cell r="F55">
            <v>825.31600000000003</v>
          </cell>
          <cell r="G55" t="str">
            <v>н</v>
          </cell>
          <cell r="H55">
            <v>1</v>
          </cell>
          <cell r="I55">
            <v>50</v>
          </cell>
          <cell r="J55">
            <v>756.99800000000005</v>
          </cell>
          <cell r="K55">
            <v>17.535999999999945</v>
          </cell>
          <cell r="L55">
            <v>300</v>
          </cell>
          <cell r="M55">
            <v>0</v>
          </cell>
          <cell r="W55">
            <v>154.9068</v>
          </cell>
          <cell r="X55">
            <v>250</v>
          </cell>
          <cell r="Y55">
            <v>8.8783449144905191</v>
          </cell>
          <cell r="Z55">
            <v>5.3278229232028549</v>
          </cell>
          <cell r="AD55">
            <v>0</v>
          </cell>
          <cell r="AE55">
            <v>155.50839999999999</v>
          </cell>
          <cell r="AF55">
            <v>191.2362</v>
          </cell>
          <cell r="AG55">
            <v>162.31059999999999</v>
          </cell>
          <cell r="AH55">
            <v>191.35400000000001</v>
          </cell>
          <cell r="AI55" t="str">
            <v>продноя</v>
          </cell>
        </row>
        <row r="56">
          <cell r="A56" t="str">
            <v xml:space="preserve"> 316  Колбаса Нежная ТМ Зареченские ВЕС  ПОКОМ</v>
          </cell>
          <cell r="B56" t="str">
            <v>кг</v>
          </cell>
          <cell r="C56">
            <v>156.17699999999999</v>
          </cell>
          <cell r="D56">
            <v>206.51499999999999</v>
          </cell>
          <cell r="E56">
            <v>88.338999999999999</v>
          </cell>
          <cell r="F56">
            <v>2.7970000000000002</v>
          </cell>
          <cell r="G56">
            <v>0</v>
          </cell>
          <cell r="H56">
            <v>1</v>
          </cell>
          <cell r="I56">
            <v>50</v>
          </cell>
          <cell r="J56">
            <v>95.15</v>
          </cell>
          <cell r="K56">
            <v>-6.811000000000007</v>
          </cell>
          <cell r="L56">
            <v>50</v>
          </cell>
          <cell r="M56">
            <v>0</v>
          </cell>
          <cell r="V56">
            <v>30</v>
          </cell>
          <cell r="W56">
            <v>17.6678</v>
          </cell>
          <cell r="X56">
            <v>50</v>
          </cell>
          <cell r="Y56">
            <v>7.516329141149436</v>
          </cell>
          <cell r="Z56">
            <v>0.15831059894270935</v>
          </cell>
          <cell r="AD56">
            <v>0</v>
          </cell>
          <cell r="AE56">
            <v>24.2424</v>
          </cell>
          <cell r="AF56">
            <v>11.4152</v>
          </cell>
          <cell r="AG56">
            <v>12.948400000000001</v>
          </cell>
          <cell r="AH56">
            <v>17.718</v>
          </cell>
          <cell r="AI56" t="str">
            <v>увел</v>
          </cell>
        </row>
        <row r="57">
          <cell r="A57" t="str">
            <v xml:space="preserve"> 317 Колбаса Сервелат Рижский ТМ Зареченские, ВЕС  ПОКОМ</v>
          </cell>
          <cell r="B57" t="str">
            <v>кг</v>
          </cell>
          <cell r="C57">
            <v>14.115</v>
          </cell>
          <cell r="D57">
            <v>67.257000000000005</v>
          </cell>
          <cell r="E57">
            <v>11.295999999999999</v>
          </cell>
          <cell r="F57">
            <v>57.948</v>
          </cell>
          <cell r="G57" t="str">
            <v>нов</v>
          </cell>
          <cell r="H57">
            <v>1</v>
          </cell>
          <cell r="I57" t="e">
            <v>#N/A</v>
          </cell>
          <cell r="J57">
            <v>24.901</v>
          </cell>
          <cell r="K57">
            <v>-13.605</v>
          </cell>
          <cell r="L57">
            <v>0</v>
          </cell>
          <cell r="M57">
            <v>0</v>
          </cell>
          <cell r="W57">
            <v>2.2591999999999999</v>
          </cell>
          <cell r="Y57">
            <v>25.649787535410766</v>
          </cell>
          <cell r="Z57">
            <v>25.649787535410766</v>
          </cell>
          <cell r="AD57">
            <v>0</v>
          </cell>
          <cell r="AE57">
            <v>5.9592000000000001</v>
          </cell>
          <cell r="AF57">
            <v>5.1951999999999998</v>
          </cell>
          <cell r="AG57">
            <v>4.1104000000000003</v>
          </cell>
          <cell r="AH57">
            <v>10.584</v>
          </cell>
          <cell r="AI57" t="str">
            <v>увел</v>
          </cell>
        </row>
        <row r="58">
          <cell r="A58" t="str">
            <v xml:space="preserve"> 318  Сосиски Датские ТМ Зареченские, ВЕС  ПОКОМ</v>
          </cell>
          <cell r="B58" t="str">
            <v>кг</v>
          </cell>
          <cell r="C58">
            <v>1905.672</v>
          </cell>
          <cell r="D58">
            <v>22827.512999999999</v>
          </cell>
          <cell r="E58">
            <v>3322.2350000000001</v>
          </cell>
          <cell r="F58">
            <v>2125.3229999999999</v>
          </cell>
          <cell r="G58">
            <v>0</v>
          </cell>
          <cell r="H58">
            <v>1</v>
          </cell>
          <cell r="I58">
            <v>40</v>
          </cell>
          <cell r="J58">
            <v>3296.6640000000002</v>
          </cell>
          <cell r="K58">
            <v>25.570999999999913</v>
          </cell>
          <cell r="L58">
            <v>850</v>
          </cell>
          <cell r="M58">
            <v>0</v>
          </cell>
          <cell r="V58">
            <v>1400</v>
          </cell>
          <cell r="W58">
            <v>664.447</v>
          </cell>
          <cell r="X58">
            <v>1300</v>
          </cell>
          <cell r="Y58">
            <v>8.5414231684393194</v>
          </cell>
          <cell r="Z58">
            <v>3.198634353078575</v>
          </cell>
          <cell r="AD58">
            <v>0</v>
          </cell>
          <cell r="AE58">
            <v>578.5376</v>
          </cell>
          <cell r="AF58">
            <v>562.00879999999995</v>
          </cell>
          <cell r="AG58">
            <v>594.20039999999995</v>
          </cell>
          <cell r="AH58">
            <v>709.13900000000001</v>
          </cell>
          <cell r="AI58" t="str">
            <v>нояаб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B59" t="str">
            <v>шт</v>
          </cell>
          <cell r="C59">
            <v>2200</v>
          </cell>
          <cell r="D59">
            <v>4675</v>
          </cell>
          <cell r="E59">
            <v>3936</v>
          </cell>
          <cell r="F59">
            <v>2864</v>
          </cell>
          <cell r="G59">
            <v>0</v>
          </cell>
          <cell r="H59">
            <v>0.45</v>
          </cell>
          <cell r="I59">
            <v>50</v>
          </cell>
          <cell r="J59">
            <v>3966</v>
          </cell>
          <cell r="K59">
            <v>-30</v>
          </cell>
          <cell r="L59">
            <v>500</v>
          </cell>
          <cell r="M59">
            <v>0</v>
          </cell>
          <cell r="T59">
            <v>2000</v>
          </cell>
          <cell r="V59">
            <v>800</v>
          </cell>
          <cell r="W59">
            <v>585.20000000000005</v>
          </cell>
          <cell r="X59">
            <v>1100</v>
          </cell>
          <cell r="Y59">
            <v>8.9952153110047846</v>
          </cell>
          <cell r="Z59">
            <v>4.8940533151059462</v>
          </cell>
          <cell r="AD59">
            <v>1010</v>
          </cell>
          <cell r="AE59">
            <v>614.79999999999995</v>
          </cell>
          <cell r="AF59">
            <v>638.20000000000005</v>
          </cell>
          <cell r="AG59">
            <v>571.6</v>
          </cell>
          <cell r="AH59">
            <v>616</v>
          </cell>
          <cell r="AI59">
            <v>0</v>
          </cell>
        </row>
        <row r="60">
          <cell r="A60" t="str">
            <v xml:space="preserve"> 320  Ветчина Нежная ТМ Зареченские,большой батон, ВЕС ПОКОМ</v>
          </cell>
          <cell r="B60" t="str">
            <v>кг</v>
          </cell>
          <cell r="C60">
            <v>41.47</v>
          </cell>
          <cell r="D60">
            <v>4.83</v>
          </cell>
          <cell r="E60">
            <v>0</v>
          </cell>
          <cell r="F60">
            <v>1.81</v>
          </cell>
          <cell r="G60" t="str">
            <v>нов</v>
          </cell>
          <cell r="H60">
            <v>0</v>
          </cell>
          <cell r="I60" t="e">
            <v>#N/A</v>
          </cell>
          <cell r="J60">
            <v>1.5</v>
          </cell>
          <cell r="K60">
            <v>-1.5</v>
          </cell>
          <cell r="L60">
            <v>0</v>
          </cell>
          <cell r="M60">
            <v>0</v>
          </cell>
          <cell r="W60">
            <v>0</v>
          </cell>
          <cell r="Y60" t="e">
            <v>#DIV/0!</v>
          </cell>
          <cell r="Z60" t="e">
            <v>#DIV/0!</v>
          </cell>
          <cell r="AD60">
            <v>0</v>
          </cell>
          <cell r="AE60">
            <v>0.72399999999999998</v>
          </cell>
          <cell r="AF60">
            <v>0</v>
          </cell>
          <cell r="AG60">
            <v>0.36199999999999999</v>
          </cell>
          <cell r="AH60">
            <v>0</v>
          </cell>
          <cell r="AI60" t="str">
            <v>выв0609</v>
          </cell>
        </row>
        <row r="61">
          <cell r="A61" t="str">
            <v xml:space="preserve"> 322  Колбаса вареная Молокуша 0,45кг ТМ Вязанка  ПОКОМ</v>
          </cell>
          <cell r="B61" t="str">
            <v>шт</v>
          </cell>
          <cell r="C61">
            <v>1345</v>
          </cell>
          <cell r="D61">
            <v>3648</v>
          </cell>
          <cell r="E61">
            <v>2980</v>
          </cell>
          <cell r="F61">
            <v>1949</v>
          </cell>
          <cell r="G61" t="str">
            <v>акяб</v>
          </cell>
          <cell r="H61">
            <v>0.45</v>
          </cell>
          <cell r="I61">
            <v>50</v>
          </cell>
          <cell r="J61">
            <v>3025</v>
          </cell>
          <cell r="K61">
            <v>-45</v>
          </cell>
          <cell r="L61">
            <v>1600</v>
          </cell>
          <cell r="M61">
            <v>500</v>
          </cell>
          <cell r="T61">
            <v>700</v>
          </cell>
          <cell r="V61">
            <v>500</v>
          </cell>
          <cell r="W61">
            <v>424</v>
          </cell>
          <cell r="X61">
            <v>500</v>
          </cell>
          <cell r="Y61">
            <v>11.908018867924529</v>
          </cell>
          <cell r="Z61">
            <v>4.5966981132075473</v>
          </cell>
          <cell r="AD61">
            <v>860</v>
          </cell>
          <cell r="AE61">
            <v>432</v>
          </cell>
          <cell r="AF61">
            <v>426.8</v>
          </cell>
          <cell r="AG61">
            <v>446.8</v>
          </cell>
          <cell r="AH61">
            <v>508</v>
          </cell>
          <cell r="AI61" t="str">
            <v>нояаб</v>
          </cell>
        </row>
        <row r="62">
          <cell r="A62" t="str">
            <v xml:space="preserve"> 324  Ветчина Филейская ТМ Вязанка Столичная 0,45 кг ПОКОМ</v>
          </cell>
          <cell r="B62" t="str">
            <v>шт</v>
          </cell>
          <cell r="C62">
            <v>855</v>
          </cell>
          <cell r="D62">
            <v>1432</v>
          </cell>
          <cell r="E62">
            <v>1355</v>
          </cell>
          <cell r="F62">
            <v>889</v>
          </cell>
          <cell r="G62">
            <v>0</v>
          </cell>
          <cell r="H62">
            <v>0.45</v>
          </cell>
          <cell r="I62">
            <v>50</v>
          </cell>
          <cell r="J62">
            <v>1369</v>
          </cell>
          <cell r="K62">
            <v>-14</v>
          </cell>
          <cell r="L62">
            <v>350</v>
          </cell>
          <cell r="M62">
            <v>0</v>
          </cell>
          <cell r="V62">
            <v>300</v>
          </cell>
          <cell r="W62">
            <v>271</v>
          </cell>
          <cell r="X62">
            <v>600</v>
          </cell>
          <cell r="Y62">
            <v>7.8929889298892988</v>
          </cell>
          <cell r="Z62">
            <v>3.2804428044280445</v>
          </cell>
          <cell r="AD62">
            <v>0</v>
          </cell>
          <cell r="AE62">
            <v>218</v>
          </cell>
          <cell r="AF62">
            <v>235.6</v>
          </cell>
          <cell r="AG62">
            <v>255.8</v>
          </cell>
          <cell r="AH62">
            <v>333</v>
          </cell>
          <cell r="AI62" t="str">
            <v>оконч</v>
          </cell>
        </row>
        <row r="63">
          <cell r="A63" t="str">
            <v xml:space="preserve"> 328  Сардельки Сочинки Стародворье ТМ  0,4 кг ПОКОМ</v>
          </cell>
          <cell r="B63" t="str">
            <v>шт</v>
          </cell>
          <cell r="C63">
            <v>441</v>
          </cell>
          <cell r="D63">
            <v>637</v>
          </cell>
          <cell r="E63">
            <v>457</v>
          </cell>
          <cell r="F63">
            <v>598</v>
          </cell>
          <cell r="G63">
            <v>0</v>
          </cell>
          <cell r="H63">
            <v>0.4</v>
          </cell>
          <cell r="I63">
            <v>40</v>
          </cell>
          <cell r="J63">
            <v>498</v>
          </cell>
          <cell r="K63">
            <v>-41</v>
          </cell>
          <cell r="L63">
            <v>50</v>
          </cell>
          <cell r="M63">
            <v>0</v>
          </cell>
          <cell r="W63">
            <v>91.4</v>
          </cell>
          <cell r="X63">
            <v>150</v>
          </cell>
          <cell r="Y63">
            <v>8.7308533916849012</v>
          </cell>
          <cell r="Z63">
            <v>6.5426695842450764</v>
          </cell>
          <cell r="AD63">
            <v>0</v>
          </cell>
          <cell r="AE63">
            <v>117.8</v>
          </cell>
          <cell r="AF63">
            <v>112.8</v>
          </cell>
          <cell r="AG63">
            <v>102.6</v>
          </cell>
          <cell r="AH63">
            <v>137</v>
          </cell>
          <cell r="AI63" t="e">
            <v>#N/A</v>
          </cell>
        </row>
        <row r="64">
          <cell r="A64" t="str">
            <v xml:space="preserve"> 329  Сардельки Сочинки с сыром Стародворье ТМ, 0,4 кг. ПОКОМ</v>
          </cell>
          <cell r="B64" t="str">
            <v>шт</v>
          </cell>
          <cell r="C64">
            <v>432</v>
          </cell>
          <cell r="D64">
            <v>475</v>
          </cell>
          <cell r="E64">
            <v>429</v>
          </cell>
          <cell r="F64">
            <v>437</v>
          </cell>
          <cell r="G64">
            <v>0</v>
          </cell>
          <cell r="H64">
            <v>0.4</v>
          </cell>
          <cell r="I64">
            <v>40</v>
          </cell>
          <cell r="J64">
            <v>465</v>
          </cell>
          <cell r="K64">
            <v>-36</v>
          </cell>
          <cell r="L64">
            <v>100</v>
          </cell>
          <cell r="M64">
            <v>0</v>
          </cell>
          <cell r="V64">
            <v>30</v>
          </cell>
          <cell r="W64">
            <v>85.8</v>
          </cell>
          <cell r="X64">
            <v>170</v>
          </cell>
          <cell r="Y64">
            <v>8.5897435897435894</v>
          </cell>
          <cell r="Z64">
            <v>5.0932400932400936</v>
          </cell>
          <cell r="AD64">
            <v>0</v>
          </cell>
          <cell r="AE64">
            <v>96.4</v>
          </cell>
          <cell r="AF64">
            <v>98</v>
          </cell>
          <cell r="AG64">
            <v>88.4</v>
          </cell>
          <cell r="AH64">
            <v>140</v>
          </cell>
          <cell r="AI64" t="e">
            <v>#N/A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B65" t="str">
            <v>кг</v>
          </cell>
          <cell r="C65">
            <v>1051.952</v>
          </cell>
          <cell r="D65">
            <v>1238.0329999999999</v>
          </cell>
          <cell r="E65">
            <v>1042</v>
          </cell>
          <cell r="F65">
            <v>900</v>
          </cell>
          <cell r="G65" t="str">
            <v>ак апр</v>
          </cell>
          <cell r="H65">
            <v>1</v>
          </cell>
          <cell r="I65">
            <v>50</v>
          </cell>
          <cell r="J65">
            <v>709.82899999999995</v>
          </cell>
          <cell r="K65">
            <v>332.17100000000005</v>
          </cell>
          <cell r="L65">
            <v>700</v>
          </cell>
          <cell r="M65">
            <v>0</v>
          </cell>
          <cell r="W65">
            <v>208.4</v>
          </cell>
          <cell r="X65">
            <v>700</v>
          </cell>
          <cell r="Y65">
            <v>11.036468330134356</v>
          </cell>
          <cell r="Z65">
            <v>4.318618042226487</v>
          </cell>
          <cell r="AD65">
            <v>0</v>
          </cell>
          <cell r="AE65">
            <v>214</v>
          </cell>
          <cell r="AF65">
            <v>187.6</v>
          </cell>
          <cell r="AG65">
            <v>203.6</v>
          </cell>
          <cell r="AH65">
            <v>123.792</v>
          </cell>
          <cell r="AI65" t="str">
            <v>нояаб</v>
          </cell>
        </row>
        <row r="66">
          <cell r="A66" t="str">
            <v xml:space="preserve"> 334  Паштет Любительский ТМ Стародворье ламистер 0,1 кг  ПОКОМ</v>
          </cell>
          <cell r="B66" t="str">
            <v>шт</v>
          </cell>
          <cell r="C66">
            <v>1189</v>
          </cell>
          <cell r="D66">
            <v>13</v>
          </cell>
          <cell r="E66">
            <v>244</v>
          </cell>
          <cell r="F66">
            <v>946</v>
          </cell>
          <cell r="G66">
            <v>0</v>
          </cell>
          <cell r="H66">
            <v>0.1</v>
          </cell>
          <cell r="I66">
            <v>730</v>
          </cell>
          <cell r="J66">
            <v>260</v>
          </cell>
          <cell r="K66">
            <v>-16</v>
          </cell>
          <cell r="L66">
            <v>0</v>
          </cell>
          <cell r="M66">
            <v>0</v>
          </cell>
          <cell r="W66">
            <v>48.8</v>
          </cell>
          <cell r="Y66">
            <v>19.385245901639344</v>
          </cell>
          <cell r="Z66">
            <v>19.385245901639344</v>
          </cell>
          <cell r="AD66">
            <v>0</v>
          </cell>
          <cell r="AE66">
            <v>69</v>
          </cell>
          <cell r="AF66">
            <v>52.8</v>
          </cell>
          <cell r="AG66">
            <v>60.8</v>
          </cell>
          <cell r="AH66">
            <v>41</v>
          </cell>
          <cell r="AI66" t="e">
            <v>#N/A</v>
          </cell>
        </row>
        <row r="67">
          <cell r="A67" t="str">
            <v xml:space="preserve"> 335  Колбаса Сливушка ТМ Вязанка. ВЕС.  ПОКОМ </v>
          </cell>
          <cell r="B67" t="str">
            <v>кг</v>
          </cell>
          <cell r="C67">
            <v>147.46100000000001</v>
          </cell>
          <cell r="D67">
            <v>364.24400000000003</v>
          </cell>
          <cell r="E67">
            <v>238.74199999999999</v>
          </cell>
          <cell r="F67">
            <v>263.63400000000001</v>
          </cell>
          <cell r="G67">
            <v>0</v>
          </cell>
          <cell r="H67">
            <v>1</v>
          </cell>
          <cell r="I67">
            <v>50</v>
          </cell>
          <cell r="J67">
            <v>236.477</v>
          </cell>
          <cell r="K67">
            <v>2.2649999999999864</v>
          </cell>
          <cell r="L67">
            <v>70</v>
          </cell>
          <cell r="M67">
            <v>0</v>
          </cell>
          <cell r="W67">
            <v>47.748399999999997</v>
          </cell>
          <cell r="X67">
            <v>80</v>
          </cell>
          <cell r="Y67">
            <v>8.6627824178401802</v>
          </cell>
          <cell r="Z67">
            <v>5.5213158974960423</v>
          </cell>
          <cell r="AD67">
            <v>0</v>
          </cell>
          <cell r="AE67">
            <v>41.967599999999997</v>
          </cell>
          <cell r="AF67">
            <v>45.192599999999999</v>
          </cell>
          <cell r="AG67">
            <v>48.6158</v>
          </cell>
          <cell r="AH67">
            <v>66.668999999999997</v>
          </cell>
          <cell r="AI67" t="e">
            <v>#N/A</v>
          </cell>
        </row>
        <row r="68">
          <cell r="A68" t="str">
            <v xml:space="preserve"> 342 Сосиски Сочинки Молочные ТМ Стародворье 0,4 кг ПОКОМ</v>
          </cell>
          <cell r="B68" t="str">
            <v>шт</v>
          </cell>
          <cell r="C68">
            <v>1800</v>
          </cell>
          <cell r="D68">
            <v>4346</v>
          </cell>
          <cell r="E68">
            <v>3494</v>
          </cell>
          <cell r="F68">
            <v>2554</v>
          </cell>
          <cell r="G68">
            <v>0</v>
          </cell>
          <cell r="H68">
            <v>0.4</v>
          </cell>
          <cell r="I68">
            <v>40</v>
          </cell>
          <cell r="J68">
            <v>3551</v>
          </cell>
          <cell r="K68">
            <v>-57</v>
          </cell>
          <cell r="L68">
            <v>450</v>
          </cell>
          <cell r="M68">
            <v>0</v>
          </cell>
          <cell r="T68">
            <v>900</v>
          </cell>
          <cell r="W68">
            <v>449.2</v>
          </cell>
          <cell r="X68">
            <v>900</v>
          </cell>
          <cell r="Y68">
            <v>8.6910062333036517</v>
          </cell>
          <cell r="Z68">
            <v>5.6856634016028496</v>
          </cell>
          <cell r="AD68">
            <v>1248</v>
          </cell>
          <cell r="AE68">
            <v>534</v>
          </cell>
          <cell r="AF68">
            <v>538.4</v>
          </cell>
          <cell r="AG68">
            <v>491.2</v>
          </cell>
          <cell r="AH68">
            <v>522</v>
          </cell>
          <cell r="AI68">
            <v>0</v>
          </cell>
        </row>
        <row r="69">
          <cell r="A69" t="str">
            <v xml:space="preserve"> 343 Сосиски Сочинки Сливочные ТМ Стародворье  0,4 кг</v>
          </cell>
          <cell r="B69" t="str">
            <v>шт</v>
          </cell>
          <cell r="C69">
            <v>1771</v>
          </cell>
          <cell r="D69">
            <v>2411</v>
          </cell>
          <cell r="E69">
            <v>2093</v>
          </cell>
          <cell r="F69">
            <v>1988</v>
          </cell>
          <cell r="G69">
            <v>0</v>
          </cell>
          <cell r="H69">
            <v>0.4</v>
          </cell>
          <cell r="I69">
            <v>40</v>
          </cell>
          <cell r="J69">
            <v>2174</v>
          </cell>
          <cell r="K69">
            <v>-81</v>
          </cell>
          <cell r="L69">
            <v>800</v>
          </cell>
          <cell r="M69">
            <v>0</v>
          </cell>
          <cell r="W69">
            <v>418.6</v>
          </cell>
          <cell r="X69">
            <v>900</v>
          </cell>
          <cell r="Y69">
            <v>8.81032011466794</v>
          </cell>
          <cell r="Z69">
            <v>4.7491638795986617</v>
          </cell>
          <cell r="AD69">
            <v>0</v>
          </cell>
          <cell r="AE69">
            <v>475.2</v>
          </cell>
          <cell r="AF69">
            <v>476</v>
          </cell>
          <cell r="AG69">
            <v>451.4</v>
          </cell>
          <cell r="AH69">
            <v>428</v>
          </cell>
          <cell r="AI69">
            <v>0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  <cell r="B70" t="str">
            <v>кг</v>
          </cell>
          <cell r="C70">
            <v>368.55200000000002</v>
          </cell>
          <cell r="D70">
            <v>410.41300000000001</v>
          </cell>
          <cell r="E70">
            <v>426.37</v>
          </cell>
          <cell r="F70">
            <v>340.42099999999999</v>
          </cell>
          <cell r="G70" t="str">
            <v>ябл</v>
          </cell>
          <cell r="H70">
            <v>1</v>
          </cell>
          <cell r="I70">
            <v>40</v>
          </cell>
          <cell r="J70">
            <v>429.16399999999999</v>
          </cell>
          <cell r="K70">
            <v>-2.7939999999999827</v>
          </cell>
          <cell r="L70">
            <v>150</v>
          </cell>
          <cell r="M70">
            <v>0</v>
          </cell>
          <cell r="V70">
            <v>70</v>
          </cell>
          <cell r="W70">
            <v>85.274000000000001</v>
          </cell>
          <cell r="X70">
            <v>180</v>
          </cell>
          <cell r="Y70">
            <v>8.682845885029435</v>
          </cell>
          <cell r="Z70">
            <v>3.9920843398925814</v>
          </cell>
          <cell r="AD70">
            <v>0</v>
          </cell>
          <cell r="AE70">
            <v>81.1434</v>
          </cell>
          <cell r="AF70">
            <v>88.674800000000005</v>
          </cell>
          <cell r="AG70">
            <v>83.389800000000008</v>
          </cell>
          <cell r="AH70">
            <v>93.367000000000004</v>
          </cell>
          <cell r="AI70" t="e">
            <v>#N/A</v>
          </cell>
        </row>
        <row r="71">
          <cell r="A71" t="str">
            <v xml:space="preserve"> 345  Колбаса Сочинка по-фински с сочным окроком ТМ Стародворье ВЕС ПОКОМ</v>
          </cell>
          <cell r="B71" t="str">
            <v>кг</v>
          </cell>
          <cell r="C71">
            <v>265.28100000000001</v>
          </cell>
          <cell r="D71">
            <v>334.19400000000002</v>
          </cell>
          <cell r="E71">
            <v>302.11799999999999</v>
          </cell>
          <cell r="F71">
            <v>284.315</v>
          </cell>
          <cell r="G71">
            <v>0</v>
          </cell>
          <cell r="H71">
            <v>1</v>
          </cell>
          <cell r="I71">
            <v>40</v>
          </cell>
          <cell r="J71">
            <v>309.86799999999999</v>
          </cell>
          <cell r="K71">
            <v>-7.75</v>
          </cell>
          <cell r="L71">
            <v>70</v>
          </cell>
          <cell r="M71">
            <v>0</v>
          </cell>
          <cell r="V71">
            <v>40</v>
          </cell>
          <cell r="W71">
            <v>60.4236</v>
          </cell>
          <cell r="X71">
            <v>130</v>
          </cell>
          <cell r="Y71">
            <v>8.6773214439391246</v>
          </cell>
          <cell r="Z71">
            <v>4.7053634672545162</v>
          </cell>
          <cell r="AD71">
            <v>0</v>
          </cell>
          <cell r="AE71">
            <v>59.220399999999998</v>
          </cell>
          <cell r="AF71">
            <v>67.374800000000008</v>
          </cell>
          <cell r="AG71">
            <v>59.295399999999994</v>
          </cell>
          <cell r="AH71">
            <v>75.932000000000002</v>
          </cell>
          <cell r="AI71" t="e">
            <v>#N/A</v>
          </cell>
        </row>
        <row r="72">
          <cell r="A72" t="str">
            <v xml:space="preserve"> 346  Колбаса Сочинка зернистая с сочной грудинкой ТМ Стародворье.ВЕС ПОКОМ</v>
          </cell>
          <cell r="B72" t="str">
            <v>кг</v>
          </cell>
          <cell r="C72">
            <v>473.99</v>
          </cell>
          <cell r="D72">
            <v>602.16499999999996</v>
          </cell>
          <cell r="E72">
            <v>538.17399999999998</v>
          </cell>
          <cell r="F72">
            <v>500.52</v>
          </cell>
          <cell r="G72" t="str">
            <v>ябл</v>
          </cell>
          <cell r="H72">
            <v>1</v>
          </cell>
          <cell r="I72">
            <v>40</v>
          </cell>
          <cell r="J72">
            <v>559.79700000000003</v>
          </cell>
          <cell r="K72">
            <v>-21.623000000000047</v>
          </cell>
          <cell r="L72">
            <v>130</v>
          </cell>
          <cell r="M72">
            <v>0</v>
          </cell>
          <cell r="V72">
            <v>70</v>
          </cell>
          <cell r="W72">
            <v>107.6348</v>
          </cell>
          <cell r="X72">
            <v>230</v>
          </cell>
          <cell r="Y72">
            <v>8.6451593722476368</v>
          </cell>
          <cell r="Z72">
            <v>4.6501689044807071</v>
          </cell>
          <cell r="AD72">
            <v>0</v>
          </cell>
          <cell r="AE72">
            <v>114.78740000000001</v>
          </cell>
          <cell r="AF72">
            <v>114.01679999999999</v>
          </cell>
          <cell r="AG72">
            <v>106.44539999999999</v>
          </cell>
          <cell r="AH72">
            <v>129.36799999999999</v>
          </cell>
          <cell r="AI72" t="e">
            <v>#N/A</v>
          </cell>
        </row>
        <row r="73">
          <cell r="A73" t="str">
            <v xml:space="preserve"> 347  Колбаса Сочинка рубленая с сочным окороком ТМ Стародворье ВЕС ПОКОМ</v>
          </cell>
          <cell r="B73" t="str">
            <v>кг</v>
          </cell>
          <cell r="C73">
            <v>396.12099999999998</v>
          </cell>
          <cell r="D73">
            <v>456.971</v>
          </cell>
          <cell r="E73">
            <v>403.74700000000001</v>
          </cell>
          <cell r="F73">
            <v>434.94900000000001</v>
          </cell>
          <cell r="G73">
            <v>0</v>
          </cell>
          <cell r="H73">
            <v>1</v>
          </cell>
          <cell r="I73">
            <v>40</v>
          </cell>
          <cell r="J73">
            <v>408.209</v>
          </cell>
          <cell r="K73">
            <v>-4.4619999999999891</v>
          </cell>
          <cell r="L73">
            <v>120</v>
          </cell>
          <cell r="M73">
            <v>0</v>
          </cell>
          <cell r="W73">
            <v>80.749400000000009</v>
          </cell>
          <cell r="X73">
            <v>150</v>
          </cell>
          <cell r="Y73">
            <v>8.730083443344471</v>
          </cell>
          <cell r="Z73">
            <v>5.386405347903513</v>
          </cell>
          <cell r="AD73">
            <v>0</v>
          </cell>
          <cell r="AE73">
            <v>87.158600000000007</v>
          </cell>
          <cell r="AF73">
            <v>96.180800000000005</v>
          </cell>
          <cell r="AG73">
            <v>87.226799999999997</v>
          </cell>
          <cell r="AH73">
            <v>81.834000000000003</v>
          </cell>
          <cell r="AI73" t="e">
            <v>#N/A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B74" t="str">
            <v>шт</v>
          </cell>
          <cell r="C74">
            <v>84</v>
          </cell>
          <cell r="D74">
            <v>177</v>
          </cell>
          <cell r="E74">
            <v>82</v>
          </cell>
          <cell r="F74">
            <v>173</v>
          </cell>
          <cell r="G74" t="str">
            <v>дк</v>
          </cell>
          <cell r="H74">
            <v>0.6</v>
          </cell>
          <cell r="I74">
            <v>60</v>
          </cell>
          <cell r="J74">
            <v>120</v>
          </cell>
          <cell r="K74">
            <v>-38</v>
          </cell>
          <cell r="L74">
            <v>0</v>
          </cell>
          <cell r="M74">
            <v>0</v>
          </cell>
          <cell r="W74">
            <v>16.399999999999999</v>
          </cell>
          <cell r="Y74">
            <v>10.548780487804878</v>
          </cell>
          <cell r="Z74">
            <v>10.548780487804878</v>
          </cell>
          <cell r="AD74">
            <v>0</v>
          </cell>
          <cell r="AE74">
            <v>23</v>
          </cell>
          <cell r="AF74">
            <v>18.8</v>
          </cell>
          <cell r="AG74">
            <v>22.2</v>
          </cell>
          <cell r="AH74">
            <v>18</v>
          </cell>
          <cell r="AI74" t="str">
            <v>склад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B75" t="str">
            <v>шт</v>
          </cell>
          <cell r="C75">
            <v>124</v>
          </cell>
          <cell r="D75">
            <v>352</v>
          </cell>
          <cell r="E75">
            <v>234</v>
          </cell>
          <cell r="F75">
            <v>236</v>
          </cell>
          <cell r="G75" t="str">
            <v>ябл</v>
          </cell>
          <cell r="H75">
            <v>0.6</v>
          </cell>
          <cell r="I75">
            <v>60</v>
          </cell>
          <cell r="J75">
            <v>250</v>
          </cell>
          <cell r="K75">
            <v>-16</v>
          </cell>
          <cell r="L75">
            <v>130</v>
          </cell>
          <cell r="M75">
            <v>0</v>
          </cell>
          <cell r="W75">
            <v>46.8</v>
          </cell>
          <cell r="X75">
            <v>50</v>
          </cell>
          <cell r="Y75">
            <v>8.8888888888888893</v>
          </cell>
          <cell r="Z75">
            <v>5.0427350427350435</v>
          </cell>
          <cell r="AD75">
            <v>0</v>
          </cell>
          <cell r="AE75">
            <v>46</v>
          </cell>
          <cell r="AF75">
            <v>49.2</v>
          </cell>
          <cell r="AG75">
            <v>49.8</v>
          </cell>
          <cell r="AH75">
            <v>50</v>
          </cell>
          <cell r="AI75" t="str">
            <v>нояаб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B76" t="str">
            <v>шт</v>
          </cell>
          <cell r="C76">
            <v>375</v>
          </cell>
          <cell r="D76">
            <v>327</v>
          </cell>
          <cell r="E76">
            <v>371</v>
          </cell>
          <cell r="F76">
            <v>318</v>
          </cell>
          <cell r="G76" t="str">
            <v>ябл</v>
          </cell>
          <cell r="H76">
            <v>0.6</v>
          </cell>
          <cell r="I76">
            <v>60</v>
          </cell>
          <cell r="J76">
            <v>385</v>
          </cell>
          <cell r="K76">
            <v>-14</v>
          </cell>
          <cell r="L76">
            <v>220</v>
          </cell>
          <cell r="M76">
            <v>0</v>
          </cell>
          <cell r="W76">
            <v>74.2</v>
          </cell>
          <cell r="X76">
            <v>120</v>
          </cell>
          <cell r="Y76">
            <v>8.8679245283018862</v>
          </cell>
          <cell r="Z76">
            <v>4.2857142857142856</v>
          </cell>
          <cell r="AD76">
            <v>0</v>
          </cell>
          <cell r="AE76">
            <v>74</v>
          </cell>
          <cell r="AF76">
            <v>82.2</v>
          </cell>
          <cell r="AG76">
            <v>85.2</v>
          </cell>
          <cell r="AH76">
            <v>85</v>
          </cell>
          <cell r="AI76" t="str">
            <v>продноя</v>
          </cell>
        </row>
        <row r="77">
          <cell r="A77" t="str">
            <v xml:space="preserve"> 364  Сардельки Филейские Вязанка ВЕС NDX ТМ Вязанка  ПОКОМ</v>
          </cell>
          <cell r="B77" t="str">
            <v>кг</v>
          </cell>
          <cell r="C77">
            <v>110.113</v>
          </cell>
          <cell r="D77">
            <v>199.55799999999999</v>
          </cell>
          <cell r="E77">
            <v>128.416</v>
          </cell>
          <cell r="F77">
            <v>166.197</v>
          </cell>
          <cell r="G77">
            <v>0</v>
          </cell>
          <cell r="H77">
            <v>1</v>
          </cell>
          <cell r="I77">
            <v>30</v>
          </cell>
          <cell r="J77">
            <v>140.089</v>
          </cell>
          <cell r="K77">
            <v>-11.673000000000002</v>
          </cell>
          <cell r="L77">
            <v>30</v>
          </cell>
          <cell r="M77">
            <v>0</v>
          </cell>
          <cell r="W77">
            <v>25.683199999999999</v>
          </cell>
          <cell r="X77">
            <v>10</v>
          </cell>
          <cell r="Y77">
            <v>8.0284777597807135</v>
          </cell>
          <cell r="Z77">
            <v>6.4710394343384001</v>
          </cell>
          <cell r="AD77">
            <v>0</v>
          </cell>
          <cell r="AE77">
            <v>34.912400000000005</v>
          </cell>
          <cell r="AF77">
            <v>33.123399999999997</v>
          </cell>
          <cell r="AG77">
            <v>30.169</v>
          </cell>
          <cell r="AH77">
            <v>29.257000000000001</v>
          </cell>
          <cell r="AI77">
            <v>0</v>
          </cell>
        </row>
        <row r="78">
          <cell r="A78" t="str">
            <v xml:space="preserve"> 376  Колбаса Докторская Дугушка 0,6кг ГОСТ ТМ Стародворье  ПОКОМ </v>
          </cell>
          <cell r="B78" t="str">
            <v>шт</v>
          </cell>
          <cell r="C78">
            <v>438</v>
          </cell>
          <cell r="D78">
            <v>539</v>
          </cell>
          <cell r="E78">
            <v>481</v>
          </cell>
          <cell r="F78">
            <v>475</v>
          </cell>
          <cell r="G78" t="str">
            <v>ябл,дк</v>
          </cell>
          <cell r="H78">
            <v>0.6</v>
          </cell>
          <cell r="I78">
            <v>60</v>
          </cell>
          <cell r="J78">
            <v>501</v>
          </cell>
          <cell r="K78">
            <v>-20</v>
          </cell>
          <cell r="L78">
            <v>200</v>
          </cell>
          <cell r="M78">
            <v>0</v>
          </cell>
          <cell r="W78">
            <v>96.2</v>
          </cell>
          <cell r="X78">
            <v>150</v>
          </cell>
          <cell r="Y78">
            <v>8.5758835758835747</v>
          </cell>
          <cell r="Z78">
            <v>4.9376299376299375</v>
          </cell>
          <cell r="AD78">
            <v>0</v>
          </cell>
          <cell r="AE78">
            <v>112.2</v>
          </cell>
          <cell r="AF78">
            <v>111</v>
          </cell>
          <cell r="AG78">
            <v>107</v>
          </cell>
          <cell r="AH78">
            <v>96</v>
          </cell>
          <cell r="AI78">
            <v>0</v>
          </cell>
        </row>
        <row r="79">
          <cell r="A79" t="str">
            <v xml:space="preserve"> 377  Колбаса Молочная Дугушка 0,6кг ТМ Стародворье  ПОКОМ</v>
          </cell>
          <cell r="B79" t="str">
            <v>шт</v>
          </cell>
          <cell r="C79">
            <v>405</v>
          </cell>
          <cell r="D79">
            <v>866</v>
          </cell>
          <cell r="E79">
            <v>627</v>
          </cell>
          <cell r="F79">
            <v>612</v>
          </cell>
          <cell r="G79" t="str">
            <v>ябл,дк</v>
          </cell>
          <cell r="H79">
            <v>0.6</v>
          </cell>
          <cell r="I79">
            <v>60</v>
          </cell>
          <cell r="J79">
            <v>657</v>
          </cell>
          <cell r="K79">
            <v>-30</v>
          </cell>
          <cell r="L79">
            <v>150</v>
          </cell>
          <cell r="M79">
            <v>0</v>
          </cell>
          <cell r="V79">
            <v>60</v>
          </cell>
          <cell r="W79">
            <v>125.4</v>
          </cell>
          <cell r="X79">
            <v>300</v>
          </cell>
          <cell r="Y79">
            <v>8.9473684210526319</v>
          </cell>
          <cell r="Z79">
            <v>4.8803827751196174</v>
          </cell>
          <cell r="AD79">
            <v>0</v>
          </cell>
          <cell r="AE79">
            <v>134.4</v>
          </cell>
          <cell r="AF79">
            <v>131</v>
          </cell>
          <cell r="AG79">
            <v>129.4</v>
          </cell>
          <cell r="AH79">
            <v>135</v>
          </cell>
          <cell r="AI79">
            <v>0</v>
          </cell>
        </row>
        <row r="80">
          <cell r="A80" t="str">
            <v xml:space="preserve"> 387  Колбаса вареная Мусульманская Халяль ТМ Вязанка, 0,4 кг ПОКОМ</v>
          </cell>
          <cell r="B80" t="str">
            <v>шт</v>
          </cell>
          <cell r="C80">
            <v>178</v>
          </cell>
          <cell r="D80">
            <v>389</v>
          </cell>
          <cell r="E80">
            <v>447</v>
          </cell>
          <cell r="F80">
            <v>96</v>
          </cell>
          <cell r="G80">
            <v>0</v>
          </cell>
          <cell r="H80">
            <v>0.4</v>
          </cell>
          <cell r="I80" t="e">
            <v>#N/A</v>
          </cell>
          <cell r="J80">
            <v>766</v>
          </cell>
          <cell r="K80">
            <v>-319</v>
          </cell>
          <cell r="L80">
            <v>300</v>
          </cell>
          <cell r="M80">
            <v>0</v>
          </cell>
          <cell r="V80">
            <v>300</v>
          </cell>
          <cell r="W80">
            <v>89.4</v>
          </cell>
          <cell r="X80">
            <v>400</v>
          </cell>
          <cell r="Y80">
            <v>12.259507829977627</v>
          </cell>
          <cell r="Z80">
            <v>1.0738255033557047</v>
          </cell>
          <cell r="AD80">
            <v>0</v>
          </cell>
          <cell r="AE80">
            <v>58</v>
          </cell>
          <cell r="AF80">
            <v>122</v>
          </cell>
          <cell r="AG80">
            <v>91.2</v>
          </cell>
          <cell r="AH80">
            <v>106</v>
          </cell>
          <cell r="AI80">
            <v>0</v>
          </cell>
        </row>
        <row r="81">
          <cell r="A81" t="str">
            <v xml:space="preserve"> 388  Сосиски Восточные Халяль ТМ Вязанка 0,33 кг АК. ПОКОМ</v>
          </cell>
          <cell r="B81" t="str">
            <v>шт</v>
          </cell>
          <cell r="C81">
            <v>59</v>
          </cell>
          <cell r="D81">
            <v>720</v>
          </cell>
          <cell r="E81">
            <v>531</v>
          </cell>
          <cell r="F81">
            <v>222</v>
          </cell>
          <cell r="G81">
            <v>0</v>
          </cell>
          <cell r="H81">
            <v>0.33</v>
          </cell>
          <cell r="I81">
            <v>60</v>
          </cell>
          <cell r="J81">
            <v>843</v>
          </cell>
          <cell r="K81">
            <v>-312</v>
          </cell>
          <cell r="L81">
            <v>200</v>
          </cell>
          <cell r="M81">
            <v>0</v>
          </cell>
          <cell r="V81">
            <v>250</v>
          </cell>
          <cell r="W81">
            <v>106.2</v>
          </cell>
          <cell r="X81">
            <v>250</v>
          </cell>
          <cell r="Y81">
            <v>8.6817325800376643</v>
          </cell>
          <cell r="Z81">
            <v>2.0903954802259888</v>
          </cell>
          <cell r="AD81">
            <v>0</v>
          </cell>
          <cell r="AE81">
            <v>25</v>
          </cell>
          <cell r="AF81">
            <v>56</v>
          </cell>
          <cell r="AG81">
            <v>85.4</v>
          </cell>
          <cell r="AH81">
            <v>136</v>
          </cell>
          <cell r="AI81">
            <v>0</v>
          </cell>
        </row>
        <row r="82">
          <cell r="A82" t="str">
            <v xml:space="preserve"> 394 Колбаса полукопченая Аль-Ислами халяль ТМ Вязанка оболочка фиброуз в в/у 0,35 кг  ПОКОМ</v>
          </cell>
          <cell r="B82" t="str">
            <v>шт</v>
          </cell>
          <cell r="C82">
            <v>205</v>
          </cell>
          <cell r="D82">
            <v>568</v>
          </cell>
          <cell r="E82">
            <v>531</v>
          </cell>
          <cell r="F82">
            <v>214</v>
          </cell>
          <cell r="G82">
            <v>0</v>
          </cell>
          <cell r="H82">
            <v>0.35</v>
          </cell>
          <cell r="I82" t="e">
            <v>#N/A</v>
          </cell>
          <cell r="J82">
            <v>681</v>
          </cell>
          <cell r="K82">
            <v>-150</v>
          </cell>
          <cell r="L82">
            <v>200</v>
          </cell>
          <cell r="M82">
            <v>0</v>
          </cell>
          <cell r="V82">
            <v>250</v>
          </cell>
          <cell r="W82">
            <v>106.2</v>
          </cell>
          <cell r="X82">
            <v>250</v>
          </cell>
          <cell r="Y82">
            <v>8.6064030131826748</v>
          </cell>
          <cell r="Z82">
            <v>2.0150659133709983</v>
          </cell>
          <cell r="AD82">
            <v>0</v>
          </cell>
          <cell r="AE82">
            <v>24.4</v>
          </cell>
          <cell r="AF82">
            <v>64.599999999999994</v>
          </cell>
          <cell r="AG82">
            <v>95.8</v>
          </cell>
          <cell r="AH82">
            <v>97</v>
          </cell>
          <cell r="AI82">
            <v>0</v>
          </cell>
        </row>
        <row r="83">
          <cell r="A83" t="str">
            <v xml:space="preserve"> 405  Сардельки Сливушки ТМ Вязанка в оболочке айпил 0,33 кг. ПОКОМ</v>
          </cell>
          <cell r="B83" t="str">
            <v>шт</v>
          </cell>
          <cell r="C83">
            <v>469</v>
          </cell>
          <cell r="D83">
            <v>150</v>
          </cell>
          <cell r="E83">
            <v>366</v>
          </cell>
          <cell r="F83">
            <v>241</v>
          </cell>
          <cell r="G83" t="str">
            <v>ябл</v>
          </cell>
          <cell r="H83">
            <v>0.33</v>
          </cell>
          <cell r="I83" t="e">
            <v>#N/A</v>
          </cell>
          <cell r="J83">
            <v>388</v>
          </cell>
          <cell r="K83">
            <v>-22</v>
          </cell>
          <cell r="L83">
            <v>200</v>
          </cell>
          <cell r="M83">
            <v>0</v>
          </cell>
          <cell r="V83">
            <v>20</v>
          </cell>
          <cell r="W83">
            <v>73.2</v>
          </cell>
          <cell r="X83">
            <v>100</v>
          </cell>
          <cell r="Y83">
            <v>7.6639344262295079</v>
          </cell>
          <cell r="Z83">
            <v>3.2923497267759561</v>
          </cell>
          <cell r="AD83">
            <v>0</v>
          </cell>
          <cell r="AE83">
            <v>63.2</v>
          </cell>
          <cell r="AF83">
            <v>72.2</v>
          </cell>
          <cell r="AG83">
            <v>88.6</v>
          </cell>
          <cell r="AH83">
            <v>32</v>
          </cell>
          <cell r="AI83" t="str">
            <v>оконч</v>
          </cell>
        </row>
        <row r="84">
          <cell r="A84" t="str">
            <v xml:space="preserve"> 410  Сосиски Баварские с сыром ТМ Стародворье 0,35 кг. ПОКОМ</v>
          </cell>
          <cell r="B84" t="str">
            <v>шт</v>
          </cell>
          <cell r="C84">
            <v>2115</v>
          </cell>
          <cell r="D84">
            <v>55656</v>
          </cell>
          <cell r="E84">
            <v>3769</v>
          </cell>
          <cell r="F84">
            <v>2713</v>
          </cell>
          <cell r="G84">
            <v>0</v>
          </cell>
          <cell r="H84">
            <v>0.35</v>
          </cell>
          <cell r="I84">
            <v>40</v>
          </cell>
          <cell r="J84">
            <v>3820</v>
          </cell>
          <cell r="K84">
            <v>-51</v>
          </cell>
          <cell r="L84">
            <v>1800</v>
          </cell>
          <cell r="M84">
            <v>0</v>
          </cell>
          <cell r="T84">
            <v>2400</v>
          </cell>
          <cell r="V84">
            <v>1000</v>
          </cell>
          <cell r="W84">
            <v>630.20000000000005</v>
          </cell>
          <cell r="X84">
            <v>800</v>
          </cell>
          <cell r="Y84">
            <v>10.017454776261504</v>
          </cell>
          <cell r="Z84">
            <v>4.304982545223738</v>
          </cell>
          <cell r="AD84">
            <v>618</v>
          </cell>
          <cell r="AE84">
            <v>617.6</v>
          </cell>
          <cell r="AF84">
            <v>639</v>
          </cell>
          <cell r="AG84">
            <v>630.6</v>
          </cell>
          <cell r="AH84">
            <v>788</v>
          </cell>
          <cell r="AI84" t="str">
            <v>нояаб</v>
          </cell>
        </row>
        <row r="85">
          <cell r="A85" t="str">
            <v xml:space="preserve"> 411  Колбаса Муромская ТМ Зареченские в оболочке полиамид ВЕС ПОКОМ</v>
          </cell>
          <cell r="B85" t="str">
            <v>кг</v>
          </cell>
          <cell r="C85">
            <v>41.807000000000002</v>
          </cell>
          <cell r="D85">
            <v>1.3</v>
          </cell>
          <cell r="E85">
            <v>0</v>
          </cell>
          <cell r="G85" t="str">
            <v>нов</v>
          </cell>
          <cell r="H85">
            <v>0</v>
          </cell>
          <cell r="I85" t="e">
            <v>#N/A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W85">
            <v>0</v>
          </cell>
          <cell r="Y85" t="e">
            <v>#DIV/0!</v>
          </cell>
          <cell r="Z85" t="e">
            <v>#DIV/0!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 t="str">
            <v>выв0609</v>
          </cell>
        </row>
        <row r="86">
          <cell r="A86" t="str">
            <v xml:space="preserve"> 412  Сосиски Баварские ТМ Стародворье 0,35 кг ПОКОМ</v>
          </cell>
          <cell r="B86" t="str">
            <v>шт</v>
          </cell>
          <cell r="C86">
            <v>4730</v>
          </cell>
          <cell r="D86">
            <v>9178</v>
          </cell>
          <cell r="E86">
            <v>7602</v>
          </cell>
          <cell r="F86">
            <v>6092</v>
          </cell>
          <cell r="G86">
            <v>0</v>
          </cell>
          <cell r="H86">
            <v>0.35</v>
          </cell>
          <cell r="I86">
            <v>45</v>
          </cell>
          <cell r="J86">
            <v>7780</v>
          </cell>
          <cell r="K86">
            <v>-178</v>
          </cell>
          <cell r="L86">
            <v>1100</v>
          </cell>
          <cell r="M86">
            <v>0</v>
          </cell>
          <cell r="T86">
            <v>1200</v>
          </cell>
          <cell r="W86">
            <v>1160.4000000000001</v>
          </cell>
          <cell r="X86">
            <v>1900</v>
          </cell>
          <cell r="Y86">
            <v>7.8352292312995511</v>
          </cell>
          <cell r="Z86">
            <v>5.2499138228197166</v>
          </cell>
          <cell r="AD86">
            <v>1800</v>
          </cell>
          <cell r="AE86">
            <v>1246.5999999999999</v>
          </cell>
          <cell r="AF86">
            <v>1331.2</v>
          </cell>
          <cell r="AG86">
            <v>1262.8</v>
          </cell>
          <cell r="AH86">
            <v>1399</v>
          </cell>
          <cell r="AI86" t="str">
            <v>оконч</v>
          </cell>
        </row>
        <row r="87">
          <cell r="A87" t="str">
            <v xml:space="preserve"> 414  Колбаса Филейбургская с филе сочного окорока 0,11 кг ТМ Баварушка ПОКОМ</v>
          </cell>
          <cell r="B87" t="str">
            <v>шт</v>
          </cell>
          <cell r="C87">
            <v>2</v>
          </cell>
          <cell r="E87">
            <v>0</v>
          </cell>
          <cell r="G87">
            <v>0</v>
          </cell>
          <cell r="H87">
            <v>0.11</v>
          </cell>
          <cell r="I87" t="e">
            <v>#N/A</v>
          </cell>
          <cell r="J87">
            <v>4</v>
          </cell>
          <cell r="K87">
            <v>-4</v>
          </cell>
          <cell r="L87">
            <v>0</v>
          </cell>
          <cell r="M87">
            <v>0</v>
          </cell>
          <cell r="W87">
            <v>0</v>
          </cell>
          <cell r="Y87" t="e">
            <v>#DIV/0!</v>
          </cell>
          <cell r="Z87" t="e">
            <v>#DIV/0!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 t="e">
            <v>#N/A</v>
          </cell>
        </row>
        <row r="88">
          <cell r="A88" t="str">
            <v xml:space="preserve"> 415  Колбаса Балыкбургская с мраморным балыком 0,11 кг ТМ Баварушка  ПОКОМ</v>
          </cell>
          <cell r="B88" t="str">
            <v>шт</v>
          </cell>
          <cell r="C88">
            <v>36</v>
          </cell>
          <cell r="D88">
            <v>59</v>
          </cell>
          <cell r="E88">
            <v>21</v>
          </cell>
          <cell r="F88">
            <v>1</v>
          </cell>
          <cell r="G88" t="str">
            <v>лидер</v>
          </cell>
          <cell r="H88">
            <v>0.11</v>
          </cell>
          <cell r="I88">
            <v>120</v>
          </cell>
          <cell r="J88">
            <v>75</v>
          </cell>
          <cell r="K88">
            <v>-54</v>
          </cell>
          <cell r="L88">
            <v>30</v>
          </cell>
          <cell r="M88">
            <v>0</v>
          </cell>
          <cell r="W88">
            <v>4.2</v>
          </cell>
          <cell r="X88">
            <v>30</v>
          </cell>
          <cell r="Y88">
            <v>14.523809523809524</v>
          </cell>
          <cell r="Z88">
            <v>0.23809523809523808</v>
          </cell>
          <cell r="AD88">
            <v>0</v>
          </cell>
          <cell r="AE88">
            <v>11.4</v>
          </cell>
          <cell r="AF88">
            <v>14.8</v>
          </cell>
          <cell r="AG88">
            <v>7.4</v>
          </cell>
          <cell r="AH88">
            <v>9</v>
          </cell>
          <cell r="AI88">
            <v>0</v>
          </cell>
        </row>
        <row r="89">
          <cell r="A89" t="str">
            <v xml:space="preserve"> 418  Колбаса Балыкбургская с мраморным балыком и нотками кориандра 0,06 кг нарезка ТМ Баварушка  ПО</v>
          </cell>
          <cell r="B89" t="str">
            <v>шт</v>
          </cell>
          <cell r="C89">
            <v>105</v>
          </cell>
          <cell r="D89">
            <v>84</v>
          </cell>
          <cell r="E89">
            <v>98</v>
          </cell>
          <cell r="F89">
            <v>84</v>
          </cell>
          <cell r="G89">
            <v>0</v>
          </cell>
          <cell r="H89">
            <v>0.06</v>
          </cell>
          <cell r="I89" t="e">
            <v>#N/A</v>
          </cell>
          <cell r="J89">
            <v>175</v>
          </cell>
          <cell r="K89">
            <v>-77</v>
          </cell>
          <cell r="L89">
            <v>0</v>
          </cell>
          <cell r="M89">
            <v>0</v>
          </cell>
          <cell r="V89">
            <v>50</v>
          </cell>
          <cell r="W89">
            <v>19.600000000000001</v>
          </cell>
          <cell r="X89">
            <v>50</v>
          </cell>
          <cell r="Y89">
            <v>9.3877551020408152</v>
          </cell>
          <cell r="Z89">
            <v>4.2857142857142856</v>
          </cell>
          <cell r="AD89">
            <v>0</v>
          </cell>
          <cell r="AE89">
            <v>0</v>
          </cell>
          <cell r="AF89">
            <v>0.8</v>
          </cell>
          <cell r="AG89">
            <v>7</v>
          </cell>
          <cell r="AH89">
            <v>30</v>
          </cell>
          <cell r="AI89" t="e">
            <v>#N/A</v>
          </cell>
        </row>
        <row r="90">
          <cell r="A90" t="str">
            <v xml:space="preserve"> 419  Колбаса Филейбургская зернистая 0,06 кг нарезка ТМ Баварушка  ПОКОМ</v>
          </cell>
          <cell r="B90" t="str">
            <v>шт</v>
          </cell>
          <cell r="C90">
            <v>113</v>
          </cell>
          <cell r="D90">
            <v>87</v>
          </cell>
          <cell r="E90">
            <v>132</v>
          </cell>
          <cell r="F90">
            <v>62</v>
          </cell>
          <cell r="G90">
            <v>0</v>
          </cell>
          <cell r="H90">
            <v>0.06</v>
          </cell>
          <cell r="I90" t="e">
            <v>#N/A</v>
          </cell>
          <cell r="J90">
            <v>259</v>
          </cell>
          <cell r="K90">
            <v>-127</v>
          </cell>
          <cell r="L90">
            <v>0</v>
          </cell>
          <cell r="M90">
            <v>0</v>
          </cell>
          <cell r="V90">
            <v>100</v>
          </cell>
          <cell r="W90">
            <v>26.4</v>
          </cell>
          <cell r="X90">
            <v>80</v>
          </cell>
          <cell r="Y90">
            <v>9.1666666666666679</v>
          </cell>
          <cell r="Z90">
            <v>2.3484848484848486</v>
          </cell>
          <cell r="AD90">
            <v>0</v>
          </cell>
          <cell r="AE90">
            <v>0</v>
          </cell>
          <cell r="AF90">
            <v>0</v>
          </cell>
          <cell r="AG90">
            <v>15.4</v>
          </cell>
          <cell r="AH90">
            <v>41</v>
          </cell>
          <cell r="AI90" t="e">
            <v>#N/A</v>
          </cell>
        </row>
        <row r="91">
          <cell r="A91" t="str">
            <v xml:space="preserve"> 422  Деликатесы Бекон Балыкбургский ТМ Баварушка  0,15 кг.ПОКОМ</v>
          </cell>
          <cell r="B91" t="str">
            <v>шт</v>
          </cell>
          <cell r="C91">
            <v>102</v>
          </cell>
          <cell r="D91">
            <v>1</v>
          </cell>
          <cell r="E91">
            <v>0</v>
          </cell>
          <cell r="F91">
            <v>95</v>
          </cell>
          <cell r="G91">
            <v>0</v>
          </cell>
          <cell r="H91">
            <v>0.15</v>
          </cell>
          <cell r="I91" t="e">
            <v>#N/A</v>
          </cell>
          <cell r="J91">
            <v>109</v>
          </cell>
          <cell r="K91">
            <v>-109</v>
          </cell>
          <cell r="L91">
            <v>30</v>
          </cell>
          <cell r="M91">
            <v>0</v>
          </cell>
          <cell r="W91">
            <v>0</v>
          </cell>
          <cell r="X91">
            <v>30</v>
          </cell>
          <cell r="Y91" t="e">
            <v>#DIV/0!</v>
          </cell>
          <cell r="Z91" t="e">
            <v>#DIV/0!</v>
          </cell>
          <cell r="AD91">
            <v>0</v>
          </cell>
          <cell r="AE91">
            <v>0.2</v>
          </cell>
          <cell r="AF91">
            <v>0.2</v>
          </cell>
          <cell r="AG91">
            <v>0</v>
          </cell>
          <cell r="AH91">
            <v>0</v>
          </cell>
          <cell r="AI91" t="str">
            <v>склад</v>
          </cell>
        </row>
        <row r="92">
          <cell r="A92" t="str">
            <v xml:space="preserve"> 423  Колбаса Сервелат Рижский ТМ Зареченские ТС Зареченские продукты, 0,28 кг срез ПОКОМ</v>
          </cell>
          <cell r="B92" t="str">
            <v>шт</v>
          </cell>
          <cell r="C92">
            <v>26</v>
          </cell>
          <cell r="D92">
            <v>84</v>
          </cell>
          <cell r="E92">
            <v>0</v>
          </cell>
          <cell r="F92">
            <v>23</v>
          </cell>
          <cell r="G92" t="str">
            <v>нов</v>
          </cell>
          <cell r="H92">
            <v>0</v>
          </cell>
          <cell r="I92" t="e">
            <v>#N/A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W92">
            <v>0</v>
          </cell>
          <cell r="Y92" t="e">
            <v>#DIV/0!</v>
          </cell>
          <cell r="Z92" t="e">
            <v>#DIV/0!</v>
          </cell>
          <cell r="AD92">
            <v>0</v>
          </cell>
          <cell r="AE92">
            <v>0</v>
          </cell>
          <cell r="AF92">
            <v>0.4</v>
          </cell>
          <cell r="AG92">
            <v>0</v>
          </cell>
          <cell r="AH92">
            <v>0</v>
          </cell>
          <cell r="AI92" t="str">
            <v>увел</v>
          </cell>
        </row>
        <row r="93">
          <cell r="A93" t="str">
            <v xml:space="preserve"> 427  Колбаса Филедворская ТМ Стародворье в оболочке полиамид. ВЕС ПОКОМ</v>
          </cell>
          <cell r="B93" t="str">
            <v>кг</v>
          </cell>
          <cell r="C93">
            <v>151.875</v>
          </cell>
          <cell r="D93">
            <v>25.643000000000001</v>
          </cell>
          <cell r="E93">
            <v>50.41</v>
          </cell>
          <cell r="F93">
            <v>44.607999999999997</v>
          </cell>
          <cell r="G93" t="str">
            <v>н</v>
          </cell>
          <cell r="H93">
            <v>1</v>
          </cell>
          <cell r="I93" t="e">
            <v>#N/A</v>
          </cell>
          <cell r="J93">
            <v>71.352000000000004</v>
          </cell>
          <cell r="K93">
            <v>-20.942000000000007</v>
          </cell>
          <cell r="L93">
            <v>20</v>
          </cell>
          <cell r="M93">
            <v>0</v>
          </cell>
          <cell r="W93">
            <v>10.081999999999999</v>
          </cell>
          <cell r="X93">
            <v>30</v>
          </cell>
          <cell r="Y93">
            <v>9.3838524102360665</v>
          </cell>
          <cell r="Z93">
            <v>4.4245189446538387</v>
          </cell>
          <cell r="AD93">
            <v>0</v>
          </cell>
          <cell r="AE93">
            <v>33.678600000000003</v>
          </cell>
          <cell r="AF93">
            <v>13.241800000000001</v>
          </cell>
          <cell r="AG93">
            <v>11.421200000000001</v>
          </cell>
          <cell r="AH93">
            <v>8.4670000000000005</v>
          </cell>
          <cell r="AI93" t="str">
            <v>увел</v>
          </cell>
        </row>
        <row r="94">
          <cell r="A94" t="str">
            <v xml:space="preserve"> 429  Колбаса Нежная со шпиком.ТС Зареченские продукты в оболочке полиамид ВЕС ПОКОМ</v>
          </cell>
          <cell r="B94" t="str">
            <v>кг</v>
          </cell>
          <cell r="C94">
            <v>44.628</v>
          </cell>
          <cell r="E94">
            <v>0</v>
          </cell>
          <cell r="G94" t="str">
            <v>нов</v>
          </cell>
          <cell r="H94">
            <v>0</v>
          </cell>
          <cell r="I94" t="e">
            <v>#N/A</v>
          </cell>
          <cell r="J94">
            <v>1.3</v>
          </cell>
          <cell r="K94">
            <v>-1.3</v>
          </cell>
          <cell r="L94">
            <v>0</v>
          </cell>
          <cell r="M94">
            <v>0</v>
          </cell>
          <cell r="W94">
            <v>0</v>
          </cell>
          <cell r="Y94" t="e">
            <v>#DIV/0!</v>
          </cell>
          <cell r="Z94" t="e">
            <v>#DIV/0!</v>
          </cell>
          <cell r="AD94">
            <v>0</v>
          </cell>
          <cell r="AE94">
            <v>0.81120000000000003</v>
          </cell>
          <cell r="AF94">
            <v>0.27040000000000003</v>
          </cell>
          <cell r="AG94">
            <v>0</v>
          </cell>
          <cell r="AH94">
            <v>0</v>
          </cell>
          <cell r="AI94" t="str">
            <v>выв0609</v>
          </cell>
        </row>
        <row r="95">
          <cell r="A95" t="str">
            <v xml:space="preserve"> 430  Колбаса Стародворская с окороком 0,4 кг. ТМ Стародворье в оболочке полиамид  ПОКОМ</v>
          </cell>
          <cell r="B95" t="str">
            <v>шт</v>
          </cell>
          <cell r="C95">
            <v>632</v>
          </cell>
          <cell r="D95">
            <v>116</v>
          </cell>
          <cell r="E95">
            <v>339</v>
          </cell>
          <cell r="F95">
            <v>404</v>
          </cell>
          <cell r="G95">
            <v>0</v>
          </cell>
          <cell r="H95">
            <v>0.4</v>
          </cell>
          <cell r="I95" t="e">
            <v>#N/A</v>
          </cell>
          <cell r="J95">
            <v>350</v>
          </cell>
          <cell r="K95">
            <v>-11</v>
          </cell>
          <cell r="L95">
            <v>100</v>
          </cell>
          <cell r="M95">
            <v>0</v>
          </cell>
          <cell r="W95">
            <v>67.8</v>
          </cell>
          <cell r="X95">
            <v>80</v>
          </cell>
          <cell r="Y95">
            <v>8.6135693215339231</v>
          </cell>
          <cell r="Z95">
            <v>5.9587020648967552</v>
          </cell>
          <cell r="AD95">
            <v>0</v>
          </cell>
          <cell r="AE95">
            <v>121.4</v>
          </cell>
          <cell r="AF95">
            <v>92.2</v>
          </cell>
          <cell r="AG95">
            <v>81</v>
          </cell>
          <cell r="AH95">
            <v>51</v>
          </cell>
          <cell r="AI95" t="str">
            <v>Паша</v>
          </cell>
        </row>
        <row r="96">
          <cell r="A96" t="str">
            <v xml:space="preserve"> 431  Колбаса Стародворская с окороком в оболочке полиамид ТМ Стародворье ВЕС ПОКОМ</v>
          </cell>
          <cell r="B96" t="str">
            <v>кг</v>
          </cell>
          <cell r="C96">
            <v>193.768</v>
          </cell>
          <cell r="D96">
            <v>75.072999999999993</v>
          </cell>
          <cell r="E96">
            <v>166.60599999999999</v>
          </cell>
          <cell r="F96">
            <v>93.555000000000007</v>
          </cell>
          <cell r="G96" t="str">
            <v>н</v>
          </cell>
          <cell r="H96">
            <v>1</v>
          </cell>
          <cell r="I96" t="e">
            <v>#N/A</v>
          </cell>
          <cell r="J96">
            <v>168.501</v>
          </cell>
          <cell r="K96">
            <v>-1.8950000000000102</v>
          </cell>
          <cell r="L96">
            <v>80</v>
          </cell>
          <cell r="M96">
            <v>0</v>
          </cell>
          <cell r="V96">
            <v>20</v>
          </cell>
          <cell r="W96">
            <v>33.321199999999997</v>
          </cell>
          <cell r="X96">
            <v>100</v>
          </cell>
          <cell r="Y96">
            <v>8.8098567878707854</v>
          </cell>
          <cell r="Z96">
            <v>2.8076719926053086</v>
          </cell>
          <cell r="AD96">
            <v>0</v>
          </cell>
          <cell r="AE96">
            <v>27.256</v>
          </cell>
          <cell r="AF96">
            <v>30.7224</v>
          </cell>
          <cell r="AG96">
            <v>31.281799999999997</v>
          </cell>
          <cell r="AH96">
            <v>36.277999999999999</v>
          </cell>
          <cell r="AI96" t="str">
            <v>увел</v>
          </cell>
        </row>
        <row r="97">
          <cell r="A97" t="str">
            <v xml:space="preserve"> 435  Колбаса Молочная Стародворская  с молоком в оболочке полиамид 0,4 кг.ТМ Стародворье ПОКОМ</v>
          </cell>
          <cell r="B97" t="str">
            <v>шт</v>
          </cell>
          <cell r="C97">
            <v>271</v>
          </cell>
          <cell r="D97">
            <v>27</v>
          </cell>
          <cell r="E97">
            <v>245</v>
          </cell>
          <cell r="F97">
            <v>33</v>
          </cell>
          <cell r="G97">
            <v>0</v>
          </cell>
          <cell r="H97">
            <v>0.4</v>
          </cell>
          <cell r="I97" t="e">
            <v>#N/A</v>
          </cell>
          <cell r="J97">
            <v>274</v>
          </cell>
          <cell r="K97">
            <v>-29</v>
          </cell>
          <cell r="L97">
            <v>150</v>
          </cell>
          <cell r="M97">
            <v>0</v>
          </cell>
          <cell r="V97">
            <v>30</v>
          </cell>
          <cell r="W97">
            <v>49</v>
          </cell>
          <cell r="X97">
            <v>80</v>
          </cell>
          <cell r="Y97">
            <v>5.9795918367346941</v>
          </cell>
          <cell r="Z97">
            <v>0.67346938775510201</v>
          </cell>
          <cell r="AD97">
            <v>0</v>
          </cell>
          <cell r="AE97">
            <v>48.8</v>
          </cell>
          <cell r="AF97">
            <v>39.799999999999997</v>
          </cell>
          <cell r="AG97">
            <v>44.6</v>
          </cell>
          <cell r="AH97">
            <v>26</v>
          </cell>
          <cell r="AI97" t="str">
            <v>увел</v>
          </cell>
        </row>
        <row r="98">
          <cell r="A98" t="str">
            <v xml:space="preserve"> 436  Колбаса Молочная стародворская с молоком, ВЕС, ТМ Стародворье  ПОКОМ</v>
          </cell>
          <cell r="B98" t="str">
            <v>кг</v>
          </cell>
          <cell r="C98">
            <v>158.31399999999999</v>
          </cell>
          <cell r="D98">
            <v>157.63499999999999</v>
          </cell>
          <cell r="E98">
            <v>106.444</v>
          </cell>
          <cell r="F98">
            <v>126.316</v>
          </cell>
          <cell r="G98">
            <v>0</v>
          </cell>
          <cell r="H98">
            <v>1</v>
          </cell>
          <cell r="I98" t="e">
            <v>#N/A</v>
          </cell>
          <cell r="J98">
            <v>105.09</v>
          </cell>
          <cell r="K98">
            <v>1.3539999999999992</v>
          </cell>
          <cell r="L98">
            <v>0</v>
          </cell>
          <cell r="M98">
            <v>0</v>
          </cell>
          <cell r="W98">
            <v>21.288800000000002</v>
          </cell>
          <cell r="X98">
            <v>40</v>
          </cell>
          <cell r="Y98">
            <v>7.8123708240952983</v>
          </cell>
          <cell r="Z98">
            <v>5.9334485738980121</v>
          </cell>
          <cell r="AD98">
            <v>0</v>
          </cell>
          <cell r="AE98">
            <v>21.75</v>
          </cell>
          <cell r="AF98">
            <v>31.616599999999998</v>
          </cell>
          <cell r="AG98">
            <v>20.273800000000001</v>
          </cell>
          <cell r="AH98">
            <v>29.734999999999999</v>
          </cell>
          <cell r="AI98" t="str">
            <v>увел</v>
          </cell>
        </row>
        <row r="99">
          <cell r="A99" t="str">
            <v xml:space="preserve"> 438  Колбаса Филедворская 0,4 кг. ТМ Стародворье  ПОКОМ</v>
          </cell>
          <cell r="B99" t="str">
            <v>шт</v>
          </cell>
          <cell r="C99">
            <v>186</v>
          </cell>
          <cell r="D99">
            <v>1</v>
          </cell>
          <cell r="E99">
            <v>36</v>
          </cell>
          <cell r="F99">
            <v>151</v>
          </cell>
          <cell r="G99" t="str">
            <v>н</v>
          </cell>
          <cell r="H99">
            <v>0.4</v>
          </cell>
          <cell r="I99" t="e">
            <v>#N/A</v>
          </cell>
          <cell r="J99">
            <v>38</v>
          </cell>
          <cell r="K99">
            <v>-2</v>
          </cell>
          <cell r="L99">
            <v>0</v>
          </cell>
          <cell r="M99">
            <v>0</v>
          </cell>
          <cell r="W99">
            <v>7.2</v>
          </cell>
          <cell r="Y99">
            <v>20.972222222222221</v>
          </cell>
          <cell r="Z99">
            <v>20.972222222222221</v>
          </cell>
          <cell r="AD99">
            <v>0</v>
          </cell>
          <cell r="AE99">
            <v>24.8</v>
          </cell>
          <cell r="AF99">
            <v>19.600000000000001</v>
          </cell>
          <cell r="AG99">
            <v>8</v>
          </cell>
          <cell r="AH99">
            <v>11</v>
          </cell>
          <cell r="AI99" t="str">
            <v>увел</v>
          </cell>
        </row>
        <row r="100">
          <cell r="A100" t="str">
            <v xml:space="preserve"> 445  Колбаса Краковюрст ТМ Баварушка рубленая в оболочке черева в в.у 0,2 кг ПОКОМ</v>
          </cell>
          <cell r="B100" t="str">
            <v>шт</v>
          </cell>
          <cell r="C100">
            <v>130</v>
          </cell>
          <cell r="D100">
            <v>82</v>
          </cell>
          <cell r="E100">
            <v>114</v>
          </cell>
          <cell r="F100">
            <v>88</v>
          </cell>
          <cell r="G100">
            <v>0</v>
          </cell>
          <cell r="H100">
            <v>0.2</v>
          </cell>
          <cell r="I100" t="e">
            <v>#N/A</v>
          </cell>
          <cell r="J100">
            <v>144</v>
          </cell>
          <cell r="K100">
            <v>-30</v>
          </cell>
          <cell r="L100">
            <v>0</v>
          </cell>
          <cell r="M100">
            <v>0</v>
          </cell>
          <cell r="V100">
            <v>30</v>
          </cell>
          <cell r="W100">
            <v>22.8</v>
          </cell>
          <cell r="X100">
            <v>80</v>
          </cell>
          <cell r="Y100">
            <v>8.6842105263157894</v>
          </cell>
          <cell r="Z100">
            <v>3.8596491228070176</v>
          </cell>
          <cell r="AD100">
            <v>0</v>
          </cell>
          <cell r="AE100">
            <v>21</v>
          </cell>
          <cell r="AF100">
            <v>24.2</v>
          </cell>
          <cell r="AG100">
            <v>15.6</v>
          </cell>
          <cell r="AH100">
            <v>25</v>
          </cell>
          <cell r="AI100" t="e">
            <v>#N/A</v>
          </cell>
        </row>
        <row r="101">
          <cell r="A101" t="str">
            <v xml:space="preserve"> 446  Колбаса Краковюрст ТМ Баварушка с душистым чесноком в оболочке черева в в.у 0,2 кг. ПОКОМ</v>
          </cell>
          <cell r="B101" t="str">
            <v>шт</v>
          </cell>
          <cell r="C101">
            <v>76</v>
          </cell>
          <cell r="D101">
            <v>142</v>
          </cell>
          <cell r="E101">
            <v>73</v>
          </cell>
          <cell r="F101">
            <v>132</v>
          </cell>
          <cell r="G101">
            <v>0</v>
          </cell>
          <cell r="H101">
            <v>0.2</v>
          </cell>
          <cell r="I101" t="e">
            <v>#N/A</v>
          </cell>
          <cell r="J101">
            <v>112</v>
          </cell>
          <cell r="K101">
            <v>-39</v>
          </cell>
          <cell r="L101">
            <v>0</v>
          </cell>
          <cell r="M101">
            <v>0</v>
          </cell>
          <cell r="W101">
            <v>14.6</v>
          </cell>
          <cell r="Y101">
            <v>9.0410958904109595</v>
          </cell>
          <cell r="Z101">
            <v>9.0410958904109595</v>
          </cell>
          <cell r="AD101">
            <v>0</v>
          </cell>
          <cell r="AE101">
            <v>19.2</v>
          </cell>
          <cell r="AF101">
            <v>23.4</v>
          </cell>
          <cell r="AG101">
            <v>10.8</v>
          </cell>
          <cell r="AH101">
            <v>8</v>
          </cell>
          <cell r="AI101" t="str">
            <v>увел</v>
          </cell>
        </row>
        <row r="102">
          <cell r="A102" t="str">
            <v xml:space="preserve"> 447  Колбаски Краковюрст ТМ Баварушка с изысканными пряностями в оболочке NDX в в.у 0,2 кг. ПОКОМ </v>
          </cell>
          <cell r="B102" t="str">
            <v>шт</v>
          </cell>
          <cell r="C102">
            <v>148</v>
          </cell>
          <cell r="D102">
            <v>164</v>
          </cell>
          <cell r="E102">
            <v>233</v>
          </cell>
          <cell r="F102">
            <v>59</v>
          </cell>
          <cell r="G102">
            <v>0</v>
          </cell>
          <cell r="H102">
            <v>0.2</v>
          </cell>
          <cell r="I102" t="e">
            <v>#N/A</v>
          </cell>
          <cell r="J102">
            <v>411</v>
          </cell>
          <cell r="K102">
            <v>-178</v>
          </cell>
          <cell r="L102">
            <v>70</v>
          </cell>
          <cell r="M102">
            <v>0</v>
          </cell>
          <cell r="V102">
            <v>160</v>
          </cell>
          <cell r="W102">
            <v>46.6</v>
          </cell>
          <cell r="X102">
            <v>120</v>
          </cell>
          <cell r="Y102">
            <v>8.7768240343347639</v>
          </cell>
          <cell r="Z102">
            <v>1.2660944206008584</v>
          </cell>
          <cell r="AD102">
            <v>0</v>
          </cell>
          <cell r="AE102">
            <v>56.8</v>
          </cell>
          <cell r="AF102">
            <v>44.4</v>
          </cell>
          <cell r="AG102">
            <v>52.8</v>
          </cell>
          <cell r="AH102">
            <v>50</v>
          </cell>
          <cell r="AI102" t="str">
            <v>увел</v>
          </cell>
        </row>
        <row r="103">
          <cell r="A103" t="str">
            <v xml:space="preserve"> 448  Сосиски Сливушки по-венски ТМ Вязанка. 0,3 кг ПОКОМ</v>
          </cell>
          <cell r="B103" t="str">
            <v>шт</v>
          </cell>
          <cell r="C103">
            <v>283</v>
          </cell>
          <cell r="D103">
            <v>189</v>
          </cell>
          <cell r="E103">
            <v>215</v>
          </cell>
          <cell r="F103">
            <v>257</v>
          </cell>
          <cell r="G103">
            <v>0</v>
          </cell>
          <cell r="H103">
            <v>0.3</v>
          </cell>
          <cell r="I103" t="e">
            <v>#N/A</v>
          </cell>
          <cell r="J103">
            <v>230</v>
          </cell>
          <cell r="K103">
            <v>-15</v>
          </cell>
          <cell r="L103">
            <v>0</v>
          </cell>
          <cell r="M103">
            <v>0</v>
          </cell>
          <cell r="V103">
            <v>30</v>
          </cell>
          <cell r="W103">
            <v>43</v>
          </cell>
          <cell r="X103">
            <v>80</v>
          </cell>
          <cell r="Y103">
            <v>8.5348837209302317</v>
          </cell>
          <cell r="Z103">
            <v>5.9767441860465116</v>
          </cell>
          <cell r="AD103">
            <v>0</v>
          </cell>
          <cell r="AE103">
            <v>51.2</v>
          </cell>
          <cell r="AF103">
            <v>59.2</v>
          </cell>
          <cell r="AG103">
            <v>35.6</v>
          </cell>
          <cell r="AH103">
            <v>27</v>
          </cell>
          <cell r="AI103" t="str">
            <v>???</v>
          </cell>
        </row>
        <row r="104">
          <cell r="A104" t="str">
            <v xml:space="preserve"> 449  Колбаса Дугушка Стародворская ВЕС ТС Дугушка ПОКОМ</v>
          </cell>
          <cell r="B104" t="str">
            <v>кг</v>
          </cell>
          <cell r="C104">
            <v>198.90600000000001</v>
          </cell>
          <cell r="D104">
            <v>545.72</v>
          </cell>
          <cell r="E104">
            <v>285.22899999999998</v>
          </cell>
          <cell r="F104">
            <v>441.572</v>
          </cell>
          <cell r="G104" t="str">
            <v>рот</v>
          </cell>
          <cell r="H104">
            <v>1</v>
          </cell>
          <cell r="I104" t="e">
            <v>#N/A</v>
          </cell>
          <cell r="J104">
            <v>293.97699999999998</v>
          </cell>
          <cell r="K104">
            <v>-8.7479999999999905</v>
          </cell>
          <cell r="L104">
            <v>0</v>
          </cell>
          <cell r="M104">
            <v>0</v>
          </cell>
          <cell r="W104">
            <v>57.0458</v>
          </cell>
          <cell r="X104">
            <v>60</v>
          </cell>
          <cell r="Y104">
            <v>8.7924439660763802</v>
          </cell>
          <cell r="Z104">
            <v>7.7406575067752579</v>
          </cell>
          <cell r="AD104">
            <v>0</v>
          </cell>
          <cell r="AE104">
            <v>69.71459999999999</v>
          </cell>
          <cell r="AF104">
            <v>73.169600000000003</v>
          </cell>
          <cell r="AG104">
            <v>64.640200000000007</v>
          </cell>
          <cell r="AH104">
            <v>92.51</v>
          </cell>
          <cell r="AI104" t="e">
            <v>#N/A</v>
          </cell>
        </row>
        <row r="105">
          <cell r="A105" t="str">
            <v xml:space="preserve"> 452  Колбаса Со шпиком ВЕС большой батон ТМ Особый рецепт  ПОКОМ</v>
          </cell>
          <cell r="B105" t="str">
            <v>кг</v>
          </cell>
          <cell r="C105">
            <v>3235.9560000000001</v>
          </cell>
          <cell r="D105">
            <v>3914.83</v>
          </cell>
          <cell r="E105">
            <v>3719.1640000000002</v>
          </cell>
          <cell r="F105">
            <v>3315.114</v>
          </cell>
          <cell r="G105">
            <v>0</v>
          </cell>
          <cell r="H105">
            <v>1</v>
          </cell>
          <cell r="I105" t="e">
            <v>#N/A</v>
          </cell>
          <cell r="J105">
            <v>3874.2550000000001</v>
          </cell>
          <cell r="K105">
            <v>-155.09099999999989</v>
          </cell>
          <cell r="L105">
            <v>800</v>
          </cell>
          <cell r="M105">
            <v>1000</v>
          </cell>
          <cell r="V105">
            <v>1000</v>
          </cell>
          <cell r="W105">
            <v>743.83280000000002</v>
          </cell>
          <cell r="X105">
            <v>500</v>
          </cell>
          <cell r="Y105">
            <v>8.8932808555901257</v>
          </cell>
          <cell r="Z105">
            <v>4.4567999690252966</v>
          </cell>
          <cell r="AD105">
            <v>0</v>
          </cell>
          <cell r="AE105">
            <v>781.52760000000001</v>
          </cell>
          <cell r="AF105">
            <v>766.62779999999998</v>
          </cell>
          <cell r="AG105">
            <v>755.02600000000007</v>
          </cell>
          <cell r="AH105">
            <v>846.43200000000002</v>
          </cell>
          <cell r="AI105" t="str">
            <v>оконч</v>
          </cell>
        </row>
        <row r="106">
          <cell r="A106" t="str">
            <v xml:space="preserve"> 456  Колбаса Филейная ТМ Особый рецепт ВЕС большой батон  ПОКОМ</v>
          </cell>
          <cell r="B106" t="str">
            <v>кг</v>
          </cell>
          <cell r="C106">
            <v>3967.5650000000001</v>
          </cell>
          <cell r="D106">
            <v>11814.379000000001</v>
          </cell>
          <cell r="E106">
            <v>5641.576</v>
          </cell>
          <cell r="F106">
            <v>6148.8239999999996</v>
          </cell>
          <cell r="G106">
            <v>0</v>
          </cell>
          <cell r="H106">
            <v>1</v>
          </cell>
          <cell r="I106" t="e">
            <v>#N/A</v>
          </cell>
          <cell r="J106">
            <v>5950.06</v>
          </cell>
          <cell r="K106">
            <v>-308.48400000000038</v>
          </cell>
          <cell r="L106">
            <v>2000</v>
          </cell>
          <cell r="M106">
            <v>3200</v>
          </cell>
          <cell r="V106">
            <v>1000</v>
          </cell>
          <cell r="W106">
            <v>1128.3152</v>
          </cell>
          <cell r="X106">
            <v>1000</v>
          </cell>
          <cell r="Y106">
            <v>11.830757930053588</v>
          </cell>
          <cell r="Z106">
            <v>5.4495623208833841</v>
          </cell>
          <cell r="AD106">
            <v>0</v>
          </cell>
          <cell r="AE106">
            <v>1122.1146000000001</v>
          </cell>
          <cell r="AF106">
            <v>1080.8524</v>
          </cell>
          <cell r="AG106">
            <v>1157.3456000000001</v>
          </cell>
          <cell r="AH106">
            <v>1348.731</v>
          </cell>
          <cell r="AI106" t="str">
            <v>нояаб</v>
          </cell>
        </row>
        <row r="107">
          <cell r="A107" t="str">
            <v xml:space="preserve"> 457  Колбаса Молочная ТМ Особый рецепт ВЕС большой батон  ПОКОМ</v>
          </cell>
          <cell r="B107" t="str">
            <v>кг</v>
          </cell>
          <cell r="C107">
            <v>3795.8380000000002</v>
          </cell>
          <cell r="D107">
            <v>7586.5439999999999</v>
          </cell>
          <cell r="E107">
            <v>4847</v>
          </cell>
          <cell r="F107">
            <v>4510</v>
          </cell>
          <cell r="G107">
            <v>0</v>
          </cell>
          <cell r="H107">
            <v>1</v>
          </cell>
          <cell r="I107" t="e">
            <v>#N/A</v>
          </cell>
          <cell r="J107">
            <v>4144.1490000000003</v>
          </cell>
          <cell r="K107">
            <v>702.85099999999966</v>
          </cell>
          <cell r="L107">
            <v>700</v>
          </cell>
          <cell r="M107">
            <v>1500</v>
          </cell>
          <cell r="V107">
            <v>1500</v>
          </cell>
          <cell r="W107">
            <v>969.4</v>
          </cell>
          <cell r="X107">
            <v>500</v>
          </cell>
          <cell r="Y107">
            <v>8.984939137610894</v>
          </cell>
          <cell r="Z107">
            <v>4.6523622859500726</v>
          </cell>
          <cell r="AD107">
            <v>0</v>
          </cell>
          <cell r="AE107">
            <v>930</v>
          </cell>
          <cell r="AF107">
            <v>986.2</v>
          </cell>
          <cell r="AG107">
            <v>979.6</v>
          </cell>
          <cell r="AH107">
            <v>808.02599999999995</v>
          </cell>
          <cell r="AI107" t="str">
            <v>оконч</v>
          </cell>
        </row>
        <row r="108">
          <cell r="A108" t="str">
            <v xml:space="preserve"> 460  Колбаса Стародворская Традиционная ВЕС ТМ Стародворье в оболочке полиамид. ПОКОМ</v>
          </cell>
          <cell r="B108" t="str">
            <v>кг</v>
          </cell>
          <cell r="C108">
            <v>85.58</v>
          </cell>
          <cell r="E108">
            <v>0</v>
          </cell>
          <cell r="F108">
            <v>4.5309999999999997</v>
          </cell>
          <cell r="G108">
            <v>0</v>
          </cell>
          <cell r="H108">
            <v>1</v>
          </cell>
          <cell r="I108" t="e">
            <v>#N/A</v>
          </cell>
          <cell r="J108">
            <v>12</v>
          </cell>
          <cell r="K108">
            <v>-12</v>
          </cell>
          <cell r="L108">
            <v>10</v>
          </cell>
          <cell r="M108">
            <v>0</v>
          </cell>
          <cell r="W108">
            <v>0</v>
          </cell>
          <cell r="Y108" t="e">
            <v>#DIV/0!</v>
          </cell>
          <cell r="Z108" t="e">
            <v>#DIV/0!</v>
          </cell>
          <cell r="AD108">
            <v>0</v>
          </cell>
          <cell r="AE108">
            <v>11.2646</v>
          </cell>
          <cell r="AF108">
            <v>6.9784000000000006</v>
          </cell>
          <cell r="AG108">
            <v>2.1472000000000002</v>
          </cell>
          <cell r="AH108">
            <v>0</v>
          </cell>
          <cell r="AI108" t="str">
            <v>увел</v>
          </cell>
        </row>
        <row r="109">
          <cell r="A109" t="str">
            <v xml:space="preserve"> 463  Колбаса Молочная Традиционнаяв оболочке полиамид.ТМ Стародворье. ВЕС ПОКОМ</v>
          </cell>
          <cell r="B109" t="str">
            <v>кг</v>
          </cell>
          <cell r="C109">
            <v>158.68600000000001</v>
          </cell>
          <cell r="D109">
            <v>1.3420000000000001</v>
          </cell>
          <cell r="E109">
            <v>14.853999999999999</v>
          </cell>
          <cell r="F109">
            <v>143.83199999999999</v>
          </cell>
          <cell r="G109">
            <v>0</v>
          </cell>
          <cell r="H109">
            <v>1</v>
          </cell>
          <cell r="I109" t="e">
            <v>#N/A</v>
          </cell>
          <cell r="J109">
            <v>16.2</v>
          </cell>
          <cell r="K109">
            <v>-1.3460000000000001</v>
          </cell>
          <cell r="L109">
            <v>0</v>
          </cell>
          <cell r="M109">
            <v>0</v>
          </cell>
          <cell r="W109">
            <v>2.9707999999999997</v>
          </cell>
          <cell r="Y109">
            <v>48.415241685741215</v>
          </cell>
          <cell r="Z109">
            <v>48.415241685741215</v>
          </cell>
          <cell r="AD109">
            <v>0</v>
          </cell>
          <cell r="AE109">
            <v>5.0996000000000006</v>
          </cell>
          <cell r="AF109">
            <v>6.7099999999999991</v>
          </cell>
          <cell r="AG109">
            <v>2.6808000000000001</v>
          </cell>
          <cell r="AH109">
            <v>2.7919999999999998</v>
          </cell>
          <cell r="AI109" t="str">
            <v>увел</v>
          </cell>
        </row>
        <row r="110">
          <cell r="A110" t="str">
            <v xml:space="preserve"> 465  Колбаса Филейная оригинальная ВЕС 0,8кг ТМ Особый рецепт в оболочке полиамид  ПОКОМ</v>
          </cell>
          <cell r="B110" t="str">
            <v>кг</v>
          </cell>
          <cell r="C110">
            <v>103.794</v>
          </cell>
          <cell r="D110">
            <v>287.66800000000001</v>
          </cell>
          <cell r="E110">
            <v>191.86199999999999</v>
          </cell>
          <cell r="F110">
            <v>193.81</v>
          </cell>
          <cell r="G110" t="str">
            <v>г</v>
          </cell>
          <cell r="H110">
            <v>1</v>
          </cell>
          <cell r="I110" t="e">
            <v>#N/A</v>
          </cell>
          <cell r="J110">
            <v>198.48699999999999</v>
          </cell>
          <cell r="K110">
            <v>-6.625</v>
          </cell>
          <cell r="L110">
            <v>30</v>
          </cell>
          <cell r="M110">
            <v>0</v>
          </cell>
          <cell r="V110">
            <v>30</v>
          </cell>
          <cell r="W110">
            <v>38.372399999999999</v>
          </cell>
          <cell r="X110">
            <v>80</v>
          </cell>
          <cell r="Y110">
            <v>8.6992213153203863</v>
          </cell>
          <cell r="Z110">
            <v>5.0507656544808253</v>
          </cell>
          <cell r="AD110">
            <v>0</v>
          </cell>
          <cell r="AE110">
            <v>37.2438</v>
          </cell>
          <cell r="AF110">
            <v>35.273399999999995</v>
          </cell>
          <cell r="AG110">
            <v>34.7256</v>
          </cell>
          <cell r="AH110">
            <v>49.505000000000003</v>
          </cell>
          <cell r="AI110" t="str">
            <v>зв70</v>
          </cell>
        </row>
        <row r="111">
          <cell r="A111" t="str">
            <v xml:space="preserve"> 467  Колбаса Филейная 0,5кг ТМ Особый рецепт  ПОКОМ</v>
          </cell>
          <cell r="B111" t="str">
            <v>шт</v>
          </cell>
          <cell r="C111">
            <v>153</v>
          </cell>
          <cell r="D111">
            <v>218</v>
          </cell>
          <cell r="E111">
            <v>129</v>
          </cell>
          <cell r="F111">
            <v>238</v>
          </cell>
          <cell r="G111">
            <v>0</v>
          </cell>
          <cell r="H111">
            <v>0.5</v>
          </cell>
          <cell r="I111" t="e">
            <v>#N/A</v>
          </cell>
          <cell r="J111">
            <v>211</v>
          </cell>
          <cell r="K111">
            <v>-82</v>
          </cell>
          <cell r="L111">
            <v>20</v>
          </cell>
          <cell r="M111">
            <v>0</v>
          </cell>
          <cell r="W111">
            <v>25.8</v>
          </cell>
          <cell r="Y111">
            <v>10</v>
          </cell>
          <cell r="Z111">
            <v>9.224806201550388</v>
          </cell>
          <cell r="AD111">
            <v>0</v>
          </cell>
          <cell r="AE111">
            <v>42</v>
          </cell>
          <cell r="AF111">
            <v>39.6</v>
          </cell>
          <cell r="AG111">
            <v>35.200000000000003</v>
          </cell>
          <cell r="AH111">
            <v>15</v>
          </cell>
          <cell r="AI111" t="e">
            <v>#N/A</v>
          </cell>
        </row>
        <row r="112">
          <cell r="A112" t="str">
            <v xml:space="preserve"> 468  Колбаса Стародворская Традиционная ТМ Стародворье в оболочке полиамид 0,4 кг. ПОКОМ</v>
          </cell>
          <cell r="B112" t="str">
            <v>шт</v>
          </cell>
          <cell r="C112">
            <v>285</v>
          </cell>
          <cell r="D112">
            <v>114</v>
          </cell>
          <cell r="E112">
            <v>155</v>
          </cell>
          <cell r="F112">
            <v>238</v>
          </cell>
          <cell r="G112">
            <v>0</v>
          </cell>
          <cell r="H112">
            <v>0.4</v>
          </cell>
          <cell r="I112" t="e">
            <v>#N/A</v>
          </cell>
          <cell r="J112">
            <v>166</v>
          </cell>
          <cell r="K112">
            <v>-11</v>
          </cell>
          <cell r="L112">
            <v>0</v>
          </cell>
          <cell r="M112">
            <v>0</v>
          </cell>
          <cell r="W112">
            <v>31</v>
          </cell>
          <cell r="Y112">
            <v>7.67741935483871</v>
          </cell>
          <cell r="Z112">
            <v>7.67741935483871</v>
          </cell>
          <cell r="AD112">
            <v>0</v>
          </cell>
          <cell r="AE112">
            <v>54.4</v>
          </cell>
          <cell r="AF112">
            <v>49.4</v>
          </cell>
          <cell r="AG112">
            <v>30</v>
          </cell>
          <cell r="AH112">
            <v>24</v>
          </cell>
          <cell r="AI112" t="str">
            <v>увел</v>
          </cell>
        </row>
        <row r="113">
          <cell r="A113" t="str">
            <v xml:space="preserve"> 472  Колбаса Молочная ВЕС ТМ Зареченские  ПОКОМ</v>
          </cell>
          <cell r="B113" t="str">
            <v>кг</v>
          </cell>
          <cell r="C113">
            <v>19.71</v>
          </cell>
          <cell r="E113">
            <v>0</v>
          </cell>
          <cell r="G113" t="str">
            <v>нов</v>
          </cell>
          <cell r="H113">
            <v>0</v>
          </cell>
          <cell r="I113" t="e">
            <v>#N/A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W113">
            <v>0</v>
          </cell>
          <cell r="Y113" t="e">
            <v>#DIV/0!</v>
          </cell>
          <cell r="Z113" t="e">
            <v>#DIV/0!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str">
            <v>выв0609</v>
          </cell>
        </row>
        <row r="114">
          <cell r="A114" t="str">
            <v xml:space="preserve"> 474  Колбаса Молочная 0,4кг ТМ Зареченские  ПОКОМ</v>
          </cell>
          <cell r="B114" t="str">
            <v>шт</v>
          </cell>
          <cell r="C114">
            <v>7</v>
          </cell>
          <cell r="E114">
            <v>0</v>
          </cell>
          <cell r="G114" t="str">
            <v>выв</v>
          </cell>
          <cell r="H114">
            <v>0</v>
          </cell>
          <cell r="I114" t="e">
            <v>#N/A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W114">
            <v>0</v>
          </cell>
          <cell r="Y114" t="e">
            <v>#DIV/0!</v>
          </cell>
          <cell r="Z114" t="e">
            <v>#DIV/0!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 t="str">
            <v>выв2709</v>
          </cell>
        </row>
        <row r="115">
          <cell r="A115" t="str">
            <v xml:space="preserve"> 476  Колбаса Нежная со шпиком 0,4кг ТМ Зареченские  ПОКОМ</v>
          </cell>
          <cell r="B115" t="str">
            <v>шт</v>
          </cell>
          <cell r="C115">
            <v>9</v>
          </cell>
          <cell r="E115">
            <v>0</v>
          </cell>
          <cell r="G115" t="str">
            <v>нов</v>
          </cell>
          <cell r="H115">
            <v>0</v>
          </cell>
          <cell r="I115" t="e">
            <v>#N/A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W115">
            <v>0</v>
          </cell>
          <cell r="Y115" t="e">
            <v>#DIV/0!</v>
          </cell>
          <cell r="Z115" t="e">
            <v>#DIV/0!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 t="str">
            <v>выв0609</v>
          </cell>
        </row>
        <row r="116">
          <cell r="A116" t="str">
            <v xml:space="preserve"> 477  Ветчина Рубленая 0,4кг ТМ Зареченские  ПОКОМ</v>
          </cell>
          <cell r="B116" t="str">
            <v>шт</v>
          </cell>
          <cell r="C116">
            <v>7</v>
          </cell>
          <cell r="E116">
            <v>0</v>
          </cell>
          <cell r="G116" t="str">
            <v>нов</v>
          </cell>
          <cell r="H116">
            <v>0</v>
          </cell>
          <cell r="I116" t="e">
            <v>#N/A</v>
          </cell>
          <cell r="J116">
            <v>1</v>
          </cell>
          <cell r="K116">
            <v>-1</v>
          </cell>
          <cell r="L116">
            <v>0</v>
          </cell>
          <cell r="M116">
            <v>0</v>
          </cell>
          <cell r="W116">
            <v>0</v>
          </cell>
          <cell r="Y116" t="e">
            <v>#DIV/0!</v>
          </cell>
          <cell r="Z116" t="e">
            <v>#DIV/0!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 t="str">
            <v>выв0609</v>
          </cell>
        </row>
        <row r="117">
          <cell r="A117" t="str">
            <v xml:space="preserve"> 483  Колбаса Молочная Традиционная ТМ Стародворье в оболочке полиамид 0,4 кг. ПОКОМ </v>
          </cell>
          <cell r="B117" t="str">
            <v>шт</v>
          </cell>
          <cell r="C117">
            <v>255</v>
          </cell>
          <cell r="D117">
            <v>65</v>
          </cell>
          <cell r="E117">
            <v>86</v>
          </cell>
          <cell r="F117">
            <v>227</v>
          </cell>
          <cell r="G117">
            <v>0</v>
          </cell>
          <cell r="H117">
            <v>0.4</v>
          </cell>
          <cell r="I117" t="e">
            <v>#N/A</v>
          </cell>
          <cell r="J117">
            <v>95</v>
          </cell>
          <cell r="K117">
            <v>-9</v>
          </cell>
          <cell r="L117">
            <v>0</v>
          </cell>
          <cell r="M117">
            <v>0</v>
          </cell>
          <cell r="W117">
            <v>17.2</v>
          </cell>
          <cell r="Y117">
            <v>13.197674418604652</v>
          </cell>
          <cell r="Z117">
            <v>13.197674418604652</v>
          </cell>
          <cell r="AD117">
            <v>0</v>
          </cell>
          <cell r="AE117">
            <v>53.4</v>
          </cell>
          <cell r="AF117">
            <v>41.4</v>
          </cell>
          <cell r="AG117">
            <v>26</v>
          </cell>
          <cell r="AH117">
            <v>12</v>
          </cell>
          <cell r="AI117" t="str">
            <v>увел</v>
          </cell>
        </row>
        <row r="118">
          <cell r="A118" t="str">
            <v xml:space="preserve"> 490  Колбаса Сервелат Филейский ТМ Вязанка  0,3 кг. срез  ПОКОМ</v>
          </cell>
          <cell r="B118" t="str">
            <v>шт</v>
          </cell>
          <cell r="C118">
            <v>210</v>
          </cell>
          <cell r="D118">
            <v>124</v>
          </cell>
          <cell r="E118">
            <v>102</v>
          </cell>
          <cell r="F118">
            <v>226</v>
          </cell>
          <cell r="G118" t="str">
            <v>н</v>
          </cell>
          <cell r="H118">
            <v>0.3</v>
          </cell>
          <cell r="I118" t="e">
            <v>#N/A</v>
          </cell>
          <cell r="J118">
            <v>114</v>
          </cell>
          <cell r="K118">
            <v>-12</v>
          </cell>
          <cell r="L118">
            <v>0</v>
          </cell>
          <cell r="M118">
            <v>0</v>
          </cell>
          <cell r="W118">
            <v>20.399999999999999</v>
          </cell>
          <cell r="Y118">
            <v>11.078431372549021</v>
          </cell>
          <cell r="Z118">
            <v>11.078431372549021</v>
          </cell>
          <cell r="AD118">
            <v>0</v>
          </cell>
          <cell r="AE118">
            <v>41.6</v>
          </cell>
          <cell r="AF118">
            <v>44</v>
          </cell>
          <cell r="AG118">
            <v>19.8</v>
          </cell>
          <cell r="AH118">
            <v>29</v>
          </cell>
          <cell r="AI118" t="str">
            <v>увел</v>
          </cell>
        </row>
        <row r="119">
          <cell r="A119" t="str">
            <v xml:space="preserve"> 491  Колбаса Филейская Рубленая ТМ Вязанка  0,3 кг. срез.  ПОКОМ</v>
          </cell>
          <cell r="B119" t="str">
            <v>шт</v>
          </cell>
          <cell r="C119">
            <v>308</v>
          </cell>
          <cell r="D119">
            <v>207</v>
          </cell>
          <cell r="E119">
            <v>177</v>
          </cell>
          <cell r="F119">
            <v>337</v>
          </cell>
          <cell r="G119" t="str">
            <v>н</v>
          </cell>
          <cell r="H119">
            <v>0.3</v>
          </cell>
          <cell r="I119" t="e">
            <v>#N/A</v>
          </cell>
          <cell r="J119">
            <v>192</v>
          </cell>
          <cell r="K119">
            <v>-15</v>
          </cell>
          <cell r="L119">
            <v>0</v>
          </cell>
          <cell r="M119">
            <v>0</v>
          </cell>
          <cell r="W119">
            <v>35.4</v>
          </cell>
          <cell r="Y119">
            <v>9.519774011299436</v>
          </cell>
          <cell r="Z119">
            <v>9.519774011299436</v>
          </cell>
          <cell r="AD119">
            <v>0</v>
          </cell>
          <cell r="AE119">
            <v>67.400000000000006</v>
          </cell>
          <cell r="AF119">
            <v>70</v>
          </cell>
          <cell r="AG119">
            <v>44.4</v>
          </cell>
          <cell r="AH119">
            <v>32</v>
          </cell>
          <cell r="AI119" t="e">
            <v>#N/A</v>
          </cell>
        </row>
        <row r="120">
          <cell r="A120" t="str">
            <v xml:space="preserve"> 492  Колбаса Салями Филейская 0,3кг ТМ Вязанка  ПОКОМ</v>
          </cell>
          <cell r="B120" t="str">
            <v>шт</v>
          </cell>
          <cell r="C120">
            <v>306</v>
          </cell>
          <cell r="D120">
            <v>144</v>
          </cell>
          <cell r="E120">
            <v>154</v>
          </cell>
          <cell r="F120">
            <v>291</v>
          </cell>
          <cell r="G120" t="str">
            <v>н</v>
          </cell>
          <cell r="H120">
            <v>0.3</v>
          </cell>
          <cell r="I120" t="e">
            <v>#N/A</v>
          </cell>
          <cell r="J120">
            <v>170</v>
          </cell>
          <cell r="K120">
            <v>-16</v>
          </cell>
          <cell r="L120">
            <v>0</v>
          </cell>
          <cell r="M120">
            <v>0</v>
          </cell>
          <cell r="W120">
            <v>30.8</v>
          </cell>
          <cell r="Y120">
            <v>9.4480519480519476</v>
          </cell>
          <cell r="Z120">
            <v>9.4480519480519476</v>
          </cell>
          <cell r="AD120">
            <v>0</v>
          </cell>
          <cell r="AE120">
            <v>56.4</v>
          </cell>
          <cell r="AF120">
            <v>63.4</v>
          </cell>
          <cell r="AG120">
            <v>39.200000000000003</v>
          </cell>
          <cell r="AH120">
            <v>30</v>
          </cell>
          <cell r="AI120" t="e">
            <v>#N/A</v>
          </cell>
        </row>
        <row r="121">
          <cell r="A121" t="str">
            <v xml:space="preserve"> 493  Колбаса Салями Филейская ТМ Вязанка ВЕС  ПОКОМ</v>
          </cell>
          <cell r="B121" t="str">
            <v>кг</v>
          </cell>
          <cell r="C121">
            <v>56.639000000000003</v>
          </cell>
          <cell r="D121">
            <v>4.2030000000000003</v>
          </cell>
          <cell r="E121">
            <v>11.91</v>
          </cell>
          <cell r="F121">
            <v>45.412999999999997</v>
          </cell>
          <cell r="G121" t="str">
            <v>нов041,</v>
          </cell>
          <cell r="H121">
            <v>1</v>
          </cell>
          <cell r="I121" t="e">
            <v>#N/A</v>
          </cell>
          <cell r="J121">
            <v>20.905000000000001</v>
          </cell>
          <cell r="K121">
            <v>-8.995000000000001</v>
          </cell>
          <cell r="L121">
            <v>0</v>
          </cell>
          <cell r="M121">
            <v>0</v>
          </cell>
          <cell r="W121">
            <v>2.3820000000000001</v>
          </cell>
          <cell r="Y121">
            <v>19.065071368597813</v>
          </cell>
          <cell r="Z121">
            <v>19.065071368597813</v>
          </cell>
          <cell r="AD121">
            <v>0</v>
          </cell>
          <cell r="AE121">
            <v>7.3895999999999997</v>
          </cell>
          <cell r="AF121">
            <v>4.5209999999999999</v>
          </cell>
          <cell r="AG121">
            <v>2.9594</v>
          </cell>
          <cell r="AH121">
            <v>5.5650000000000004</v>
          </cell>
          <cell r="AI121" t="str">
            <v>увел</v>
          </cell>
        </row>
        <row r="122">
          <cell r="A122" t="str">
            <v xml:space="preserve"> 494  Колбаса Филейская Рубленая ТМ Вязанка ВЕС  ПОКОМ</v>
          </cell>
          <cell r="B122" t="str">
            <v>кг</v>
          </cell>
          <cell r="C122">
            <v>51.179000000000002</v>
          </cell>
          <cell r="D122">
            <v>8.4039999999999999</v>
          </cell>
          <cell r="E122">
            <v>9.8800000000000008</v>
          </cell>
          <cell r="F122">
            <v>44.801000000000002</v>
          </cell>
          <cell r="G122" t="str">
            <v>нов041,</v>
          </cell>
          <cell r="H122">
            <v>1</v>
          </cell>
          <cell r="I122" t="e">
            <v>#N/A</v>
          </cell>
          <cell r="J122">
            <v>23.004999999999999</v>
          </cell>
          <cell r="K122">
            <v>-13.124999999999998</v>
          </cell>
          <cell r="L122">
            <v>0</v>
          </cell>
          <cell r="M122">
            <v>0</v>
          </cell>
          <cell r="W122">
            <v>1.9760000000000002</v>
          </cell>
          <cell r="Y122">
            <v>22.672570850202426</v>
          </cell>
          <cell r="Z122">
            <v>22.672570850202426</v>
          </cell>
          <cell r="AD122">
            <v>0</v>
          </cell>
          <cell r="AE122">
            <v>7.3529999999999998</v>
          </cell>
          <cell r="AF122">
            <v>5.0808</v>
          </cell>
          <cell r="AG122">
            <v>2.8170000000000002</v>
          </cell>
          <cell r="AH122">
            <v>2.8220000000000001</v>
          </cell>
          <cell r="AI122" t="str">
            <v>увел</v>
          </cell>
        </row>
        <row r="123">
          <cell r="A123" t="str">
            <v xml:space="preserve"> 495  Колбаса Сочинка по-европейски с сочной грудинкой 0,3кг ТМ Стародворье  ПОКОМ</v>
          </cell>
          <cell r="B123" t="str">
            <v>шт</v>
          </cell>
          <cell r="C123">
            <v>142</v>
          </cell>
          <cell r="D123">
            <v>767</v>
          </cell>
          <cell r="E123">
            <v>468</v>
          </cell>
          <cell r="F123">
            <v>429</v>
          </cell>
          <cell r="G123" t="str">
            <v>нов041,</v>
          </cell>
          <cell r="H123">
            <v>0.3</v>
          </cell>
          <cell r="I123" t="e">
            <v>#N/A</v>
          </cell>
          <cell r="J123">
            <v>643</v>
          </cell>
          <cell r="K123">
            <v>-175</v>
          </cell>
          <cell r="L123">
            <v>80</v>
          </cell>
          <cell r="M123">
            <v>0</v>
          </cell>
          <cell r="V123">
            <v>100</v>
          </cell>
          <cell r="W123">
            <v>93.6</v>
          </cell>
          <cell r="X123">
            <v>190</v>
          </cell>
          <cell r="Y123">
            <v>8.5363247863247871</v>
          </cell>
          <cell r="Z123">
            <v>4.5833333333333339</v>
          </cell>
          <cell r="AD123">
            <v>0</v>
          </cell>
          <cell r="AE123">
            <v>51.2</v>
          </cell>
          <cell r="AF123">
            <v>69.8</v>
          </cell>
          <cell r="AG123">
            <v>90.6</v>
          </cell>
          <cell r="AH123">
            <v>137</v>
          </cell>
          <cell r="AI123" t="e">
            <v>#N/A</v>
          </cell>
        </row>
        <row r="124">
          <cell r="A124" t="str">
            <v xml:space="preserve"> 496  Колбаса Сочинка по-фински с сочным окроком 0,3кг ТМ Стародворье  ПОКОМ</v>
          </cell>
          <cell r="B124" t="str">
            <v>шт</v>
          </cell>
          <cell r="C124">
            <v>166</v>
          </cell>
          <cell r="D124">
            <v>705</v>
          </cell>
          <cell r="E124">
            <v>463</v>
          </cell>
          <cell r="F124">
            <v>391</v>
          </cell>
          <cell r="G124" t="str">
            <v>нов041,</v>
          </cell>
          <cell r="H124">
            <v>0.3</v>
          </cell>
          <cell r="I124" t="e">
            <v>#N/A</v>
          </cell>
          <cell r="J124">
            <v>606</v>
          </cell>
          <cell r="K124">
            <v>-143</v>
          </cell>
          <cell r="L124">
            <v>150</v>
          </cell>
          <cell r="M124">
            <v>0</v>
          </cell>
          <cell r="V124">
            <v>100</v>
          </cell>
          <cell r="W124">
            <v>92.6</v>
          </cell>
          <cell r="X124">
            <v>150</v>
          </cell>
          <cell r="Y124">
            <v>8.5421166306695469</v>
          </cell>
          <cell r="Z124">
            <v>4.222462203023758</v>
          </cell>
          <cell r="AD124">
            <v>0</v>
          </cell>
          <cell r="AE124">
            <v>52.2</v>
          </cell>
          <cell r="AF124">
            <v>67.400000000000006</v>
          </cell>
          <cell r="AG124">
            <v>91.2</v>
          </cell>
          <cell r="AH124">
            <v>115</v>
          </cell>
          <cell r="AI124" t="e">
            <v>#N/A</v>
          </cell>
        </row>
        <row r="125">
          <cell r="A125" t="str">
            <v xml:space="preserve"> 497  Колбаса Сочинка зернистая с сочной грудинкой 0,3кг ТМ Стародворье  ПОКОМ</v>
          </cell>
          <cell r="B125" t="str">
            <v>шт</v>
          </cell>
          <cell r="C125">
            <v>149</v>
          </cell>
          <cell r="D125">
            <v>771</v>
          </cell>
          <cell r="E125">
            <v>514</v>
          </cell>
          <cell r="F125">
            <v>378</v>
          </cell>
          <cell r="G125" t="str">
            <v>нов041,</v>
          </cell>
          <cell r="H125">
            <v>0.3</v>
          </cell>
          <cell r="I125" t="e">
            <v>#N/A</v>
          </cell>
          <cell r="J125">
            <v>734</v>
          </cell>
          <cell r="K125">
            <v>-220</v>
          </cell>
          <cell r="L125">
            <v>150</v>
          </cell>
          <cell r="M125">
            <v>0</v>
          </cell>
          <cell r="V125">
            <v>150</v>
          </cell>
          <cell r="W125">
            <v>102.8</v>
          </cell>
          <cell r="X125">
            <v>200</v>
          </cell>
          <cell r="Y125">
            <v>8.5408560311284045</v>
          </cell>
          <cell r="Z125">
            <v>3.6770428015564205</v>
          </cell>
          <cell r="AD125">
            <v>0</v>
          </cell>
          <cell r="AE125">
            <v>49.8</v>
          </cell>
          <cell r="AF125">
            <v>68.2</v>
          </cell>
          <cell r="AG125">
            <v>97</v>
          </cell>
          <cell r="AH125">
            <v>142</v>
          </cell>
          <cell r="AI125" t="e">
            <v>#N/A</v>
          </cell>
        </row>
        <row r="126">
          <cell r="A126" t="str">
            <v xml:space="preserve"> 498  Колбаса Сочинка рубленая с сочным окороком 0,3кг ТМ Стародворье  ПОКОМ</v>
          </cell>
          <cell r="B126" t="str">
            <v>шт</v>
          </cell>
          <cell r="C126">
            <v>160</v>
          </cell>
          <cell r="D126">
            <v>768</v>
          </cell>
          <cell r="E126">
            <v>472</v>
          </cell>
          <cell r="F126">
            <v>426</v>
          </cell>
          <cell r="G126" t="str">
            <v>нов041,</v>
          </cell>
          <cell r="H126">
            <v>0.3</v>
          </cell>
          <cell r="I126" t="e">
            <v>#N/A</v>
          </cell>
          <cell r="J126">
            <v>659</v>
          </cell>
          <cell r="K126">
            <v>-187</v>
          </cell>
          <cell r="L126">
            <v>130</v>
          </cell>
          <cell r="M126">
            <v>0</v>
          </cell>
          <cell r="V126">
            <v>100</v>
          </cell>
          <cell r="W126">
            <v>94.4</v>
          </cell>
          <cell r="X126">
            <v>150</v>
          </cell>
          <cell r="Y126">
            <v>8.5381355932203391</v>
          </cell>
          <cell r="Z126">
            <v>4.5127118644067794</v>
          </cell>
          <cell r="AD126">
            <v>0</v>
          </cell>
          <cell r="AE126">
            <v>52.4</v>
          </cell>
          <cell r="AF126">
            <v>68</v>
          </cell>
          <cell r="AG126">
            <v>93.2</v>
          </cell>
          <cell r="AH126">
            <v>135</v>
          </cell>
          <cell r="AI126" t="e">
            <v>#N/A</v>
          </cell>
        </row>
        <row r="127">
          <cell r="A127" t="str">
            <v xml:space="preserve"> 499  Сардельки Дугушки со сливочным маслом ВЕС ТМ Стародворье ТС Дугушка  ПОКОМ</v>
          </cell>
          <cell r="B127" t="str">
            <v>кг</v>
          </cell>
          <cell r="C127">
            <v>252.041</v>
          </cell>
          <cell r="D127">
            <v>143.142</v>
          </cell>
          <cell r="E127">
            <v>180.107</v>
          </cell>
          <cell r="F127">
            <v>204.142</v>
          </cell>
          <cell r="G127" t="str">
            <v>нов041,</v>
          </cell>
          <cell r="H127">
            <v>1</v>
          </cell>
          <cell r="I127" t="e">
            <v>#N/A</v>
          </cell>
          <cell r="J127">
            <v>195.34100000000001</v>
          </cell>
          <cell r="K127">
            <v>-15.234000000000009</v>
          </cell>
          <cell r="L127">
            <v>50</v>
          </cell>
          <cell r="M127">
            <v>0</v>
          </cell>
          <cell r="W127">
            <v>36.0214</v>
          </cell>
          <cell r="X127">
            <v>50</v>
          </cell>
          <cell r="Y127">
            <v>8.4433697746339682</v>
          </cell>
          <cell r="Z127">
            <v>5.6672422504400162</v>
          </cell>
          <cell r="AD127">
            <v>0</v>
          </cell>
          <cell r="AE127">
            <v>67.04679999999999</v>
          </cell>
          <cell r="AF127">
            <v>30.225599999999996</v>
          </cell>
          <cell r="AG127">
            <v>41.313400000000001</v>
          </cell>
          <cell r="AH127">
            <v>36.273000000000003</v>
          </cell>
          <cell r="AI127" t="e">
            <v>#N/A</v>
          </cell>
        </row>
        <row r="128">
          <cell r="A128" t="str">
            <v xml:space="preserve"> 500  Сосиски Сливушки по-венски ВЕС ТМ Вязанка  ПОКОМ</v>
          </cell>
          <cell r="B128" t="str">
            <v>кг</v>
          </cell>
          <cell r="C128">
            <v>56.45</v>
          </cell>
          <cell r="D128">
            <v>3.36</v>
          </cell>
          <cell r="E128">
            <v>8.92</v>
          </cell>
          <cell r="F128">
            <v>48.231000000000002</v>
          </cell>
          <cell r="G128" t="str">
            <v>нов11,10,</v>
          </cell>
          <cell r="H128">
            <v>1</v>
          </cell>
          <cell r="I128" t="e">
            <v>#N/A</v>
          </cell>
          <cell r="J128">
            <v>11.442</v>
          </cell>
          <cell r="K128">
            <v>-2.5220000000000002</v>
          </cell>
          <cell r="L128">
            <v>0</v>
          </cell>
          <cell r="M128">
            <v>0</v>
          </cell>
          <cell r="W128">
            <v>1.784</v>
          </cell>
          <cell r="Y128">
            <v>27.03531390134529</v>
          </cell>
          <cell r="Z128">
            <v>27.03531390134529</v>
          </cell>
          <cell r="AD128">
            <v>0</v>
          </cell>
          <cell r="AE128">
            <v>0</v>
          </cell>
          <cell r="AF128">
            <v>1.0580000000000001</v>
          </cell>
          <cell r="AG128">
            <v>0.96020000000000005</v>
          </cell>
          <cell r="AH128">
            <v>1.3</v>
          </cell>
          <cell r="AI128" t="str">
            <v>увел</v>
          </cell>
        </row>
        <row r="129">
          <cell r="A129" t="str">
            <v xml:space="preserve"> 502  Колбаски Краковюрст ТМ Баварушка с изысканными пряностями в оболочке NDX в мгс 0,28 кг. ПОКОМ</v>
          </cell>
          <cell r="B129" t="str">
            <v>шт</v>
          </cell>
          <cell r="C129">
            <v>1404</v>
          </cell>
          <cell r="D129">
            <v>1161</v>
          </cell>
          <cell r="E129">
            <v>543</v>
          </cell>
          <cell r="F129">
            <v>1995</v>
          </cell>
          <cell r="G129" t="str">
            <v>нов23,10,</v>
          </cell>
          <cell r="H129">
            <v>0.28000000000000003</v>
          </cell>
          <cell r="I129" t="e">
            <v>#N/A</v>
          </cell>
          <cell r="J129">
            <v>694</v>
          </cell>
          <cell r="K129">
            <v>-151</v>
          </cell>
          <cell r="L129">
            <v>0</v>
          </cell>
          <cell r="M129">
            <v>0</v>
          </cell>
          <cell r="W129">
            <v>108.6</v>
          </cell>
          <cell r="Y129">
            <v>18.370165745856355</v>
          </cell>
          <cell r="Z129">
            <v>18.370165745856355</v>
          </cell>
          <cell r="AD129">
            <v>0</v>
          </cell>
          <cell r="AE129">
            <v>0</v>
          </cell>
          <cell r="AF129">
            <v>0</v>
          </cell>
          <cell r="AG129">
            <v>30.8</v>
          </cell>
          <cell r="AH129">
            <v>155</v>
          </cell>
          <cell r="AI129" t="str">
            <v>увел</v>
          </cell>
        </row>
        <row r="130">
          <cell r="A130" t="str">
            <v>БОНУС_ 457  Колбаса Молочная ТМ Особый рецепт ВЕС большой батон  ПОКОМ</v>
          </cell>
          <cell r="B130" t="str">
            <v>кг</v>
          </cell>
          <cell r="C130">
            <v>-476.21600000000001</v>
          </cell>
          <cell r="D130">
            <v>1140.1110000000001</v>
          </cell>
          <cell r="E130">
            <v>850.47400000000005</v>
          </cell>
          <cell r="F130">
            <v>-212.06100000000001</v>
          </cell>
          <cell r="G130" t="str">
            <v>ак</v>
          </cell>
          <cell r="H130">
            <v>0</v>
          </cell>
          <cell r="I130" t="e">
            <v>#N/A</v>
          </cell>
          <cell r="J130">
            <v>907.58299999999997</v>
          </cell>
          <cell r="K130">
            <v>-57.108999999999924</v>
          </cell>
          <cell r="L130">
            <v>0</v>
          </cell>
          <cell r="M130">
            <v>0</v>
          </cell>
          <cell r="W130">
            <v>170.09480000000002</v>
          </cell>
          <cell r="Y130">
            <v>-1.2467224159703882</v>
          </cell>
          <cell r="Z130">
            <v>-1.2467224159703882</v>
          </cell>
          <cell r="AD130">
            <v>0</v>
          </cell>
          <cell r="AE130">
            <v>180.67959999999999</v>
          </cell>
          <cell r="AF130">
            <v>154.98560000000001</v>
          </cell>
          <cell r="AG130">
            <v>178.178</v>
          </cell>
          <cell r="AH130">
            <v>214.56100000000001</v>
          </cell>
          <cell r="AI130" t="e">
            <v>#N/A</v>
          </cell>
        </row>
        <row r="131">
          <cell r="A131" t="str">
            <v>БОНУС_273  Сосиски Сочинки с сочной грудинкой, МГС 0.4кг,   ПОКОМ</v>
          </cell>
          <cell r="B131" t="str">
            <v>шт</v>
          </cell>
          <cell r="C131">
            <v>-546</v>
          </cell>
          <cell r="D131">
            <v>59</v>
          </cell>
          <cell r="E131">
            <v>960</v>
          </cell>
          <cell r="F131">
            <v>-1478</v>
          </cell>
          <cell r="G131" t="str">
            <v>ак</v>
          </cell>
          <cell r="H131">
            <v>0</v>
          </cell>
          <cell r="I131">
            <v>0</v>
          </cell>
          <cell r="J131">
            <v>1010</v>
          </cell>
          <cell r="K131">
            <v>-50</v>
          </cell>
          <cell r="L131">
            <v>0</v>
          </cell>
          <cell r="M131">
            <v>0</v>
          </cell>
          <cell r="W131">
            <v>192</v>
          </cell>
          <cell r="Y131">
            <v>-7.697916666666667</v>
          </cell>
          <cell r="Z131">
            <v>-7.697916666666667</v>
          </cell>
          <cell r="AD131">
            <v>0</v>
          </cell>
          <cell r="AE131">
            <v>229.8</v>
          </cell>
          <cell r="AF131">
            <v>225.2</v>
          </cell>
          <cell r="AG131">
            <v>204</v>
          </cell>
          <cell r="AH131">
            <v>255</v>
          </cell>
          <cell r="AI131" t="e">
            <v>#N/A</v>
          </cell>
        </row>
        <row r="132">
          <cell r="A132" t="str">
            <v>БОНУС_Колбаса вареная Филейская ТМ Вязанка. ВЕС  ПОКОМ</v>
          </cell>
          <cell r="B132" t="str">
            <v>кг</v>
          </cell>
          <cell r="C132">
            <v>-200.363</v>
          </cell>
          <cell r="D132">
            <v>458.70400000000001</v>
          </cell>
          <cell r="E132">
            <v>347.5</v>
          </cell>
          <cell r="F132">
            <v>-94.614000000000004</v>
          </cell>
          <cell r="G132" t="str">
            <v>ак</v>
          </cell>
          <cell r="H132">
            <v>0</v>
          </cell>
          <cell r="I132" t="e">
            <v>#N/A</v>
          </cell>
          <cell r="J132">
            <v>351.70600000000002</v>
          </cell>
          <cell r="K132">
            <v>-4.2060000000000173</v>
          </cell>
          <cell r="L132">
            <v>0</v>
          </cell>
          <cell r="M132">
            <v>0</v>
          </cell>
          <cell r="W132">
            <v>69.5</v>
          </cell>
          <cell r="Y132">
            <v>-1.3613525179856116</v>
          </cell>
          <cell r="Z132">
            <v>-1.3613525179856116</v>
          </cell>
          <cell r="AD132">
            <v>0</v>
          </cell>
          <cell r="AE132">
            <v>69.360199999999992</v>
          </cell>
          <cell r="AF132">
            <v>70.113399999999999</v>
          </cell>
          <cell r="AG132">
            <v>69.039599999999993</v>
          </cell>
          <cell r="AH132">
            <v>94.614000000000004</v>
          </cell>
          <cell r="AI132" t="e">
            <v>#N/A</v>
          </cell>
        </row>
        <row r="133">
          <cell r="A133" t="str">
            <v>БОНУС_Колбаса Сервелат Филедворский, фиброуз, в/у 0,35 кг срез,  ПОКОМ</v>
          </cell>
          <cell r="B133" t="str">
            <v>шт</v>
          </cell>
          <cell r="C133">
            <v>-184</v>
          </cell>
          <cell r="D133">
            <v>16</v>
          </cell>
          <cell r="E133">
            <v>307</v>
          </cell>
          <cell r="F133">
            <v>-484</v>
          </cell>
          <cell r="G133" t="str">
            <v>ак</v>
          </cell>
          <cell r="H133">
            <v>0</v>
          </cell>
          <cell r="I133">
            <v>0</v>
          </cell>
          <cell r="J133">
            <v>321</v>
          </cell>
          <cell r="K133">
            <v>-14</v>
          </cell>
          <cell r="L133">
            <v>0</v>
          </cell>
          <cell r="M133">
            <v>0</v>
          </cell>
          <cell r="W133">
            <v>61.4</v>
          </cell>
          <cell r="Y133">
            <v>-7.8827361563517915</v>
          </cell>
          <cell r="Z133">
            <v>-7.8827361563517915</v>
          </cell>
          <cell r="AD133">
            <v>0</v>
          </cell>
          <cell r="AE133">
            <v>77.599999999999994</v>
          </cell>
          <cell r="AF133">
            <v>82</v>
          </cell>
          <cell r="AG133">
            <v>70</v>
          </cell>
          <cell r="AH133">
            <v>65</v>
          </cell>
          <cell r="AI133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25.10.2024 - 31.10.2024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3.94</v>
          </cell>
          <cell r="F7">
            <v>487.63099999999997</v>
          </cell>
        </row>
        <row r="8">
          <cell r="A8" t="str">
            <v xml:space="preserve"> 016  Сосиски Вязанка Молочные, Вязанка вискофан  ВЕС.ПОКОМ</v>
          </cell>
          <cell r="F8">
            <v>547.15599999999995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2.6</v>
          </cell>
          <cell r="F9">
            <v>1382.2449999999999</v>
          </cell>
        </row>
        <row r="10">
          <cell r="A10" t="str">
            <v xml:space="preserve"> 018  Сосиски Рубленые, Вязанка вискофан  ВЕС.ПОКОМ</v>
          </cell>
          <cell r="F10">
            <v>34.601999999999997</v>
          </cell>
        </row>
        <row r="11">
          <cell r="A11" t="str">
            <v xml:space="preserve"> 022  Колбаса Вязанка со шпиком, вектор 0,5кг, ПОКОМ</v>
          </cell>
          <cell r="D11">
            <v>4</v>
          </cell>
          <cell r="F11">
            <v>319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479</v>
          </cell>
          <cell r="F12">
            <v>2390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374</v>
          </cell>
          <cell r="F13">
            <v>2544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799</v>
          </cell>
          <cell r="F14">
            <v>5264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3</v>
          </cell>
          <cell r="F15">
            <v>192</v>
          </cell>
        </row>
        <row r="16">
          <cell r="A16" t="str">
            <v xml:space="preserve"> 043  Ветчина Нежная ТМ Особый рецепт, п/а, 0,4кг    ПОКОМ</v>
          </cell>
          <cell r="F16">
            <v>44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2</v>
          </cell>
          <cell r="F17">
            <v>210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1</v>
          </cell>
          <cell r="F18">
            <v>358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3</v>
          </cell>
          <cell r="F19">
            <v>1152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1</v>
          </cell>
          <cell r="F20">
            <v>661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328</v>
          </cell>
          <cell r="F21">
            <v>493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44</v>
          </cell>
          <cell r="F22">
            <v>357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2</v>
          </cell>
          <cell r="F23">
            <v>758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1.6</v>
          </cell>
          <cell r="F24">
            <v>376.53699999999998</v>
          </cell>
        </row>
        <row r="25">
          <cell r="A25" t="str">
            <v xml:space="preserve"> 201  Ветчина Нежная ТМ Особый рецепт, (2,5кг), ПОКОМ</v>
          </cell>
          <cell r="D25">
            <v>60</v>
          </cell>
          <cell r="F25">
            <v>4612.299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0.8</v>
          </cell>
          <cell r="F26">
            <v>296.33499999999998</v>
          </cell>
        </row>
        <row r="27">
          <cell r="A27" t="str">
            <v xml:space="preserve"> 219  Колбаса Докторская Особая ТМ Особый рецепт, ВЕС  ПОКОМ</v>
          </cell>
          <cell r="F27">
            <v>7.5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0.8</v>
          </cell>
          <cell r="F28">
            <v>496.38099999999997</v>
          </cell>
        </row>
        <row r="29">
          <cell r="A29" t="str">
            <v xml:space="preserve"> 230  Колбаса Молочная Особая ТМ Особый рецепт, п/а, ВЕС. ПОКОМ</v>
          </cell>
          <cell r="F29">
            <v>5</v>
          </cell>
        </row>
        <row r="30">
          <cell r="A30" t="str">
            <v xml:space="preserve"> 235  Колбаса Особая ТМ Особый рецепт, ВЕС, ТМ Стародворье ПОКОМ</v>
          </cell>
          <cell r="F30">
            <v>10.131</v>
          </cell>
        </row>
        <row r="31">
          <cell r="A31" t="str">
            <v xml:space="preserve"> 236  Колбаса Рубленая ЗАПЕЧ. Дугушка ТМ Стародворье, вектор, в/к    ПОКОМ</v>
          </cell>
          <cell r="D31">
            <v>0.87</v>
          </cell>
          <cell r="F31">
            <v>221.589</v>
          </cell>
        </row>
        <row r="32">
          <cell r="A32" t="str">
            <v xml:space="preserve"> 239  Колбаса Салями запеч Дугушка, оболочка вектор, ВЕС, ТМ Стародворье  ПОКОМ</v>
          </cell>
          <cell r="F32">
            <v>217.52799999999999</v>
          </cell>
        </row>
        <row r="33">
          <cell r="A33" t="str">
            <v xml:space="preserve"> 240  Колбаса Салями охотничья, ВЕС. ПОКОМ</v>
          </cell>
          <cell r="F33">
            <v>23.451000000000001</v>
          </cell>
        </row>
        <row r="34">
          <cell r="A34" t="str">
            <v xml:space="preserve"> 242  Колбаса Сервелат ЗАПЕЧ.Дугушка ТМ Стародворье, вектор, в/к     ПОКОМ</v>
          </cell>
          <cell r="F34">
            <v>404.69799999999998</v>
          </cell>
        </row>
        <row r="35">
          <cell r="A35" t="str">
            <v xml:space="preserve"> 247  Сардельки Нежные, ВЕС.  ПОКОМ</v>
          </cell>
          <cell r="F35">
            <v>175.68199999999999</v>
          </cell>
        </row>
        <row r="36">
          <cell r="A36" t="str">
            <v xml:space="preserve"> 248  Сардельки Сочные ТМ Особый рецепт,   ПОКОМ</v>
          </cell>
          <cell r="F36">
            <v>217.12299999999999</v>
          </cell>
        </row>
        <row r="37">
          <cell r="A37" t="str">
            <v xml:space="preserve"> 250  Сардельки стародворские с говядиной в обол. NDX, ВЕС. ПОКОМ</v>
          </cell>
          <cell r="D37">
            <v>1.3</v>
          </cell>
          <cell r="F37">
            <v>1346.2090000000001</v>
          </cell>
        </row>
        <row r="38">
          <cell r="A38" t="str">
            <v xml:space="preserve"> 255  Сосиски Молочные для завтрака ТМ Особый рецепт, п/а МГС, ВЕС, ТМ Стародворье  ПОКОМ</v>
          </cell>
          <cell r="F38">
            <v>89.209000000000003</v>
          </cell>
        </row>
        <row r="39">
          <cell r="A39" t="str">
            <v xml:space="preserve"> 257  Сосиски Молочные оригинальные ТМ Особый рецепт, ВЕС.   ПОКОМ</v>
          </cell>
          <cell r="F39">
            <v>285.21499999999997</v>
          </cell>
        </row>
        <row r="40">
          <cell r="A40" t="str">
            <v xml:space="preserve"> 263  Шпикачки Стародворские, ВЕС.  ПОКОМ</v>
          </cell>
          <cell r="F40">
            <v>108.70399999999999</v>
          </cell>
        </row>
        <row r="41">
          <cell r="A41" t="str">
            <v xml:space="preserve"> 265  Колбаса Балыкбургская, ВЕС, ТМ Баварушка  ПОКОМ</v>
          </cell>
          <cell r="D41">
            <v>10</v>
          </cell>
          <cell r="F41">
            <v>98.025000000000006</v>
          </cell>
        </row>
        <row r="42">
          <cell r="A42" t="str">
            <v xml:space="preserve"> 266  Колбаса Филейбургская с сочным окороком, ВЕС, ТМ Баварушка  ПОКОМ</v>
          </cell>
          <cell r="F42">
            <v>112.018</v>
          </cell>
        </row>
        <row r="43">
          <cell r="A43" t="str">
            <v xml:space="preserve"> 267  Колбаса Салями Филейбургская зернистая, оболочка фиброуз, ВЕС, ТМ Баварушка  ПОКОМ</v>
          </cell>
          <cell r="F43">
            <v>103.66500000000001</v>
          </cell>
        </row>
        <row r="44">
          <cell r="A44" t="str">
            <v xml:space="preserve"> 272  Колбаса Сервелат Филедворский, фиброуз, в/у 0,35 кг срез,  ПОКОМ</v>
          </cell>
          <cell r="D44">
            <v>1</v>
          </cell>
          <cell r="F44">
            <v>1400</v>
          </cell>
        </row>
        <row r="45">
          <cell r="A45" t="str">
            <v xml:space="preserve"> 273  Сосиски Сочинки с сочной грудинкой, МГС 0.4кг,   ПОКОМ</v>
          </cell>
          <cell r="D45">
            <v>739</v>
          </cell>
          <cell r="F45">
            <v>3193</v>
          </cell>
        </row>
        <row r="46">
          <cell r="A46" t="str">
            <v xml:space="preserve"> 276  Колбаса Сливушка ТМ Вязанка в оболочке полиамид 0,45 кг  ПОКОМ</v>
          </cell>
          <cell r="D46">
            <v>1807</v>
          </cell>
          <cell r="F46">
            <v>5844</v>
          </cell>
        </row>
        <row r="47">
          <cell r="A47" t="str">
            <v xml:space="preserve"> 283  Сосиски Сочинки, ВЕС, ТМ Стародворье ПОКОМ</v>
          </cell>
          <cell r="F47">
            <v>588.05899999999997</v>
          </cell>
        </row>
        <row r="48">
          <cell r="A48" t="str">
            <v xml:space="preserve"> 285  Паштет печеночный со слив.маслом ТМ Стародворье ламистер 0,1 кг  ПОКОМ</v>
          </cell>
          <cell r="D48">
            <v>6</v>
          </cell>
          <cell r="F48">
            <v>564</v>
          </cell>
        </row>
        <row r="49">
          <cell r="A49" t="str">
            <v xml:space="preserve"> 296  Колбаса Мясорубская с рубленой грудинкой 0,35кг срез ТМ Стародворье  ПОКОМ</v>
          </cell>
          <cell r="D49">
            <v>6</v>
          </cell>
          <cell r="F49">
            <v>969</v>
          </cell>
        </row>
        <row r="50">
          <cell r="A50" t="str">
            <v xml:space="preserve"> 297  Колбаса Мясорубская с рубленой грудинкой ВЕС ТМ Стародворье  ПОКОМ</v>
          </cell>
          <cell r="D50">
            <v>0.7</v>
          </cell>
          <cell r="F50">
            <v>206.50299999999999</v>
          </cell>
        </row>
        <row r="51">
          <cell r="A51" t="str">
            <v xml:space="preserve"> 301  Сосиски Сочинки по-баварски с сыром,  0.4кг, ТМ Стародворье  ПОКОМ</v>
          </cell>
          <cell r="D51">
            <v>9</v>
          </cell>
          <cell r="F51">
            <v>1604</v>
          </cell>
        </row>
        <row r="52">
          <cell r="A52" t="str">
            <v xml:space="preserve"> 302  Сосиски Сочинки по-баварски,  0.4кг, ТМ Стародворье  ПОКОМ</v>
          </cell>
          <cell r="D52">
            <v>13</v>
          </cell>
          <cell r="F52">
            <v>2557</v>
          </cell>
        </row>
        <row r="53">
          <cell r="A53" t="str">
            <v xml:space="preserve"> 304  Колбаса Салями Мясорубская с рубленным шпиком ВЕС ТМ Стародворье  ПОКОМ</v>
          </cell>
          <cell r="D53">
            <v>0.7</v>
          </cell>
          <cell r="F53">
            <v>80.709999999999994</v>
          </cell>
        </row>
        <row r="54">
          <cell r="A54" t="str">
            <v xml:space="preserve"> 305  Колбаса Сервелат Мясорубский с мелкорубленным окороком в/у  ТМ Стародворье ВЕС   ПОКОМ</v>
          </cell>
          <cell r="D54">
            <v>0.7</v>
          </cell>
          <cell r="F54">
            <v>164.24600000000001</v>
          </cell>
        </row>
        <row r="55">
          <cell r="A55" t="str">
            <v xml:space="preserve"> 306  Колбаса Салями Мясорубская с рубленым шпиком 0,35 кг срез ТМ Стародворье   Поком</v>
          </cell>
          <cell r="D55">
            <v>3</v>
          </cell>
          <cell r="F55">
            <v>1068</v>
          </cell>
        </row>
        <row r="56">
          <cell r="A56" t="str">
            <v xml:space="preserve"> 307  Колбаса Сервелат Мясорубский с мелкорубленным окороком 0,35 кг срез ТМ Стародворье   Поком</v>
          </cell>
          <cell r="D56">
            <v>6</v>
          </cell>
          <cell r="F56">
            <v>1626</v>
          </cell>
        </row>
        <row r="57">
          <cell r="A57" t="str">
            <v xml:space="preserve"> 309  Сосиски Сочинки с сыром 0,4 кг ТМ Стародворье  ПОКОМ</v>
          </cell>
          <cell r="D57">
            <v>2</v>
          </cell>
          <cell r="F57">
            <v>1026</v>
          </cell>
        </row>
        <row r="58">
          <cell r="A58" t="str">
            <v xml:space="preserve"> 312  Ветчина Филейская ВЕС ТМ  Вязанка ТС Столичная  ПОКОМ</v>
          </cell>
          <cell r="D58">
            <v>2.65</v>
          </cell>
          <cell r="F58">
            <v>355.80900000000003</v>
          </cell>
        </row>
        <row r="59">
          <cell r="A59" t="str">
            <v xml:space="preserve"> 315  Колбаса вареная Молокуша ТМ Вязанка ВЕС, ПОКОМ</v>
          </cell>
          <cell r="D59">
            <v>2.65</v>
          </cell>
          <cell r="F59">
            <v>753.21900000000005</v>
          </cell>
        </row>
        <row r="60">
          <cell r="A60" t="str">
            <v xml:space="preserve"> 316  Колбаса Нежная ТМ Зареченские ВЕС  ПОКОМ</v>
          </cell>
          <cell r="F60">
            <v>83.45</v>
          </cell>
        </row>
        <row r="61">
          <cell r="A61" t="str">
            <v xml:space="preserve"> 317 Колбаса Сервелат Рижский ТМ Зареченские, ВЕС  ПОКОМ</v>
          </cell>
          <cell r="F61">
            <v>28.300999999999998</v>
          </cell>
        </row>
        <row r="62">
          <cell r="A62" t="str">
            <v xml:space="preserve"> 318  Сосиски Датские ТМ Зареченские, ВЕС  ПОКОМ</v>
          </cell>
          <cell r="D62">
            <v>6.5</v>
          </cell>
          <cell r="F62">
            <v>3301.511</v>
          </cell>
        </row>
        <row r="63">
          <cell r="A63" t="str">
            <v xml:space="preserve"> 319  Колбаса вареная Филейская ТМ Вязанка ТС Классическая, 0,45 кг. ПОКОМ</v>
          </cell>
          <cell r="D63">
            <v>1016</v>
          </cell>
          <cell r="F63">
            <v>3877</v>
          </cell>
        </row>
        <row r="64">
          <cell r="A64" t="str">
            <v xml:space="preserve"> 320  Ветчина Нежная ТМ Зареченские,большой батон, ВЕС ПОКОМ</v>
          </cell>
          <cell r="F64">
            <v>1.5</v>
          </cell>
        </row>
        <row r="65">
          <cell r="A65" t="str">
            <v xml:space="preserve"> 322  Колбаса вареная Молокуша 0,45кг ТМ Вязанка  ПОКОМ</v>
          </cell>
          <cell r="D65">
            <v>870</v>
          </cell>
          <cell r="F65">
            <v>2981</v>
          </cell>
        </row>
        <row r="66">
          <cell r="A66" t="str">
            <v xml:space="preserve"> 324  Ветчина Филейская ТМ Вязанка Столичная 0,45 кг ПОКОМ</v>
          </cell>
          <cell r="D66">
            <v>16</v>
          </cell>
          <cell r="F66">
            <v>1345</v>
          </cell>
        </row>
        <row r="67">
          <cell r="A67" t="str">
            <v xml:space="preserve"> 328  Сардельки Сочинки Стародворье ТМ  0,4 кг ПОКОМ</v>
          </cell>
          <cell r="D67">
            <v>1</v>
          </cell>
          <cell r="F67">
            <v>462</v>
          </cell>
        </row>
        <row r="68">
          <cell r="A68" t="str">
            <v xml:space="preserve"> 329  Сардельки Сочинки с сыром Стародворье ТМ, 0,4 кг. ПОКОМ</v>
          </cell>
          <cell r="F68">
            <v>470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D69">
            <v>2.65</v>
          </cell>
          <cell r="F69">
            <v>699.64099999999996</v>
          </cell>
        </row>
        <row r="70">
          <cell r="A70" t="str">
            <v xml:space="preserve"> 334  Паштет Любительский ТМ Стародворье ламистер 0,1 кг  ПОКОМ</v>
          </cell>
          <cell r="D70">
            <v>5</v>
          </cell>
          <cell r="F70">
            <v>261</v>
          </cell>
        </row>
        <row r="71">
          <cell r="A71" t="str">
            <v xml:space="preserve"> 335  Колбаса Сливушка ТМ Вязанка. ВЕС.  ПОКОМ </v>
          </cell>
          <cell r="F71">
            <v>235.2</v>
          </cell>
        </row>
        <row r="72">
          <cell r="A72" t="str">
            <v xml:space="preserve"> 342 Сосиски Сочинки Молочные ТМ Стародворье 0,4 кг ПОКОМ</v>
          </cell>
          <cell r="D72">
            <v>1253</v>
          </cell>
          <cell r="F72">
            <v>3564</v>
          </cell>
        </row>
        <row r="73">
          <cell r="A73" t="str">
            <v xml:space="preserve"> 343 Сосиски Сочинки Сливочные ТМ Стародворье  0,4 кг</v>
          </cell>
          <cell r="D73">
            <v>7</v>
          </cell>
          <cell r="F73">
            <v>2172</v>
          </cell>
        </row>
        <row r="74">
          <cell r="A74" t="str">
            <v xml:space="preserve"> 344  Колбаса Сочинка по-европейски с сочной грудинкой ТМ Стародворье, ВЕС ПОКОМ</v>
          </cell>
          <cell r="D74">
            <v>10.8</v>
          </cell>
          <cell r="F74">
            <v>427.16399999999999</v>
          </cell>
        </row>
        <row r="75">
          <cell r="A75" t="str">
            <v xml:space="preserve"> 345  Колбаса Сочинка по-фински с сочным окроком ТМ Стародворье ВЕС ПОКОМ</v>
          </cell>
          <cell r="D75">
            <v>0.8</v>
          </cell>
          <cell r="F75">
            <v>316.62400000000002</v>
          </cell>
        </row>
        <row r="76">
          <cell r="A76" t="str">
            <v xml:space="preserve"> 346  Колбаса Сочинка зернистая с сочной грудинкой ТМ Стародворье.ВЕС ПОКОМ</v>
          </cell>
          <cell r="D76">
            <v>0.8</v>
          </cell>
          <cell r="F76">
            <v>561.20100000000002</v>
          </cell>
        </row>
        <row r="77">
          <cell r="A77" t="str">
            <v xml:space="preserve"> 347  Колбаса Сочинка рубленая с сочным окороком ТМ Стародворье ВЕС ПОКОМ</v>
          </cell>
          <cell r="D77">
            <v>0.08</v>
          </cell>
          <cell r="F77">
            <v>408.12</v>
          </cell>
        </row>
        <row r="78">
          <cell r="A78" t="str">
            <v xml:space="preserve"> 353  Колбаса Салями запеченная ТМ Стародворье ТС Дугушка. 0,6 кг ПОКОМ</v>
          </cell>
          <cell r="D78">
            <v>1</v>
          </cell>
          <cell r="F78">
            <v>109</v>
          </cell>
        </row>
        <row r="79">
          <cell r="A79" t="str">
            <v xml:space="preserve"> 354  Колбаса Рубленая запеченная ТМ Стародворье,ТС Дугушка  0,6 кг ПОКОМ</v>
          </cell>
          <cell r="F79">
            <v>246</v>
          </cell>
        </row>
        <row r="80">
          <cell r="A80" t="str">
            <v xml:space="preserve"> 355  Колбаса Сервелат запеченный ТМ Стародворье ТС Дугушка. 0,6 кг. ПОКОМ</v>
          </cell>
          <cell r="D80">
            <v>1</v>
          </cell>
          <cell r="F80">
            <v>370</v>
          </cell>
        </row>
        <row r="81">
          <cell r="A81" t="str">
            <v xml:space="preserve"> 364  Сардельки Филейские Вязанка ВЕС NDX ТМ Вязанка  ПОКОМ</v>
          </cell>
          <cell r="F81">
            <v>137.44499999999999</v>
          </cell>
        </row>
        <row r="82">
          <cell r="A82" t="str">
            <v xml:space="preserve"> 376  Колбаса Докторская Дугушка 0,6кг ГОСТ ТМ Стародворье  ПОКОМ </v>
          </cell>
          <cell r="F82">
            <v>506</v>
          </cell>
        </row>
        <row r="83">
          <cell r="A83" t="str">
            <v xml:space="preserve"> 377  Колбаса Молочная Дугушка 0,6кг ТМ Стародворье  ПОКОМ</v>
          </cell>
          <cell r="F83">
            <v>660</v>
          </cell>
        </row>
        <row r="84">
          <cell r="A84" t="str">
            <v xml:space="preserve"> 385  Колбаски Филейбургские с филе сочного окорока, 0,28кг ТМ Баварушка  ПОКОМ</v>
          </cell>
          <cell r="D84">
            <v>2</v>
          </cell>
          <cell r="F84">
            <v>77</v>
          </cell>
        </row>
        <row r="85">
          <cell r="A85" t="str">
            <v xml:space="preserve"> 387  Колбаса вареная Мусульманская Халяль ТМ Вязанка, 0,4 кг ПОКОМ</v>
          </cell>
          <cell r="D85">
            <v>12</v>
          </cell>
          <cell r="F85">
            <v>758</v>
          </cell>
        </row>
        <row r="86">
          <cell r="A86" t="str">
            <v xml:space="preserve"> 388  Сосиски Восточные Халяль ТМ Вязанка 0,33 кг АК. ПОКОМ</v>
          </cell>
          <cell r="D86">
            <v>10</v>
          </cell>
          <cell r="F86">
            <v>823</v>
          </cell>
        </row>
        <row r="87">
          <cell r="A87" t="str">
            <v xml:space="preserve"> 394 Колбаса полукопченая Аль-Ислами халяль ТМ Вязанка оболочка фиброуз в в/у 0,35 кг  ПОКОМ</v>
          </cell>
          <cell r="D87">
            <v>11</v>
          </cell>
          <cell r="F87">
            <v>656</v>
          </cell>
        </row>
        <row r="88">
          <cell r="A88" t="str">
            <v xml:space="preserve"> 405  Сардельки Сливушки ТМ Вязанка в оболочке айпил 0,33 кг. ПОКОМ</v>
          </cell>
          <cell r="D88">
            <v>3</v>
          </cell>
          <cell r="F88">
            <v>373</v>
          </cell>
        </row>
        <row r="89">
          <cell r="A89" t="str">
            <v xml:space="preserve"> 408  Ветчина Сливушка с индейкой ТМ Вязанка, 0,4кг  ПОКОМ</v>
          </cell>
          <cell r="F89">
            <v>1</v>
          </cell>
        </row>
        <row r="90">
          <cell r="A90" t="str">
            <v xml:space="preserve"> 410  Сосиски Баварские с сыром ТМ Стародворье 0,35 кг. ПОКОМ</v>
          </cell>
          <cell r="D90">
            <v>630</v>
          </cell>
          <cell r="F90">
            <v>3793</v>
          </cell>
        </row>
        <row r="91">
          <cell r="A91" t="str">
            <v xml:space="preserve"> 412  Сосиски Баварские ТМ Стародворье 0,35 кг ПОКОМ</v>
          </cell>
          <cell r="D91">
            <v>1816</v>
          </cell>
          <cell r="F91">
            <v>7689</v>
          </cell>
        </row>
        <row r="92">
          <cell r="A92" t="str">
            <v xml:space="preserve"> 414  Колбаса Филейбургская с филе сочного окорока 0,11 кг ТМ Баварушка ПОКОМ</v>
          </cell>
          <cell r="F92">
            <v>3</v>
          </cell>
        </row>
        <row r="93">
          <cell r="A93" t="str">
            <v xml:space="preserve"> 415  Колбаса Балыкбургская с мраморным балыком 0,11 кг ТМ Баварушка  ПОКОМ</v>
          </cell>
          <cell r="F93">
            <v>52</v>
          </cell>
        </row>
        <row r="94">
          <cell r="A94" t="str">
            <v xml:space="preserve"> 418  Колбаса Балыкбургская с мраморным балыком и нотками кориандра 0,06 кг нарезка ТМ Баварушка  ПО</v>
          </cell>
          <cell r="F94">
            <v>195</v>
          </cell>
        </row>
        <row r="95">
          <cell r="A95" t="str">
            <v xml:space="preserve"> 419  Колбаса Филейбургская зернистая 0,06 кг нарезка ТМ Баварушка  ПОКОМ</v>
          </cell>
          <cell r="F95">
            <v>292</v>
          </cell>
        </row>
        <row r="96">
          <cell r="A96" t="str">
            <v xml:space="preserve"> 422  Деликатесы Бекон Балыкбургский ТМ Баварушка  0,15 кг.ПОКОМ</v>
          </cell>
          <cell r="D96">
            <v>3</v>
          </cell>
          <cell r="F96">
            <v>120</v>
          </cell>
        </row>
        <row r="97">
          <cell r="A97" t="str">
            <v xml:space="preserve"> 427  Колбаса Филедворская ТМ Стародворье в оболочке полиамид. ВЕС ПОКОМ</v>
          </cell>
          <cell r="F97">
            <v>68.751999999999995</v>
          </cell>
        </row>
        <row r="98">
          <cell r="A98" t="str">
            <v xml:space="preserve"> 430  Колбаса Стародворская с окороком 0,4 кг. ТМ Стародворье в оболочке полиамид  ПОКОМ</v>
          </cell>
          <cell r="D98">
            <v>6</v>
          </cell>
          <cell r="F98">
            <v>295</v>
          </cell>
        </row>
        <row r="99">
          <cell r="A99" t="str">
            <v xml:space="preserve"> 431  Колбаса Стародворская с окороком в оболочке полиамид ТМ Стародворье ВЕС ПОКОМ</v>
          </cell>
          <cell r="F99">
            <v>158.202</v>
          </cell>
        </row>
        <row r="100">
          <cell r="A100" t="str">
            <v xml:space="preserve"> 435  Колбаса Молочная Стародворская  с молоком в оболочке полиамид 0,4 кг.ТМ Стародворье ПОКОМ</v>
          </cell>
          <cell r="D100">
            <v>8</v>
          </cell>
          <cell r="F100">
            <v>218</v>
          </cell>
        </row>
        <row r="101">
          <cell r="A101" t="str">
            <v xml:space="preserve"> 436  Колбаса Молочная стародворская с молоком, ВЕС, ТМ Стародворье  ПОКОМ</v>
          </cell>
          <cell r="F101">
            <v>101.54</v>
          </cell>
        </row>
        <row r="102">
          <cell r="A102" t="str">
            <v xml:space="preserve"> 438  Колбаса Филедворская 0,4 кг. ТМ Стародворье  ПОКОМ</v>
          </cell>
          <cell r="D102">
            <v>2</v>
          </cell>
          <cell r="F102">
            <v>30</v>
          </cell>
        </row>
        <row r="103">
          <cell r="A103" t="str">
            <v xml:space="preserve"> 445  Колбаса Краковюрст ТМ Баварушка рубленая в оболочке черева в в.у 0,2 кг ПОКОМ</v>
          </cell>
          <cell r="F103">
            <v>141</v>
          </cell>
        </row>
        <row r="104">
          <cell r="A104" t="str">
            <v xml:space="preserve"> 446  Колбаса Краковюрст ТМ Баварушка с душистым чесноком в оболочке черева в в.у 0,2 кг. ПОКОМ</v>
          </cell>
          <cell r="F104">
            <v>113</v>
          </cell>
        </row>
        <row r="105">
          <cell r="A105" t="str">
            <v xml:space="preserve"> 447  Колбаски Краковюрст ТМ Баварушка с изысканными пряностями в оболочке NDX в в.у 0,2 кг. ПОКОМ </v>
          </cell>
          <cell r="F105">
            <v>360</v>
          </cell>
        </row>
        <row r="106">
          <cell r="A106" t="str">
            <v xml:space="preserve"> 448  Сосиски Сливушки по-венски ТМ Вязанка. 0,3 кг ПОКОМ</v>
          </cell>
          <cell r="F106">
            <v>222</v>
          </cell>
        </row>
        <row r="107">
          <cell r="A107" t="str">
            <v xml:space="preserve"> 449  Колбаса Дугушка Стародворская ВЕС ТС Дугушка ПОКОМ</v>
          </cell>
          <cell r="F107">
            <v>299.43</v>
          </cell>
        </row>
        <row r="108">
          <cell r="A108" t="str">
            <v xml:space="preserve"> 452  Колбаса Со шпиком ВЕС большой батон ТМ Особый рецепт  ПОКОМ</v>
          </cell>
          <cell r="D108">
            <v>7.5</v>
          </cell>
          <cell r="F108">
            <v>3836.0210000000002</v>
          </cell>
        </row>
        <row r="109">
          <cell r="A109" t="str">
            <v xml:space="preserve"> 456  Колбаса Филейная ТМ Особый рецепт ВЕС большой батон  ПОКОМ</v>
          </cell>
          <cell r="D109">
            <v>22.5</v>
          </cell>
          <cell r="F109">
            <v>5841.77</v>
          </cell>
        </row>
        <row r="110">
          <cell r="A110" t="str">
            <v xml:space="preserve"> 457  Колбаса Молочная ТМ Особый рецепт ВЕС большой батон  ПОКОМ</v>
          </cell>
          <cell r="D110">
            <v>10</v>
          </cell>
          <cell r="F110">
            <v>4124.4459999999999</v>
          </cell>
        </row>
        <row r="111">
          <cell r="A111" t="str">
            <v xml:space="preserve"> 460  Колбаса Стародворская Традиционная ВЕС ТМ Стародворье в оболочке полиамид. ПОКОМ</v>
          </cell>
          <cell r="F111">
            <v>8.1</v>
          </cell>
        </row>
        <row r="112">
          <cell r="A112" t="str">
            <v xml:space="preserve"> 463  Колбаса Молочная Традиционнаяв оболочке полиамид.ТМ Стародворье. ВЕС ПОКОМ</v>
          </cell>
          <cell r="F112">
            <v>58.250999999999998</v>
          </cell>
        </row>
        <row r="113">
          <cell r="A113" t="str">
            <v xml:space="preserve"> 465  Колбаса Филейная оригинальная ВЕС 0,8кг ТМ Особый рецепт в оболочке полиамид  ПОКОМ</v>
          </cell>
          <cell r="F113">
            <v>213.58099999999999</v>
          </cell>
        </row>
        <row r="114">
          <cell r="A114" t="str">
            <v xml:space="preserve"> 467  Колбаса Филейная 0,5кг ТМ Особый рецепт  ПОКОМ</v>
          </cell>
          <cell r="F114">
            <v>202</v>
          </cell>
        </row>
        <row r="115">
          <cell r="A115" t="str">
            <v xml:space="preserve"> 468  Колбаса Стародворская Традиционная ТМ Стародворье в оболочке полиамид 0,4 кг. ПОКОМ</v>
          </cell>
          <cell r="D115">
            <v>7</v>
          </cell>
          <cell r="F115">
            <v>144</v>
          </cell>
        </row>
        <row r="116">
          <cell r="A116" t="str">
            <v xml:space="preserve"> 477  Ветчина Рубленая 0,4кг ТМ Зареченские  ПОКОМ</v>
          </cell>
          <cell r="F116">
            <v>1</v>
          </cell>
        </row>
        <row r="117">
          <cell r="A117" t="str">
            <v xml:space="preserve"> 483  Колбаса Молочная Традиционная ТМ Стародворье в оболочке полиамид 0,4 кг. ПОКОМ </v>
          </cell>
          <cell r="D117">
            <v>3</v>
          </cell>
          <cell r="F117">
            <v>76</v>
          </cell>
        </row>
        <row r="118">
          <cell r="A118" t="str">
            <v xml:space="preserve"> 490  Колбаса Сервелат Филейский ТМ Вязанка  0,3 кг. срез  ПОКОМ</v>
          </cell>
          <cell r="D118">
            <v>2</v>
          </cell>
          <cell r="F118">
            <v>116</v>
          </cell>
        </row>
        <row r="119">
          <cell r="A119" t="str">
            <v xml:space="preserve"> 491  Колбаса Филейская Рубленая ТМ Вязанка  0,3 кг. срез.  ПОКОМ</v>
          </cell>
          <cell r="D119">
            <v>3</v>
          </cell>
          <cell r="F119">
            <v>179</v>
          </cell>
        </row>
        <row r="120">
          <cell r="A120" t="str">
            <v xml:space="preserve"> 492  Колбаса Салями Филейская 0,3кг ТМ Вязанка  ПОКОМ</v>
          </cell>
          <cell r="D120">
            <v>4</v>
          </cell>
          <cell r="F120">
            <v>167</v>
          </cell>
        </row>
        <row r="121">
          <cell r="A121" t="str">
            <v xml:space="preserve"> 493  Колбаса Салями Филейская ТМ Вязанка ВЕС  ПОКОМ</v>
          </cell>
          <cell r="F121">
            <v>21.606000000000002</v>
          </cell>
        </row>
        <row r="122">
          <cell r="A122" t="str">
            <v xml:space="preserve"> 494  Колбаса Филейская Рубленая ТМ Вязанка ВЕС  ПОКОМ</v>
          </cell>
          <cell r="F122">
            <v>20.905000000000001</v>
          </cell>
        </row>
        <row r="123">
          <cell r="A123" t="str">
            <v xml:space="preserve"> 495  Колбаса Сочинка по-европейски с сочной грудинкой 0,3кг ТМ Стародворье  ПОКОМ</v>
          </cell>
          <cell r="D123">
            <v>5</v>
          </cell>
          <cell r="F123">
            <v>620</v>
          </cell>
        </row>
        <row r="124">
          <cell r="A124" t="str">
            <v xml:space="preserve"> 496  Колбаса Сочинка по-фински с сочным окроком 0,3кг ТМ Стародворье  ПОКОМ</v>
          </cell>
          <cell r="D124">
            <v>4</v>
          </cell>
          <cell r="F124">
            <v>573</v>
          </cell>
        </row>
        <row r="125">
          <cell r="A125" t="str">
            <v xml:space="preserve"> 497  Колбаса Сочинка зернистая с сочной грудинкой 0,3кг ТМ Стародворье  ПОКОМ</v>
          </cell>
          <cell r="D125">
            <v>6</v>
          </cell>
          <cell r="F125">
            <v>707</v>
          </cell>
        </row>
        <row r="126">
          <cell r="A126" t="str">
            <v xml:space="preserve"> 498  Колбаса Сочинка рубленая с сочным окороком 0,3кг ТМ Стародворье  ПОКОМ</v>
          </cell>
          <cell r="D126">
            <v>6</v>
          </cell>
          <cell r="F126">
            <v>615</v>
          </cell>
        </row>
        <row r="127">
          <cell r="A127" t="str">
            <v xml:space="preserve"> 499  Сардельки Дугушки со сливочным маслом ВЕС ТМ Стародворье ТС Дугушка  ПОКОМ</v>
          </cell>
          <cell r="D127">
            <v>2.601</v>
          </cell>
          <cell r="F127">
            <v>183.886</v>
          </cell>
        </row>
        <row r="128">
          <cell r="A128" t="str">
            <v xml:space="preserve"> 500  Сосиски Сливушки по-венски ВЕС ТМ Вязанка  ПОКОМ</v>
          </cell>
          <cell r="D128">
            <v>2.74</v>
          </cell>
          <cell r="F128">
            <v>10.141999999999999</v>
          </cell>
        </row>
        <row r="129">
          <cell r="A129" t="str">
            <v xml:space="preserve"> 502  Колбаски Краковюрст ТМ Баварушка с изысканными пряностями в оболочке NDX в мгс 0,28 кг. ПОКОМ</v>
          </cell>
          <cell r="D129">
            <v>8</v>
          </cell>
          <cell r="F129">
            <v>780</v>
          </cell>
        </row>
        <row r="130">
          <cell r="A130" t="str">
            <v>0999 НАБОР ДЛЯ ПИЦЦЫ с/к в/у  ОСТАНКИНО</v>
          </cell>
          <cell r="D130">
            <v>8.75</v>
          </cell>
          <cell r="F130">
            <v>8.75</v>
          </cell>
        </row>
        <row r="131">
          <cell r="A131" t="str">
            <v>3215 ВЕТЧ.МЯСНАЯ Папа может п/о 0.4кг 8шт.    ОСТАНКИНО</v>
          </cell>
          <cell r="D131">
            <v>253</v>
          </cell>
          <cell r="F131">
            <v>253</v>
          </cell>
        </row>
        <row r="132">
          <cell r="A132" t="str">
            <v>3684 ПРЕСИЖН с/к в/у 1/250 8шт.   ОСТАНКИНО</v>
          </cell>
          <cell r="D132">
            <v>66</v>
          </cell>
          <cell r="F132">
            <v>66</v>
          </cell>
        </row>
        <row r="133">
          <cell r="A133" t="str">
            <v>3812 СОЧНЫЕ сос п/о мгс 2*2  ОСТАНКИНО</v>
          </cell>
          <cell r="D133">
            <v>1388.1</v>
          </cell>
          <cell r="F133">
            <v>1388.1</v>
          </cell>
        </row>
        <row r="134">
          <cell r="A134" t="str">
            <v>4063 МЯСНАЯ Папа может вар п/о_Л   ОСТАНКИНО</v>
          </cell>
          <cell r="D134">
            <v>1592.65</v>
          </cell>
          <cell r="F134">
            <v>1592.65</v>
          </cell>
        </row>
        <row r="135">
          <cell r="A135" t="str">
            <v>4117 ЭКСТРА Папа может с/к в/у_Л   ОСТАНКИНО</v>
          </cell>
          <cell r="D135">
            <v>51.6</v>
          </cell>
          <cell r="F135">
            <v>51.6</v>
          </cell>
        </row>
        <row r="136">
          <cell r="A136" t="str">
            <v>4555 Докторская ГОСТ вар п/о ОСТАНКИНО</v>
          </cell>
          <cell r="D136">
            <v>22.25</v>
          </cell>
          <cell r="F136">
            <v>22.25</v>
          </cell>
        </row>
        <row r="137">
          <cell r="A137" t="str">
            <v>4574 Колбаса вар Мясная со шпиком 1кг Папа может п/о (код покуп. 24784) Останкино</v>
          </cell>
          <cell r="D137">
            <v>125.9</v>
          </cell>
          <cell r="F137">
            <v>125.9</v>
          </cell>
        </row>
        <row r="138">
          <cell r="A138" t="str">
            <v>4691 ШЕЙКА КОПЧЕНАЯ к/в мл/к в/у 300*6  ОСТАНКИНО</v>
          </cell>
          <cell r="D138">
            <v>79</v>
          </cell>
          <cell r="F138">
            <v>79</v>
          </cell>
        </row>
        <row r="139">
          <cell r="A139" t="str">
            <v>4786 КОЛБ.СНЭКИ Папа может в/к мгс 1/70_5  ОСТАНКИНО</v>
          </cell>
          <cell r="D139">
            <v>179</v>
          </cell>
          <cell r="F139">
            <v>179</v>
          </cell>
        </row>
        <row r="140">
          <cell r="A140" t="str">
            <v>4813 ФИЛЕЙНАЯ Папа может вар п/о_Л   ОСТАНКИНО</v>
          </cell>
          <cell r="D140">
            <v>443.75</v>
          </cell>
          <cell r="F140">
            <v>443.75</v>
          </cell>
        </row>
        <row r="141">
          <cell r="A141" t="str">
            <v>4903 КРАКОВСКАЯ п/к н/о мгс_30с  ОСТАНКИНО</v>
          </cell>
          <cell r="D141">
            <v>15.9</v>
          </cell>
          <cell r="F141">
            <v>15.9</v>
          </cell>
        </row>
        <row r="142">
          <cell r="A142" t="str">
            <v>4993 САЛЯМИ ИТАЛЬЯНСКАЯ с/к в/у 1/250*8_120c ОСТАНКИНО</v>
          </cell>
          <cell r="D142">
            <v>449</v>
          </cell>
          <cell r="F142">
            <v>449</v>
          </cell>
        </row>
        <row r="143">
          <cell r="A143" t="str">
            <v>5246 ДОКТОРСКАЯ ПРЕМИУМ вар б/о мгс_30с ОСТАНКИНО</v>
          </cell>
          <cell r="D143">
            <v>35.5</v>
          </cell>
          <cell r="F143">
            <v>35.5</v>
          </cell>
        </row>
        <row r="144">
          <cell r="A144" t="str">
            <v>5341 СЕРВЕЛАТ ОХОТНИЧИЙ в/к в/у  ОСТАНКИНО</v>
          </cell>
          <cell r="D144">
            <v>441.1</v>
          </cell>
          <cell r="F144">
            <v>441.1</v>
          </cell>
        </row>
        <row r="145">
          <cell r="A145" t="str">
            <v>5483 ЭКСТРА Папа может с/к в/у 1/250 8шт.   ОСТАНКИНО</v>
          </cell>
          <cell r="D145">
            <v>786</v>
          </cell>
          <cell r="F145">
            <v>786</v>
          </cell>
        </row>
        <row r="146">
          <cell r="A146" t="str">
            <v>5544 Сервелат Финский в/к в/у_45с НОВАЯ ОСТАНКИНО</v>
          </cell>
          <cell r="D146">
            <v>1021.3</v>
          </cell>
          <cell r="F146">
            <v>1021.3</v>
          </cell>
        </row>
        <row r="147">
          <cell r="A147" t="str">
            <v>5679 САЛЯМИ ИТАЛЬЯНСКАЯ с/к в/у 1/150_60с ОСТАНКИНО</v>
          </cell>
          <cell r="D147">
            <v>244</v>
          </cell>
          <cell r="F147">
            <v>244</v>
          </cell>
        </row>
        <row r="148">
          <cell r="A148" t="str">
            <v>5682 САЛЯМИ МЕЛКОЗЕРНЕНАЯ с/к в/у 1/120_60с   ОСТАНКИНО</v>
          </cell>
          <cell r="D148">
            <v>2039</v>
          </cell>
          <cell r="F148">
            <v>2039</v>
          </cell>
        </row>
        <row r="149">
          <cell r="A149" t="str">
            <v>5698 СЫТНЫЕ Папа может сар б/о мгс 1*3_Маяк  ОСТАНКИНО</v>
          </cell>
          <cell r="D149">
            <v>235.4</v>
          </cell>
          <cell r="F149">
            <v>235.4</v>
          </cell>
        </row>
        <row r="150">
          <cell r="A150" t="str">
            <v>5706 АРОМАТНАЯ Папа может с/к в/у 1/250 8шт.  ОСТАНКИНО</v>
          </cell>
          <cell r="D150">
            <v>718</v>
          </cell>
          <cell r="F150">
            <v>718</v>
          </cell>
        </row>
        <row r="151">
          <cell r="A151" t="str">
            <v>5708 ПОСОЛЬСКАЯ Папа может с/к в/у ОСТАНКИНО</v>
          </cell>
          <cell r="D151">
            <v>49</v>
          </cell>
          <cell r="F151">
            <v>49</v>
          </cell>
        </row>
        <row r="152">
          <cell r="A152" t="str">
            <v>5820 СЛИВОЧНЫЕ Папа может сос п/о мгс 2*2_45с   ОСТАНКИНО</v>
          </cell>
          <cell r="D152">
            <v>124.1</v>
          </cell>
          <cell r="F152">
            <v>124.1</v>
          </cell>
        </row>
        <row r="153">
          <cell r="A153" t="str">
            <v>5851 ЭКСТРА Папа может вар п/о   ОСТАНКИНО</v>
          </cell>
          <cell r="D153">
            <v>293.14999999999998</v>
          </cell>
          <cell r="F153">
            <v>293.14999999999998</v>
          </cell>
        </row>
        <row r="154">
          <cell r="A154" t="str">
            <v>5931 ОХОТНИЧЬЯ Папа может с/к в/у 1/220 8шт.   ОСТАНКИНО</v>
          </cell>
          <cell r="D154">
            <v>756</v>
          </cell>
          <cell r="F154">
            <v>756</v>
          </cell>
        </row>
        <row r="155">
          <cell r="A155" t="str">
            <v>6004 РАГУ СВИНОЕ 1кг 8шт.зам_120с ОСТАНКИНО</v>
          </cell>
          <cell r="D155">
            <v>24</v>
          </cell>
          <cell r="F155">
            <v>24</v>
          </cell>
        </row>
        <row r="156">
          <cell r="A156" t="str">
            <v>6113 СОЧНЫЕ сос п/о мгс 1*6_Ашан  ОСТАНКИНО</v>
          </cell>
          <cell r="D156">
            <v>1665.25</v>
          </cell>
          <cell r="F156">
            <v>1665.25</v>
          </cell>
        </row>
        <row r="157">
          <cell r="A157" t="str">
            <v>6158 ВРЕМЯ ОЛИВЬЕ Папа может вар п/о 0.4кг   ОСТАНКИНО</v>
          </cell>
          <cell r="D157">
            <v>292</v>
          </cell>
          <cell r="F157">
            <v>292</v>
          </cell>
        </row>
        <row r="158">
          <cell r="A158" t="str">
            <v>6159 ВРЕМЯ ОЛИВЬЕ.Папа может вар п/о ОСТАНКИНО</v>
          </cell>
          <cell r="D158">
            <v>19.600000000000001</v>
          </cell>
          <cell r="F158">
            <v>19.600000000000001</v>
          </cell>
        </row>
        <row r="159">
          <cell r="A159" t="str">
            <v>6200 ГРУДИНКА ПРЕМИУМ к/в мл/к в/у 0.3кг  ОСТАНКИНО</v>
          </cell>
          <cell r="D159">
            <v>277</v>
          </cell>
          <cell r="F159">
            <v>277</v>
          </cell>
        </row>
        <row r="160">
          <cell r="A160" t="str">
            <v>6206 СВИНИНА ПО-ДОМАШНЕМУ к/в мл/к в/у 0.3кг  ОСТАНКИНО</v>
          </cell>
          <cell r="D160">
            <v>607</v>
          </cell>
          <cell r="F160">
            <v>607</v>
          </cell>
        </row>
        <row r="161">
          <cell r="A161" t="str">
            <v>6221 НЕАПОЛИТАНСКИЙ ДУЭТ с/к с/н мгс 1/90  ОСТАНКИНО</v>
          </cell>
          <cell r="D161">
            <v>282</v>
          </cell>
          <cell r="F161">
            <v>282</v>
          </cell>
        </row>
        <row r="162">
          <cell r="A162" t="str">
            <v>6222 ИТАЛЬЯНСКОЕ АССОРТИ с/в с/н мгс 1/90 ОСТАНКИНО</v>
          </cell>
          <cell r="D162">
            <v>113</v>
          </cell>
          <cell r="F162">
            <v>113</v>
          </cell>
        </row>
        <row r="163">
          <cell r="A163" t="str">
            <v>6228 МЯСНОЕ АССОРТИ к/з с/н мгс 1/90 10шт.  ОСТАНКИНО</v>
          </cell>
          <cell r="D163">
            <v>442</v>
          </cell>
          <cell r="F163">
            <v>442</v>
          </cell>
        </row>
        <row r="164">
          <cell r="A164" t="str">
            <v>6247 ДОМАШНЯЯ Папа может вар п/о 0,4кг 8шт.  ОСТАНКИНО</v>
          </cell>
          <cell r="D164">
            <v>248</v>
          </cell>
          <cell r="F164">
            <v>248</v>
          </cell>
        </row>
        <row r="165">
          <cell r="A165" t="str">
            <v>6253 МОЛОЧНЫЕ Коровино сос п/о мгс 1.5*6  ОСТАНКИНО</v>
          </cell>
          <cell r="D165">
            <v>25.5</v>
          </cell>
          <cell r="F165">
            <v>25.5</v>
          </cell>
        </row>
        <row r="166">
          <cell r="A166" t="str">
            <v>6268 ГОВЯЖЬЯ Папа может вар п/о 0,4кг 8 шт.  ОСТАНКИНО</v>
          </cell>
          <cell r="D166">
            <v>399</v>
          </cell>
          <cell r="F166">
            <v>399</v>
          </cell>
        </row>
        <row r="167">
          <cell r="A167" t="str">
            <v>6279 КОРЕЙКА ПО-ОСТ.к/в в/с с/н в/у 1/150_45с  ОСТАНКИНО</v>
          </cell>
          <cell r="D167">
            <v>183</v>
          </cell>
          <cell r="F167">
            <v>183</v>
          </cell>
        </row>
        <row r="168">
          <cell r="A168" t="str">
            <v>6303 МЯСНЫЕ Папа может сос п/о мгс 1.5*3  ОСТАНКИНО</v>
          </cell>
          <cell r="D168">
            <v>362.1</v>
          </cell>
          <cell r="F168">
            <v>362.1</v>
          </cell>
        </row>
        <row r="169">
          <cell r="A169" t="str">
            <v>6324 ДОКТОРСКАЯ ГОСТ вар п/о 0.4кг 8шт.  ОСТАНКИНО</v>
          </cell>
          <cell r="D169">
            <v>368</v>
          </cell>
          <cell r="F169">
            <v>368</v>
          </cell>
        </row>
        <row r="170">
          <cell r="A170" t="str">
            <v>6325 ДОКТОРСКАЯ ПРЕМИУМ вар п/о 0.4кг 8шт.  ОСТАНКИНО</v>
          </cell>
          <cell r="D170">
            <v>479</v>
          </cell>
          <cell r="F170">
            <v>479</v>
          </cell>
        </row>
        <row r="171">
          <cell r="A171" t="str">
            <v>6329 КЛАССИЧЕСКАЯ Папа может вар п/о 0.4кг  ОСТАНКИНО</v>
          </cell>
          <cell r="F171">
            <v>2</v>
          </cell>
        </row>
        <row r="172">
          <cell r="A172" t="str">
            <v>6333 МЯСНАЯ Папа может вар п/о 0.4кг 8шт.  ОСТАНКИНО</v>
          </cell>
          <cell r="D172">
            <v>4837</v>
          </cell>
          <cell r="F172">
            <v>4841</v>
          </cell>
        </row>
        <row r="173">
          <cell r="A173" t="str">
            <v>6340 ДОМАШНИЙ РЕЦЕПТ Коровино 0.5кг 8шт.  ОСТАНКИНО</v>
          </cell>
          <cell r="D173">
            <v>952</v>
          </cell>
          <cell r="F173">
            <v>966</v>
          </cell>
        </row>
        <row r="174">
          <cell r="A174" t="str">
            <v>6341 ДОМАШНИЙ РЕЦЕПТ СО ШПИКОМ Коровино 0.5кг  ОСТАНКИНО</v>
          </cell>
          <cell r="D174">
            <v>80</v>
          </cell>
          <cell r="F174">
            <v>80</v>
          </cell>
        </row>
        <row r="175">
          <cell r="A175" t="str">
            <v>6353 ЭКСТРА Папа может вар п/о 0.4кг 8шт.  ОСТАНКИНО</v>
          </cell>
          <cell r="D175">
            <v>1881</v>
          </cell>
          <cell r="F175">
            <v>1883</v>
          </cell>
        </row>
        <row r="176">
          <cell r="A176" t="str">
            <v>6392 ФИЛЕЙНАЯ Папа может вар п/о 0.4кг. ОСТАНКИНО</v>
          </cell>
          <cell r="D176">
            <v>4915</v>
          </cell>
          <cell r="F176">
            <v>4916</v>
          </cell>
        </row>
        <row r="177">
          <cell r="A177" t="str">
            <v>6415 БАЛЫКОВАЯ Коровино п/к в/у 0.84кг 6шт.  ОСТАНКИНО</v>
          </cell>
          <cell r="D177">
            <v>52</v>
          </cell>
          <cell r="F177">
            <v>52</v>
          </cell>
        </row>
        <row r="178">
          <cell r="A178" t="str">
            <v>6426 КЛАССИЧЕСКАЯ ПМ вар п/о 0.3кг 8шт.  ОСТАНКИНО</v>
          </cell>
          <cell r="D178">
            <v>1743</v>
          </cell>
          <cell r="F178">
            <v>1743</v>
          </cell>
        </row>
        <row r="179">
          <cell r="A179" t="str">
            <v>6448 СВИНИНА МАДЕРА с/к с/н в/у 1/100 10шт.   ОСТАНКИНО</v>
          </cell>
          <cell r="D179">
            <v>221</v>
          </cell>
          <cell r="F179">
            <v>221</v>
          </cell>
        </row>
        <row r="180">
          <cell r="A180" t="str">
            <v>6453 ЭКСТРА Папа может с/к с/н в/у 1/100 14шт.   ОСТАНКИНО</v>
          </cell>
          <cell r="D180">
            <v>1775</v>
          </cell>
          <cell r="F180">
            <v>1775</v>
          </cell>
        </row>
        <row r="181">
          <cell r="A181" t="str">
            <v>6454 АРОМАТНАЯ с/к с/н в/у 1/100 14шт.  ОСТАНКИНО</v>
          </cell>
          <cell r="D181">
            <v>1498</v>
          </cell>
          <cell r="F181">
            <v>1498</v>
          </cell>
        </row>
        <row r="182">
          <cell r="A182" t="str">
            <v>6459 СЕРВЕЛАТ ШВЕЙЦАРСК. в/к с/н в/у 1/100*10  ОСТАНКИНО</v>
          </cell>
          <cell r="D182">
            <v>147</v>
          </cell>
          <cell r="F182">
            <v>147</v>
          </cell>
        </row>
        <row r="183">
          <cell r="A183" t="str">
            <v>6470 ВЕТЧ.МРАМОРНАЯ в/у_45с  ОСТАНКИНО</v>
          </cell>
          <cell r="D183">
            <v>66.5</v>
          </cell>
          <cell r="F183">
            <v>66.5</v>
          </cell>
        </row>
        <row r="184">
          <cell r="A184" t="str">
            <v>6492 ШПИК С ЧЕСНОК.И ПЕРЦЕМ к/в в/у 0.3кг_45c  ОСТАНКИНО</v>
          </cell>
          <cell r="D184">
            <v>268</v>
          </cell>
          <cell r="F184">
            <v>268</v>
          </cell>
        </row>
        <row r="185">
          <cell r="A185" t="str">
            <v>6495 ВЕТЧ.МРАМОРНАЯ в/у срез 0.3кг 6шт_45с  ОСТАНКИНО</v>
          </cell>
          <cell r="D185">
            <v>469</v>
          </cell>
          <cell r="F185">
            <v>469</v>
          </cell>
        </row>
        <row r="186">
          <cell r="A186" t="str">
            <v>6527 ШПИКАЧКИ СОЧНЫЕ ПМ сар б/о мгс 1*3 45с ОСТАНКИНО</v>
          </cell>
          <cell r="D186">
            <v>453.1</v>
          </cell>
          <cell r="F186">
            <v>453.1</v>
          </cell>
        </row>
        <row r="187">
          <cell r="A187" t="str">
            <v>6586 МРАМОРНАЯ И БАЛЫКОВАЯ в/к с/н мгс 1/90 ОСТАНКИНО</v>
          </cell>
          <cell r="D187">
            <v>256</v>
          </cell>
          <cell r="F187">
            <v>256</v>
          </cell>
        </row>
        <row r="188">
          <cell r="A188" t="str">
            <v>6666 БОЯНСКАЯ Папа может п/к в/у 0,28кг 8 шт. ОСТАНКИНО</v>
          </cell>
          <cell r="D188">
            <v>1281</v>
          </cell>
          <cell r="F188">
            <v>1281</v>
          </cell>
        </row>
        <row r="189">
          <cell r="A189" t="str">
            <v>6683 СЕРВЕЛАТ ЗЕРНИСТЫЙ ПМ в/к в/у 0,35кг  ОСТАНКИНО</v>
          </cell>
          <cell r="D189">
            <v>3046</v>
          </cell>
          <cell r="F189">
            <v>3049</v>
          </cell>
        </row>
        <row r="190">
          <cell r="A190" t="str">
            <v>6684 СЕРВЕЛАТ КАРЕЛЬСКИЙ ПМ в/к в/у 0.28кг  ОСТАНКИНО</v>
          </cell>
          <cell r="D190">
            <v>2677</v>
          </cell>
          <cell r="F190">
            <v>2685</v>
          </cell>
        </row>
        <row r="191">
          <cell r="A191" t="str">
            <v>6689 СЕРВЕЛАТ ОХОТНИЧИЙ ПМ в/к в/у 0,35кг 8шт  ОСТАНКИНО</v>
          </cell>
          <cell r="D191">
            <v>3625</v>
          </cell>
          <cell r="F191">
            <v>3629</v>
          </cell>
        </row>
        <row r="192">
          <cell r="A192" t="str">
            <v>6697 СЕРВЕЛАТ ФИНСКИЙ ПМ в/к в/у 0,35кг 8шт.  ОСТАНКИНО</v>
          </cell>
          <cell r="D192">
            <v>4587</v>
          </cell>
          <cell r="F192">
            <v>4590</v>
          </cell>
        </row>
        <row r="193">
          <cell r="A193" t="str">
            <v>6713 СОЧНЫЙ ГРИЛЬ ПМ сос п/о мгс 0.41кг 8шт.  ОСТАНКИНО</v>
          </cell>
          <cell r="D193">
            <v>1444</v>
          </cell>
          <cell r="F193">
            <v>1444</v>
          </cell>
        </row>
        <row r="194">
          <cell r="A194" t="str">
            <v>6722 СОЧНЫЕ ПМ сос п/о мгс 0,41кг 10шт.  ОСТАНКИНО</v>
          </cell>
          <cell r="D194">
            <v>5645</v>
          </cell>
          <cell r="F194">
            <v>5653</v>
          </cell>
        </row>
        <row r="195">
          <cell r="A195" t="str">
            <v>6726 СЛИВОЧНЫЕ ПМ сос п/о мгс 0.41кг 10шт.  ОСТАНКИНО</v>
          </cell>
          <cell r="D195">
            <v>2583</v>
          </cell>
          <cell r="F195">
            <v>2584</v>
          </cell>
        </row>
        <row r="196">
          <cell r="A196" t="str">
            <v>6747 РУССКАЯ ПРЕМИУМ ПМ вар ф/о в/у  ОСТАНКИНО</v>
          </cell>
          <cell r="D196">
            <v>49.5</v>
          </cell>
          <cell r="F196">
            <v>49.5</v>
          </cell>
        </row>
        <row r="197">
          <cell r="A197" t="str">
            <v>6762 СЛИВОЧНЫЕ сос ц/о мгс 0.41кг 8шт.  ОСТАНКИНО</v>
          </cell>
          <cell r="D197">
            <v>376</v>
          </cell>
          <cell r="F197">
            <v>376</v>
          </cell>
        </row>
        <row r="198">
          <cell r="A198" t="str">
            <v>6764 СЛИВОЧНЫЕ сос ц/о мгс 1*4  ОСТАНКИНО</v>
          </cell>
          <cell r="D198">
            <v>8</v>
          </cell>
          <cell r="F198">
            <v>8</v>
          </cell>
        </row>
        <row r="199">
          <cell r="A199" t="str">
            <v>6765 РУБЛЕНЫЕ сос ц/о мгс 0.36кг 6шт.  ОСТАНКИНО</v>
          </cell>
          <cell r="D199">
            <v>678</v>
          </cell>
          <cell r="F199">
            <v>678</v>
          </cell>
        </row>
        <row r="200">
          <cell r="A200" t="str">
            <v>6767 РУБЛЕНЫЕ сос ц/о мгс 1*4  ОСТАНКИНО</v>
          </cell>
          <cell r="D200">
            <v>44.1</v>
          </cell>
          <cell r="F200">
            <v>44.1</v>
          </cell>
        </row>
        <row r="201">
          <cell r="A201" t="str">
            <v>6768 С СЫРОМ сос ц/о мгс 0.41кг 6шт.  ОСТАНКИНО</v>
          </cell>
          <cell r="D201">
            <v>150</v>
          </cell>
          <cell r="F201">
            <v>150</v>
          </cell>
        </row>
        <row r="202">
          <cell r="A202" t="str">
            <v>6770 ИСПАНСКИЕ сос ц/о мгс 0.41кг 6шт.  ОСТАНКИНО</v>
          </cell>
          <cell r="D202">
            <v>56</v>
          </cell>
          <cell r="F202">
            <v>56</v>
          </cell>
        </row>
        <row r="203">
          <cell r="A203" t="str">
            <v>6773 САЛЯМИ Папа может п/к в/у 0,28кг 8шт.  ОСТАНКИНО</v>
          </cell>
          <cell r="D203">
            <v>599</v>
          </cell>
          <cell r="F203">
            <v>599</v>
          </cell>
        </row>
        <row r="204">
          <cell r="A204" t="str">
            <v>6777 МЯСНЫЕ С ГОВЯДИНОЙ ПМ сос п/о мгс 0.4кг  ОСТАНКИНО</v>
          </cell>
          <cell r="D204">
            <v>1090</v>
          </cell>
          <cell r="F204">
            <v>1090</v>
          </cell>
        </row>
        <row r="205">
          <cell r="A205" t="str">
            <v>6785 ВЕНСКАЯ САЛЯМИ п/к в/у 0.33кг 8шт.  ОСТАНКИНО</v>
          </cell>
          <cell r="D205">
            <v>336</v>
          </cell>
          <cell r="F205">
            <v>336</v>
          </cell>
        </row>
        <row r="206">
          <cell r="A206" t="str">
            <v>6787 СЕРВЕЛАТ КРЕМЛЕВСКИЙ в/к в/у 0,33кг 8шт.  ОСТАНКИНО</v>
          </cell>
          <cell r="D206">
            <v>392</v>
          </cell>
          <cell r="F206">
            <v>392</v>
          </cell>
        </row>
        <row r="207">
          <cell r="A207" t="str">
            <v>6788 СЕРВЕЛАТ КРЕМЛЕВСКИЙ в/к в/у  ОСТАНКИНО</v>
          </cell>
          <cell r="D207">
            <v>1</v>
          </cell>
          <cell r="F207">
            <v>1</v>
          </cell>
        </row>
        <row r="208">
          <cell r="A208" t="str">
            <v>6791 СЕРВЕЛАТ ПРЕМИУМ в/к в/у 0,33кг 8шт.  ОСТАНКИНО</v>
          </cell>
          <cell r="D208">
            <v>156</v>
          </cell>
          <cell r="F208">
            <v>156</v>
          </cell>
        </row>
        <row r="209">
          <cell r="A209" t="str">
            <v>6793 БАЛЫКОВАЯ в/к в/у 0,33кг 8шт.  ОСТАНКИНО</v>
          </cell>
          <cell r="D209">
            <v>510</v>
          </cell>
          <cell r="F209">
            <v>510</v>
          </cell>
        </row>
        <row r="210">
          <cell r="A210" t="str">
            <v>6794 БАЛЫКОВАЯ в/к в/у  ОСТАНКИНО</v>
          </cell>
          <cell r="D210">
            <v>16.920000000000002</v>
          </cell>
          <cell r="F210">
            <v>16.920000000000002</v>
          </cell>
        </row>
        <row r="211">
          <cell r="A211" t="str">
            <v>6795 ОСТАНКИНСКАЯ в/к в/у 0,33кг 8шт.  ОСТАНКИНО</v>
          </cell>
          <cell r="D211">
            <v>120</v>
          </cell>
          <cell r="F211">
            <v>120</v>
          </cell>
        </row>
        <row r="212">
          <cell r="A212" t="str">
            <v>6801 ОСТАНКИНСКАЯ вар п/о 0.4кг 8шт.  ОСТАНКИНО</v>
          </cell>
          <cell r="D212">
            <v>105</v>
          </cell>
          <cell r="F212">
            <v>105</v>
          </cell>
        </row>
        <row r="213">
          <cell r="A213" t="str">
            <v>6802 ОСТАНКИНСКАЯ вар п/о  ОСТАНКИНО</v>
          </cell>
          <cell r="D213">
            <v>21</v>
          </cell>
          <cell r="F213">
            <v>21</v>
          </cell>
        </row>
        <row r="214">
          <cell r="A214" t="str">
            <v>6807 СЕРВЕЛАТ ЕВРОПЕЙСКИЙ в/к в/у 0,33кг 8шт.  ОСТАНКИНО</v>
          </cell>
          <cell r="D214">
            <v>132</v>
          </cell>
          <cell r="F214">
            <v>132</v>
          </cell>
        </row>
        <row r="215">
          <cell r="A215" t="str">
            <v>6829 МОЛОЧНЫЕ КЛАССИЧЕСКИЕ сос п/о мгс 2*4_С  ОСТАНКИНО</v>
          </cell>
          <cell r="D215">
            <v>540</v>
          </cell>
          <cell r="F215">
            <v>542.08799999999997</v>
          </cell>
        </row>
        <row r="216">
          <cell r="A216" t="str">
            <v>6834 ПОСОЛЬСКАЯ ПМ с/к с/н в/у 1/100 10шт.  ОСТАНКИНО</v>
          </cell>
          <cell r="D216">
            <v>133</v>
          </cell>
          <cell r="F216">
            <v>133</v>
          </cell>
        </row>
        <row r="217">
          <cell r="A217" t="str">
            <v>6837 ФИЛЕЙНЫЕ Папа Может сос ц/о мгс 0.4кг  ОСТАНКИНО</v>
          </cell>
          <cell r="D217">
            <v>1221</v>
          </cell>
          <cell r="F217">
            <v>1221</v>
          </cell>
        </row>
        <row r="218">
          <cell r="A218" t="str">
            <v>6842 ДЫМОВИЦА ИЗ ОКОРОКА к/в мл/к в/у 0,3кг  ОСТАНКИНО</v>
          </cell>
          <cell r="D218">
            <v>57</v>
          </cell>
          <cell r="F218">
            <v>57</v>
          </cell>
        </row>
        <row r="219">
          <cell r="A219" t="str">
            <v>6852 МОЛОЧНЫЕ ПРЕМИУМ ПМ сос п/о в/ у 1/350  ОСТАНКИНО</v>
          </cell>
          <cell r="D219">
            <v>2550</v>
          </cell>
          <cell r="F219">
            <v>2550</v>
          </cell>
        </row>
        <row r="220">
          <cell r="A220" t="str">
            <v>6853 МОЛОЧНЫЕ ПРЕМИУМ ПМ сос п/о мгс 1*6  ОСТАНКИНО</v>
          </cell>
          <cell r="D220">
            <v>174.5</v>
          </cell>
          <cell r="F220">
            <v>174.5</v>
          </cell>
        </row>
        <row r="221">
          <cell r="A221" t="str">
            <v>6854 МОЛОЧНЫЕ ПРЕМИУМ ПМ сос п/о мгс 0.6кг  ОСТАНКИНО</v>
          </cell>
          <cell r="D221">
            <v>364</v>
          </cell>
          <cell r="F221">
            <v>364</v>
          </cell>
        </row>
        <row r="222">
          <cell r="A222" t="str">
            <v>6861 ДОМАШНИЙ РЕЦЕПТ Коровино вар п/о  ОСТАНКИНО</v>
          </cell>
          <cell r="D222">
            <v>304</v>
          </cell>
          <cell r="F222">
            <v>304</v>
          </cell>
        </row>
        <row r="223">
          <cell r="A223" t="str">
            <v>6862 ДОМАШНИЙ РЕЦЕПТ СО ШПИК. Коровино вар п/о  ОСТАНКИНО</v>
          </cell>
          <cell r="D223">
            <v>25.2</v>
          </cell>
          <cell r="F223">
            <v>27.222999999999999</v>
          </cell>
        </row>
        <row r="224">
          <cell r="A224" t="str">
            <v>6865 ВЕТЧ.НЕЖНАЯ Коровино п/о  ОСТАНКИНО</v>
          </cell>
          <cell r="D224">
            <v>140.5</v>
          </cell>
          <cell r="F224">
            <v>143.51</v>
          </cell>
        </row>
        <row r="225">
          <cell r="A225" t="str">
            <v>6869 С ГОВЯДИНОЙ СН сос п/о мгс 1кг 6шт.  ОСТАНКИНО</v>
          </cell>
          <cell r="D225">
            <v>136</v>
          </cell>
          <cell r="F225">
            <v>136</v>
          </cell>
        </row>
        <row r="226">
          <cell r="A226" t="str">
            <v>6909 ДЛЯ ДЕТЕЙ сос п/о мгс 0.33кг 8шт.  ОСТАНКИНО</v>
          </cell>
          <cell r="D226">
            <v>422</v>
          </cell>
          <cell r="F226">
            <v>422</v>
          </cell>
        </row>
        <row r="227">
          <cell r="A227" t="str">
            <v>6919 БЕКОН с/к с/н в/у 1/180 10шт.  ОСТАНКИНО</v>
          </cell>
          <cell r="D227">
            <v>382</v>
          </cell>
          <cell r="F227">
            <v>382</v>
          </cell>
        </row>
        <row r="228">
          <cell r="A228" t="str">
            <v>6921 БЕКОН Папа может с/к с/н в/у 1/140 10шт  ОСТАНКИНО</v>
          </cell>
          <cell r="D228">
            <v>604</v>
          </cell>
          <cell r="F228">
            <v>604</v>
          </cell>
        </row>
        <row r="229">
          <cell r="A229" t="str">
            <v>Балык говяжий с/к "Эликатессе" 0,10 кг.шт. нарезка (лоток с ср.защ.атм.)  СПК</v>
          </cell>
          <cell r="D229">
            <v>232</v>
          </cell>
          <cell r="F229">
            <v>232</v>
          </cell>
        </row>
        <row r="230">
          <cell r="A230" t="str">
            <v>Балык свиной с/к "Эликатессе" 0,10 кг.шт. нарезка (лоток с ср.защ.атм.)  СПК</v>
          </cell>
          <cell r="D230">
            <v>397</v>
          </cell>
          <cell r="F230">
            <v>397</v>
          </cell>
        </row>
        <row r="231">
          <cell r="A231" t="str">
            <v>БОНУС ДОМАШНИЙ РЕЦЕПТ Коровино 0.5кг 8шт. (6305)</v>
          </cell>
          <cell r="D231">
            <v>29</v>
          </cell>
          <cell r="F231">
            <v>29</v>
          </cell>
        </row>
        <row r="232">
          <cell r="A232" t="str">
            <v>БОНУС ДОМАШНИЙ РЕЦЕПТ Коровино вар п/о (5324)</v>
          </cell>
          <cell r="D232">
            <v>24</v>
          </cell>
          <cell r="F232">
            <v>24</v>
          </cell>
        </row>
        <row r="233">
          <cell r="A233" t="str">
            <v>БОНУС СОЧНЫЕ сос п/о мгс 0.41кг_UZ (6087)  ОСТАНКИНО</v>
          </cell>
          <cell r="D233">
            <v>100</v>
          </cell>
          <cell r="F233">
            <v>100</v>
          </cell>
        </row>
        <row r="234">
          <cell r="A234" t="str">
            <v>БОНУС СОЧНЫЕ сос п/о мгс 1*6_UZ (6088)  ОСТАНКИНО</v>
          </cell>
          <cell r="D234">
            <v>157</v>
          </cell>
          <cell r="F234">
            <v>157</v>
          </cell>
        </row>
        <row r="235">
          <cell r="A235" t="str">
            <v>БОНУС_ 457  Колбаса Молочная ТМ Особый рецепт ВЕС большой батон  ПОКОМ</v>
          </cell>
          <cell r="F235">
            <v>895.07600000000002</v>
          </cell>
        </row>
        <row r="236">
          <cell r="A236" t="str">
            <v>БОНУС_273  Сосиски Сочинки с сочной грудинкой, МГС 0.4кг,   ПОКОМ</v>
          </cell>
          <cell r="F236">
            <v>1063</v>
          </cell>
        </row>
        <row r="237">
          <cell r="A237" t="str">
            <v>БОНУС_305  Колбаса Сервелат Мясорубский с мелкорубленным окороком в/у  ТМ Стародворье ВЕС   ПОКОМ</v>
          </cell>
          <cell r="F237">
            <v>0.7</v>
          </cell>
        </row>
        <row r="238">
          <cell r="A238" t="str">
            <v>БОНУС_Колбаса вареная Филейская ТМ Вязанка. ВЕС  ПОКОМ</v>
          </cell>
          <cell r="F238">
            <v>361.01400000000001</v>
          </cell>
        </row>
        <row r="239">
          <cell r="A239" t="str">
            <v>БОНУС_Колбаса Сервелат Филедворский, фиброуз, в/у 0,35 кг срез,  ПОКОМ</v>
          </cell>
          <cell r="F239">
            <v>312</v>
          </cell>
        </row>
        <row r="240">
          <cell r="A240" t="str">
            <v>БОНУС_Пельмени Бульмени с говядиной и свининой Наваристые 2,7кг Горячая штучка ВЕС  ПОКОМ</v>
          </cell>
          <cell r="F240">
            <v>110.7</v>
          </cell>
        </row>
        <row r="241">
          <cell r="A241" t="str">
            <v>БОНУС_Пельмени Отборные из свинины и говядины 0,9 кг ТМ Стародворье ТС Медвежье ушко  ПОКОМ</v>
          </cell>
          <cell r="F241">
            <v>330</v>
          </cell>
        </row>
        <row r="242">
          <cell r="A242" t="str">
            <v>Бутербродная вареная 0,47 кг шт.  СПК</v>
          </cell>
          <cell r="D242">
            <v>96</v>
          </cell>
          <cell r="F242">
            <v>96</v>
          </cell>
        </row>
        <row r="243">
          <cell r="A243" t="str">
            <v>Вацлавская п/к (черева) 390 гр.шт. термоус.пак  СПК</v>
          </cell>
          <cell r="D243">
            <v>159</v>
          </cell>
          <cell r="F243">
            <v>159</v>
          </cell>
        </row>
        <row r="244">
          <cell r="A244" t="str">
            <v>Голландский Приемиум 45% тм Папа Может, брус (2шт)  ОСТАНКИНО</v>
          </cell>
          <cell r="D244">
            <v>8.5</v>
          </cell>
          <cell r="F244">
            <v>8.5</v>
          </cell>
        </row>
        <row r="245">
          <cell r="A245" t="str">
            <v>Готовые чебупели острые с мясом Горячая штучка 0,3 кг зам  ПОКОМ</v>
          </cell>
          <cell r="D245">
            <v>3</v>
          </cell>
          <cell r="F245">
            <v>443</v>
          </cell>
        </row>
        <row r="246">
          <cell r="A246" t="str">
            <v>Готовые чебупели с ветчиной и сыром Горячая штучка 0,3кг зам  ПОКОМ</v>
          </cell>
          <cell r="D246">
            <v>1205</v>
          </cell>
          <cell r="F246">
            <v>2806</v>
          </cell>
        </row>
        <row r="247">
          <cell r="A247" t="str">
            <v>Готовые чебупели сочные с мясом ТМ Горячая штучка  0,3кг зам  ПОКОМ</v>
          </cell>
          <cell r="D247">
            <v>909</v>
          </cell>
          <cell r="F247">
            <v>2418</v>
          </cell>
        </row>
        <row r="248">
          <cell r="A248" t="str">
            <v>Готовые чебуреки с мясом ТМ Горячая штучка 0,09 кг флоу-пак ПОКОМ</v>
          </cell>
          <cell r="F248">
            <v>465</v>
          </cell>
        </row>
        <row r="249">
          <cell r="A249" t="str">
            <v>Гуцульская с/к "КолбасГрад" 160 гр.шт. термоус. пак  СПК</v>
          </cell>
          <cell r="D249">
            <v>102</v>
          </cell>
          <cell r="F249">
            <v>102</v>
          </cell>
        </row>
        <row r="250">
          <cell r="A250" t="str">
            <v>Дельгаро с/в "Эликатессе" 140 гр.шт.  СПК</v>
          </cell>
          <cell r="D250">
            <v>60</v>
          </cell>
          <cell r="F250">
            <v>60</v>
          </cell>
        </row>
        <row r="251">
          <cell r="A251" t="str">
            <v>Деревенская с чесночком и сальцем п/к (черева) 390 гр.шт. термоус. пак.  СПК</v>
          </cell>
          <cell r="D251">
            <v>216</v>
          </cell>
          <cell r="F251">
            <v>216</v>
          </cell>
        </row>
        <row r="252">
          <cell r="A252" t="str">
            <v>Докторская вареная в/с  СПК</v>
          </cell>
          <cell r="D252">
            <v>5</v>
          </cell>
          <cell r="F252">
            <v>5</v>
          </cell>
        </row>
        <row r="253">
          <cell r="A253" t="str">
            <v>Докторская вареная в/с 0,47 кг шт.  СПК</v>
          </cell>
          <cell r="D253">
            <v>88</v>
          </cell>
          <cell r="F253">
            <v>88</v>
          </cell>
        </row>
        <row r="254">
          <cell r="A254" t="str">
            <v>Докторская вареная термоус.пак. "Высокий вкус"  СПК</v>
          </cell>
          <cell r="D254">
            <v>139.97399999999999</v>
          </cell>
          <cell r="F254">
            <v>139.97399999999999</v>
          </cell>
        </row>
        <row r="255">
          <cell r="A255" t="str">
            <v>ЖАР-ладушки с мясом 0,2кг ТМ Стародворье  ПОКОМ</v>
          </cell>
          <cell r="F255">
            <v>286</v>
          </cell>
        </row>
        <row r="256">
          <cell r="A256" t="str">
            <v>Каша гречневая с говядиной "СПК" ж/б 0,340 кг.шт. термоус. пл. ЧМК  СПК</v>
          </cell>
          <cell r="D256">
            <v>3</v>
          </cell>
          <cell r="F256">
            <v>3</v>
          </cell>
        </row>
        <row r="257">
          <cell r="A257" t="str">
            <v>Колбаски ПодПивасики оригинальные с/к 0,10 кг.шт. термофор.пак.  СПК</v>
          </cell>
          <cell r="D257">
            <v>915</v>
          </cell>
          <cell r="F257">
            <v>915</v>
          </cell>
        </row>
        <row r="258">
          <cell r="A258" t="str">
            <v>Колбаски ПодПивасики острые с/к 0,10 кг.шт. термофор.пак.  СПК</v>
          </cell>
          <cell r="D258">
            <v>796</v>
          </cell>
          <cell r="F258">
            <v>796</v>
          </cell>
        </row>
        <row r="259">
          <cell r="A259" t="str">
            <v>Колбаски ПодПивасики с сыром с/к 100 гр.шт. (в ср.защ.атм.)  СПК</v>
          </cell>
          <cell r="D259">
            <v>93</v>
          </cell>
          <cell r="F259">
            <v>93</v>
          </cell>
        </row>
        <row r="260">
          <cell r="A260" t="str">
            <v>Консервы говядина тушеная "СПК" ж/б 0,338 кг.шт. термоус. пл. ЧМК  СПК</v>
          </cell>
          <cell r="D260">
            <v>32</v>
          </cell>
          <cell r="F260">
            <v>32</v>
          </cell>
        </row>
        <row r="261">
          <cell r="A261" t="str">
            <v>Круггетсы с сырным соусом ТМ Горячая штучка 0,25 кг зам  ПОКОМ</v>
          </cell>
          <cell r="D261">
            <v>9</v>
          </cell>
          <cell r="F261">
            <v>667</v>
          </cell>
        </row>
        <row r="262">
          <cell r="A262" t="str">
            <v>Круггетсы сочные ТМ Горячая штучка ТС Круггетсы 0,25 кг зам  ПОКОМ</v>
          </cell>
          <cell r="D262">
            <v>726</v>
          </cell>
          <cell r="F262">
            <v>2161</v>
          </cell>
        </row>
        <row r="263">
          <cell r="A263" t="str">
            <v>Ла Фаворте с/в "Эликатессе" 140 гр.шт.  СПК</v>
          </cell>
          <cell r="D263">
            <v>104</v>
          </cell>
          <cell r="F263">
            <v>104</v>
          </cell>
        </row>
        <row r="264">
          <cell r="A264" t="str">
            <v>Ливерная Печеночная "Просто выгодно" 0,3 кг.шт.  СПК</v>
          </cell>
          <cell r="D264">
            <v>226</v>
          </cell>
          <cell r="F264">
            <v>226</v>
          </cell>
        </row>
        <row r="265">
          <cell r="A265" t="str">
            <v>Любительская вареная термоус.пак. "Высокий вкус"  СПК</v>
          </cell>
          <cell r="D265">
            <v>70.638000000000005</v>
          </cell>
          <cell r="F265">
            <v>70.638000000000005</v>
          </cell>
        </row>
        <row r="266">
          <cell r="A266" t="str">
            <v>Мини-пицца с ветчиной и сыром 0,3кг ТМ Зареченские  ПОКОМ</v>
          </cell>
          <cell r="D266">
            <v>1</v>
          </cell>
          <cell r="F266">
            <v>22</v>
          </cell>
        </row>
        <row r="267">
          <cell r="A267" t="str">
            <v>Мини-сосиски в тесте "Фрайпики" 3,7кг ВЕС, ТМ Зареченские  ПОКОМ</v>
          </cell>
          <cell r="F267">
            <v>32.210999999999999</v>
          </cell>
        </row>
        <row r="268">
          <cell r="A268" t="str">
            <v>Мини-сосиски в тесте 3,7кг ВЕС заморож. ТМ Зареченские  ПОКОМ</v>
          </cell>
          <cell r="F268">
            <v>233.11099999999999</v>
          </cell>
        </row>
        <row r="269">
          <cell r="A269" t="str">
            <v>Мини-чебуречки с мясом ВЕС 5,5кг ТМ Зареченские  ПОКОМ</v>
          </cell>
          <cell r="F269">
            <v>99</v>
          </cell>
        </row>
        <row r="270">
          <cell r="A270" t="str">
            <v>Мини-чебуречки с сыром и ветчиной 0,3кг ТМ Зареченские  ПОКОМ</v>
          </cell>
          <cell r="F270">
            <v>27</v>
          </cell>
        </row>
        <row r="271">
          <cell r="A271" t="str">
            <v>Мини-шарики с курочкой и сыром ТМ Зареченские ВЕС  ПОКОМ</v>
          </cell>
          <cell r="F271">
            <v>95</v>
          </cell>
        </row>
        <row r="272">
          <cell r="A272" t="str">
            <v>Мусульманская вареная "Просто выгодно"  СПК</v>
          </cell>
          <cell r="D272">
            <v>10</v>
          </cell>
          <cell r="F272">
            <v>10</v>
          </cell>
        </row>
        <row r="273">
          <cell r="A273" t="str">
            <v>Мусульманская п/к "Просто выгодно" термофор.пак.  СПК</v>
          </cell>
          <cell r="D273">
            <v>5</v>
          </cell>
          <cell r="F273">
            <v>5</v>
          </cell>
        </row>
        <row r="274">
          <cell r="A274" t="str">
            <v>Наггетсы из печи 0,25кг ТМ Вязанка ТС Няняггетсы Сливушки замор.  ПОКОМ</v>
          </cell>
          <cell r="D274">
            <v>10</v>
          </cell>
          <cell r="F274">
            <v>2775</v>
          </cell>
        </row>
        <row r="275">
          <cell r="A275" t="str">
            <v>Наггетсы Нагетосы Сочная курочка в хрустящей панировке 0,25кг ТМ Горячая штучка   ПОКОМ</v>
          </cell>
          <cell r="D275">
            <v>1</v>
          </cell>
          <cell r="F275">
            <v>1</v>
          </cell>
        </row>
        <row r="276">
          <cell r="A276" t="str">
            <v>Наггетсы Нагетосы Сочная курочка ТМ Горячая штучка 0,25 кг зам  ПОКОМ</v>
          </cell>
          <cell r="D276">
            <v>7</v>
          </cell>
          <cell r="F276">
            <v>1805</v>
          </cell>
        </row>
        <row r="277">
          <cell r="A277" t="str">
            <v>Наггетсы с индейкой 0,25кг ТМ Вязанка ТС Няняггетсы Сливушки НД2 замор.  ПОКОМ</v>
          </cell>
          <cell r="D277">
            <v>4</v>
          </cell>
          <cell r="F277">
            <v>1867</v>
          </cell>
        </row>
        <row r="278">
          <cell r="A278" t="str">
            <v>Наггетсы с куриным филе и сыром ТМ Вязанка 0,25 кг ПОКОМ</v>
          </cell>
          <cell r="D278">
            <v>3</v>
          </cell>
          <cell r="F278">
            <v>680</v>
          </cell>
        </row>
        <row r="279">
          <cell r="A279" t="str">
            <v>Наггетсы Хрустящие 0,3кг ТМ Зареченские  ПОКОМ</v>
          </cell>
          <cell r="F279">
            <v>53</v>
          </cell>
        </row>
        <row r="280">
          <cell r="A280" t="str">
            <v>Наггетсы Хрустящие ТМ Зареченские. ВЕС ПОКОМ</v>
          </cell>
          <cell r="D280">
            <v>12</v>
          </cell>
          <cell r="F280">
            <v>1135</v>
          </cell>
        </row>
        <row r="281">
          <cell r="A281" t="str">
            <v>Новосибирская с/к 0,10 кг.шт. нарезка (лоток с ср.защ.атм.) "Высокий вкус"  СПК</v>
          </cell>
          <cell r="D281">
            <v>7</v>
          </cell>
          <cell r="F281">
            <v>7</v>
          </cell>
        </row>
        <row r="282">
          <cell r="A282" t="str">
            <v>Оригинальная с перцем с/к  СПК</v>
          </cell>
          <cell r="D282">
            <v>118.1</v>
          </cell>
          <cell r="F282">
            <v>118.1</v>
          </cell>
        </row>
        <row r="283">
          <cell r="A283" t="str">
            <v>Особая вареная  СПК</v>
          </cell>
          <cell r="D283">
            <v>7</v>
          </cell>
          <cell r="F283">
            <v>7</v>
          </cell>
        </row>
        <row r="284">
          <cell r="A284" t="str">
            <v>Паштет печеночный 140 гр.шт.  СПК</v>
          </cell>
          <cell r="D284">
            <v>92</v>
          </cell>
          <cell r="F284">
            <v>92</v>
          </cell>
        </row>
        <row r="285">
          <cell r="A285" t="str">
            <v>Пельмени Grandmeni со сливочным маслом Горячая штучка 0,75 кг ПОКОМ</v>
          </cell>
          <cell r="F285">
            <v>273</v>
          </cell>
        </row>
        <row r="286">
          <cell r="A286" t="str">
            <v>Пельмени Бигбули #МЕГАВКУСИЩЕ с сочной грудинкой 0,43 кг  ПОКОМ</v>
          </cell>
          <cell r="D286">
            <v>2</v>
          </cell>
          <cell r="F286">
            <v>61</v>
          </cell>
        </row>
        <row r="287">
          <cell r="A287" t="str">
            <v>Пельмени Бигбули #МЕГАВКУСИЩЕ с сочной грудинкой 0,9 кг  ПОКОМ</v>
          </cell>
          <cell r="F287">
            <v>979</v>
          </cell>
        </row>
        <row r="288">
          <cell r="A288" t="str">
            <v>Пельмени Бигбули с мясом, Горячая штучка 0,43кг  ПОКОМ</v>
          </cell>
          <cell r="D288">
            <v>2</v>
          </cell>
          <cell r="F288">
            <v>167</v>
          </cell>
        </row>
        <row r="289">
          <cell r="A289" t="str">
            <v>Пельмени Бигбули с мясом, Горячая штучка 0,9кг  ПОКОМ</v>
          </cell>
          <cell r="D289">
            <v>402</v>
          </cell>
          <cell r="F289">
            <v>731</v>
          </cell>
        </row>
        <row r="290">
          <cell r="A290" t="str">
            <v>Пельмени Бигбули со сливоч.маслом (Мегамаслище) ТМ БУЛЬМЕНИ сфера 0,43. замор. ПОКОМ</v>
          </cell>
          <cell r="F290">
            <v>707</v>
          </cell>
        </row>
        <row r="291">
          <cell r="A291" t="str">
            <v>Пельмени Бигбули со сливочным маслом #МЕГАМАСЛИЩЕ Горячая штучка 0,9 кг  ПОКОМ</v>
          </cell>
          <cell r="D291">
            <v>1</v>
          </cell>
          <cell r="F291">
            <v>210</v>
          </cell>
        </row>
        <row r="292">
          <cell r="A292" t="str">
            <v>Пельмени Бульмени по-сибирски с говядиной и свининой ТМ Горячая штучка 0,8 кг ПОКОМ</v>
          </cell>
          <cell r="F292">
            <v>361</v>
          </cell>
        </row>
        <row r="293">
          <cell r="A293" t="str">
            <v>Пельмени Бульмени с говядиной и свининой Горячая шт. 0,9 кг  ПОКОМ</v>
          </cell>
          <cell r="D293">
            <v>805</v>
          </cell>
          <cell r="F293">
            <v>2612</v>
          </cell>
        </row>
        <row r="294">
          <cell r="A294" t="str">
            <v>Пельмени Бульмени с говядиной и свининой Горячая штучка 0,43  ПОКОМ</v>
          </cell>
          <cell r="D294">
            <v>3</v>
          </cell>
          <cell r="F294">
            <v>1032</v>
          </cell>
        </row>
        <row r="295">
          <cell r="A295" t="str">
            <v>Пельмени Бульмени с говядиной и свининой Наваристые 2,7кг Горячая штучка ВЕС  ПОКОМ</v>
          </cell>
          <cell r="D295">
            <v>5.4</v>
          </cell>
          <cell r="F295">
            <v>274.8</v>
          </cell>
        </row>
        <row r="296">
          <cell r="A296" t="str">
            <v>Пельмени Бульмени с говядиной и свининой Наваристые 5кг Горячая штучка ВЕС  ПОКОМ</v>
          </cell>
          <cell r="D296">
            <v>5</v>
          </cell>
          <cell r="F296">
            <v>1063.0999999999999</v>
          </cell>
        </row>
        <row r="297">
          <cell r="A297" t="str">
            <v>Пельмени Бульмени со сливочным маслом Горячая штучка 0,9 кг  ПОКОМ</v>
          </cell>
          <cell r="D297">
            <v>805</v>
          </cell>
          <cell r="F297">
            <v>3408</v>
          </cell>
        </row>
        <row r="298">
          <cell r="A298" t="str">
            <v>Пельмени Бульмени со сливочным маслом ТМ Горячая шт. 0,43 кг  ПОКОМ</v>
          </cell>
          <cell r="D298">
            <v>2</v>
          </cell>
          <cell r="F298">
            <v>1055</v>
          </cell>
        </row>
        <row r="299">
          <cell r="A299" t="str">
            <v>Пельмени Домашние с говядиной и свининой 0,7кг, сфера ТМ Зареченские  ПОКОМ</v>
          </cell>
          <cell r="F299">
            <v>12</v>
          </cell>
        </row>
        <row r="300">
          <cell r="A300" t="str">
            <v>Пельмени Домашние со сливочным маслом 0,7кг, сфера ТМ Зареченские  ПОКОМ</v>
          </cell>
          <cell r="F300">
            <v>35</v>
          </cell>
        </row>
        <row r="301">
          <cell r="A301" t="str">
            <v>Пельмени Жемчужные сфера 1,0кг ТМ Зареченские  ПОКОМ</v>
          </cell>
          <cell r="F301">
            <v>15</v>
          </cell>
        </row>
        <row r="302">
          <cell r="A302" t="str">
            <v>Пельмени Медвежьи ушки с фермерскими сливками 0,7кг  ПОКОМ</v>
          </cell>
          <cell r="D302">
            <v>1</v>
          </cell>
          <cell r="F302">
            <v>93</v>
          </cell>
        </row>
        <row r="303">
          <cell r="A303" t="str">
            <v>Пельмени Медвежьи ушки с фермерской свининой и говядиной Малые 0,7кг  ПОКОМ</v>
          </cell>
          <cell r="F303">
            <v>166</v>
          </cell>
        </row>
        <row r="304">
          <cell r="A304" t="str">
            <v>Пельмени Мясорубские с рубленой грудинкой ТМ Стародворье флоупак  0,7 кг. ПОКОМ</v>
          </cell>
          <cell r="D304">
            <v>3</v>
          </cell>
          <cell r="F304">
            <v>83</v>
          </cell>
        </row>
        <row r="305">
          <cell r="A305" t="str">
            <v>Пельмени Мясорубские ТМ Стародворье фоупак равиоли 0,7 кг  ПОКОМ</v>
          </cell>
          <cell r="D305">
            <v>2</v>
          </cell>
          <cell r="F305">
            <v>1024</v>
          </cell>
        </row>
        <row r="306">
          <cell r="A306" t="str">
            <v>Пельмени Отборные из свинины и говядины 0,9 кг ТМ Стародворье ТС Медвежье ушко  ПОКОМ</v>
          </cell>
          <cell r="F306">
            <v>130</v>
          </cell>
        </row>
        <row r="307">
          <cell r="A307" t="str">
            <v>Пельмени С говядиной и свининой, ВЕС, сфера пуговки Мясная Галерея  ПОКОМ</v>
          </cell>
          <cell r="D307">
            <v>5</v>
          </cell>
          <cell r="F307">
            <v>491</v>
          </cell>
        </row>
        <row r="308">
          <cell r="A308" t="str">
            <v>Пельмени Со свининой и говядиной ТМ Особый рецепт Любимая ложка 1,0 кг  ПОКОМ</v>
          </cell>
          <cell r="D308">
            <v>2</v>
          </cell>
          <cell r="F308">
            <v>553</v>
          </cell>
        </row>
        <row r="309">
          <cell r="A309" t="str">
            <v>Пельмени Сочные сфера 0,8 кг ТМ Стародворье  ПОКОМ</v>
          </cell>
          <cell r="F309">
            <v>66</v>
          </cell>
        </row>
        <row r="310">
          <cell r="A310" t="str">
            <v>Пельмени Татарские 0,4кг ТМ Особый рецепт  ПОКОМ</v>
          </cell>
          <cell r="F310">
            <v>53</v>
          </cell>
        </row>
        <row r="311">
          <cell r="A311" t="str">
            <v>Пипперони с/к "Эликатессе" 0,10 кг.шт.  СПК</v>
          </cell>
          <cell r="D311">
            <v>16</v>
          </cell>
          <cell r="F311">
            <v>16</v>
          </cell>
        </row>
        <row r="312">
          <cell r="A312" t="str">
            <v>Пирожки с мясом 3,7кг ВЕС ТМ Зареченские  ПОКОМ</v>
          </cell>
          <cell r="D312">
            <v>3.7</v>
          </cell>
          <cell r="F312">
            <v>96.200999999999993</v>
          </cell>
        </row>
        <row r="313">
          <cell r="A313" t="str">
            <v>Пирожки с мясом, картофелем и грибами 0,3кг ТМ Зареченские  ПОКОМ</v>
          </cell>
          <cell r="D313">
            <v>1</v>
          </cell>
          <cell r="F313">
            <v>51</v>
          </cell>
        </row>
        <row r="314">
          <cell r="A314" t="str">
            <v>Пирожки с яблоком и грушей ВЕС ТМ Зареченские  ПОКОМ</v>
          </cell>
          <cell r="F314">
            <v>59.5</v>
          </cell>
        </row>
        <row r="315">
          <cell r="A315" t="str">
            <v>Плавленый сыр "Шоколадный" 30% 180 гр ТМ "ПАПА МОЖЕТ"  ОСТАНКИНО</v>
          </cell>
          <cell r="D315">
            <v>17</v>
          </cell>
          <cell r="F315">
            <v>17</v>
          </cell>
        </row>
        <row r="316">
          <cell r="A316" t="str">
            <v>Плавленый Сыр 45% "С ветчиной" СТМ "ПапаМожет" 180гр  ОСТАНКИНО</v>
          </cell>
          <cell r="D316">
            <v>26</v>
          </cell>
          <cell r="F316">
            <v>26</v>
          </cell>
        </row>
        <row r="317">
          <cell r="A317" t="str">
            <v>Плавленый Сыр 45% "С грибами" СТМ "ПапаМожет 180гр  ОСТАНКИНО</v>
          </cell>
          <cell r="D317">
            <v>20</v>
          </cell>
          <cell r="F317">
            <v>20</v>
          </cell>
        </row>
        <row r="318">
          <cell r="A318" t="str">
            <v>Покровская вареная 0,47 кг шт.  СПК</v>
          </cell>
          <cell r="D318">
            <v>36</v>
          </cell>
          <cell r="F318">
            <v>36</v>
          </cell>
        </row>
        <row r="319">
          <cell r="A319" t="str">
            <v>ПолуКоп п/к 250 гр.шт. термоформ.пак.  СПК</v>
          </cell>
          <cell r="D319">
            <v>34</v>
          </cell>
          <cell r="F319">
            <v>34</v>
          </cell>
        </row>
        <row r="320">
          <cell r="A320" t="str">
            <v>Продукт колбасный с сыром копченый Коровино 400 гр  ОСТАНКИНО</v>
          </cell>
          <cell r="D320">
            <v>5</v>
          </cell>
          <cell r="F320">
            <v>5</v>
          </cell>
        </row>
        <row r="321">
          <cell r="A321" t="str">
            <v>Ричеза с/к 230 гр.шт.  СПК</v>
          </cell>
          <cell r="D321">
            <v>144</v>
          </cell>
          <cell r="F321">
            <v>144</v>
          </cell>
        </row>
        <row r="322">
          <cell r="A322" t="str">
            <v>Российский сливочный 45% ТМ Папа Может, брус (2шт)  ОСТАНКИНО</v>
          </cell>
          <cell r="D322">
            <v>39</v>
          </cell>
          <cell r="F322">
            <v>39</v>
          </cell>
        </row>
        <row r="323">
          <cell r="A323" t="str">
            <v>Сальчетти с/к 230 гр.шт.  СПК</v>
          </cell>
          <cell r="D323">
            <v>271</v>
          </cell>
          <cell r="F323">
            <v>271</v>
          </cell>
        </row>
        <row r="324">
          <cell r="A324" t="str">
            <v>Салями с перчиком с/к "КолбасГрад" 160 гр.шт. термоус. пак.  СПК</v>
          </cell>
          <cell r="D324">
            <v>107</v>
          </cell>
          <cell r="F324">
            <v>107</v>
          </cell>
        </row>
        <row r="325">
          <cell r="A325" t="str">
            <v>Салями Трюфель с/в "Эликатессе" 0,16 кг.шт.  СПК</v>
          </cell>
          <cell r="D325">
            <v>109</v>
          </cell>
          <cell r="F325">
            <v>109</v>
          </cell>
        </row>
        <row r="326">
          <cell r="A326" t="str">
            <v>Сардельки "Докторские" (черева) ( в ср.защ.атм.) 1.0 кг. "Высокий вкус"  СПК</v>
          </cell>
          <cell r="D326">
            <v>145</v>
          </cell>
          <cell r="F326">
            <v>145</v>
          </cell>
        </row>
        <row r="327">
          <cell r="A327" t="str">
            <v>Сардельки "Необыкновенные" (в ср.защ.атм.)  СПК</v>
          </cell>
          <cell r="D327">
            <v>10</v>
          </cell>
          <cell r="F327">
            <v>10</v>
          </cell>
        </row>
        <row r="328">
          <cell r="A328" t="str">
            <v>Сардельки Докторские (черева) 400 гр.шт. (лоток с ср.защ.атм.) "Высокий вкус"  СПК</v>
          </cell>
          <cell r="D328">
            <v>61</v>
          </cell>
          <cell r="F328">
            <v>61</v>
          </cell>
        </row>
        <row r="329">
          <cell r="A329" t="str">
            <v>Сардельки из говядины (черева) (в ср.защ.атм.) "Высокий вкус"  СПК</v>
          </cell>
          <cell r="D329">
            <v>83.203000000000003</v>
          </cell>
          <cell r="F329">
            <v>83.203000000000003</v>
          </cell>
        </row>
        <row r="330">
          <cell r="A330" t="str">
            <v>Семейная с чесночком Экстра вареная  СПК</v>
          </cell>
          <cell r="D330">
            <v>51.1</v>
          </cell>
          <cell r="F330">
            <v>51.1</v>
          </cell>
        </row>
        <row r="331">
          <cell r="A331" t="str">
            <v>Семейная с чесночком Экстра вареная 0,5 кг.шт.  СПК</v>
          </cell>
          <cell r="D331">
            <v>6</v>
          </cell>
          <cell r="F331">
            <v>6</v>
          </cell>
        </row>
        <row r="332">
          <cell r="A332" t="str">
            <v>Сервелат Европейский в/к, в/с 0,38 кг.шт.термофор.пак  СПК</v>
          </cell>
          <cell r="D332">
            <v>104</v>
          </cell>
          <cell r="F332">
            <v>104</v>
          </cell>
        </row>
        <row r="333">
          <cell r="A333" t="str">
            <v>Сервелат мелкозернистый в/к 0,5 кг.шт. термоус.пак. "Высокий вкус"  СПК</v>
          </cell>
          <cell r="D333">
            <v>107</v>
          </cell>
          <cell r="F333">
            <v>107</v>
          </cell>
        </row>
        <row r="334">
          <cell r="A334" t="str">
            <v>Сервелат Финский в/к 0,38 кг.шт. термофор.пак.  СПК</v>
          </cell>
          <cell r="D334">
            <v>87</v>
          </cell>
          <cell r="F334">
            <v>87</v>
          </cell>
        </row>
        <row r="335">
          <cell r="A335" t="str">
            <v>Сервелат Фирменный в/к 0,10 кг.шт. нарезка (лоток с ср.защ.атм.)  СПК</v>
          </cell>
          <cell r="D335">
            <v>166</v>
          </cell>
          <cell r="F335">
            <v>166</v>
          </cell>
        </row>
        <row r="336">
          <cell r="A336" t="str">
            <v>Сервелат Фирменный в/к 0,38 кг.шт. термофор.пак.  СПК</v>
          </cell>
          <cell r="D336">
            <v>2</v>
          </cell>
          <cell r="F336">
            <v>2</v>
          </cell>
        </row>
        <row r="337">
          <cell r="A337" t="str">
            <v>Сибирская особая с/к 0,10 кг.шт. нарезка (лоток с ср.защ.атм.)  СПК</v>
          </cell>
          <cell r="D337">
            <v>302</v>
          </cell>
          <cell r="F337">
            <v>302</v>
          </cell>
        </row>
        <row r="338">
          <cell r="A338" t="str">
            <v>Сибирская особая с/к 0,235 кг шт.  СПК</v>
          </cell>
          <cell r="D338">
            <v>279</v>
          </cell>
          <cell r="F338">
            <v>279</v>
          </cell>
        </row>
        <row r="339">
          <cell r="A339" t="str">
            <v>Славянская п/к 0,38 кг шт.термофор.пак.  СПК</v>
          </cell>
          <cell r="D339">
            <v>4</v>
          </cell>
          <cell r="F339">
            <v>4</v>
          </cell>
        </row>
        <row r="340">
          <cell r="A340" t="str">
            <v>Сливочный со вкусом топл. молока 45% тм Папа Может. брус (2шт)  ОСТАНКИНО</v>
          </cell>
          <cell r="D340">
            <v>194.6</v>
          </cell>
          <cell r="F340">
            <v>194.6</v>
          </cell>
        </row>
        <row r="341">
          <cell r="A341" t="str">
            <v>Сосиски "Баварские" 0,36 кг.шт. вак.упак.  СПК</v>
          </cell>
          <cell r="D341">
            <v>11</v>
          </cell>
          <cell r="F341">
            <v>11</v>
          </cell>
        </row>
        <row r="342">
          <cell r="A342" t="str">
            <v>Сосиски "Молочные" 0,36 кг.шт. вак.упак.  СПК</v>
          </cell>
          <cell r="D342">
            <v>18</v>
          </cell>
          <cell r="F342">
            <v>18</v>
          </cell>
        </row>
        <row r="343">
          <cell r="A343" t="str">
            <v>Сосиски Мини (коллаген) (лоток с ср.защ.атм.) (для ХОРЕКА)  СПК</v>
          </cell>
          <cell r="D343">
            <v>12.5</v>
          </cell>
          <cell r="F343">
            <v>12.5</v>
          </cell>
        </row>
        <row r="344">
          <cell r="A344" t="str">
            <v>Сосиски Мусульманские "Просто выгодно" (в ср.защ.атм.)  СПК</v>
          </cell>
          <cell r="D344">
            <v>27</v>
          </cell>
          <cell r="F344">
            <v>27</v>
          </cell>
        </row>
        <row r="345">
          <cell r="A345" t="str">
            <v>Сосиски Хот-дог подкопченные (лоток с ср.защ.атм.)  СПК</v>
          </cell>
          <cell r="D345">
            <v>47</v>
          </cell>
          <cell r="F345">
            <v>47</v>
          </cell>
        </row>
        <row r="346">
          <cell r="A346" t="str">
            <v>Сосисоны в темпуре ВЕС  ПОКОМ</v>
          </cell>
          <cell r="F346">
            <v>12.6</v>
          </cell>
        </row>
        <row r="347">
          <cell r="A347" t="str">
            <v>Сочный мегачебурек ТМ Зареченские ВЕС ПОКОМ</v>
          </cell>
          <cell r="F347">
            <v>8.9600000000000009</v>
          </cell>
        </row>
        <row r="348">
          <cell r="A348" t="str">
            <v>Сыр "Пармезан" 40% колотый 100 гр  ОСТАНКИНО</v>
          </cell>
          <cell r="D348">
            <v>1</v>
          </cell>
          <cell r="F348">
            <v>1</v>
          </cell>
        </row>
        <row r="349">
          <cell r="A349" t="str">
            <v>Сыр "Пармезан" 40% кусок 180 гр  ОСТАНКИНО</v>
          </cell>
          <cell r="D349">
            <v>78</v>
          </cell>
          <cell r="F349">
            <v>78</v>
          </cell>
        </row>
        <row r="350">
          <cell r="A350" t="str">
            <v>Сыр Боккончини копченый 40% 100 гр.  ОСТАНКИНО</v>
          </cell>
          <cell r="D350">
            <v>38</v>
          </cell>
          <cell r="F350">
            <v>38</v>
          </cell>
        </row>
        <row r="351">
          <cell r="A351" t="str">
            <v>Сыр Гауда 45% тм Папа Может, нарезанные ломтики 125г (МИНИ)  Останкино</v>
          </cell>
          <cell r="D351">
            <v>12</v>
          </cell>
          <cell r="F351">
            <v>12</v>
          </cell>
        </row>
        <row r="352">
          <cell r="A352" t="str">
            <v>Сыр колбасный копченый Папа Может 400 гр  ОСТАНКИНО</v>
          </cell>
          <cell r="D352">
            <v>4</v>
          </cell>
          <cell r="F352">
            <v>4</v>
          </cell>
        </row>
        <row r="353">
          <cell r="A353" t="str">
            <v>Сыр Министерский 45% тм Папа Может, нарезанные ломтики 125г (МИНИ)  ОСТАНКИНО</v>
          </cell>
          <cell r="D353">
            <v>1</v>
          </cell>
          <cell r="F353">
            <v>1</v>
          </cell>
        </row>
        <row r="354">
          <cell r="A354" t="str">
            <v>Сыр Останкино "Алтайский Gold" 50% вес  ОСТАНКИНО</v>
          </cell>
          <cell r="D354">
            <v>2.2000000000000002</v>
          </cell>
          <cell r="F354">
            <v>2.2000000000000002</v>
          </cell>
        </row>
        <row r="355">
          <cell r="A355" t="str">
            <v>Сыр ПАПА МОЖЕТ "Гауда Голд" 45% 180 г  ОСТАНКИНО</v>
          </cell>
          <cell r="D355">
            <v>292</v>
          </cell>
          <cell r="F355">
            <v>292</v>
          </cell>
        </row>
        <row r="356">
          <cell r="A356" t="str">
            <v>Сыр Папа Может "Гауда Голд", 45% брусок ВЕС ОСТАНКИНО</v>
          </cell>
          <cell r="D356">
            <v>33</v>
          </cell>
          <cell r="F356">
            <v>33</v>
          </cell>
        </row>
        <row r="357">
          <cell r="A357" t="str">
            <v>Сыр ПАПА МОЖЕТ "Голландский традиционный" 45% 180 г  ОСТАНКИНО</v>
          </cell>
          <cell r="D357">
            <v>822</v>
          </cell>
          <cell r="F357">
            <v>822</v>
          </cell>
        </row>
        <row r="358">
          <cell r="A358" t="str">
            <v>Сыр Папа Может "Голландский традиционный", 45% брусок ВЕС ОСТАНКИНО</v>
          </cell>
          <cell r="D358">
            <v>28.88</v>
          </cell>
          <cell r="F358">
            <v>28.88</v>
          </cell>
        </row>
        <row r="359">
          <cell r="A359" t="str">
            <v>Сыр ПАПА МОЖЕТ "Министерский" 180гр, 45 %  ОСТАНКИНО</v>
          </cell>
          <cell r="D359">
            <v>86</v>
          </cell>
          <cell r="F359">
            <v>86</v>
          </cell>
        </row>
        <row r="360">
          <cell r="A360" t="str">
            <v>Сыр ПАПА МОЖЕТ "Папин завтрак" 180гр, 45 %  ОСТАНКИНО</v>
          </cell>
          <cell r="D360">
            <v>41</v>
          </cell>
          <cell r="F360">
            <v>41</v>
          </cell>
        </row>
        <row r="361">
          <cell r="A361" t="str">
            <v>Сыр ПАПА МОЖЕТ "Российский традиционный" 45% 180 г  ОСТАНКИНО</v>
          </cell>
          <cell r="D361">
            <v>910</v>
          </cell>
          <cell r="F361">
            <v>910</v>
          </cell>
        </row>
        <row r="362">
          <cell r="A362" t="str">
            <v>Сыр ПАПА МОЖЕТ "Тильзитер" 45% 180 г  ОСТАНКИНО</v>
          </cell>
          <cell r="D362">
            <v>260</v>
          </cell>
          <cell r="F362">
            <v>260</v>
          </cell>
        </row>
        <row r="363">
          <cell r="A363" t="str">
            <v>Сыр Папа Может "Тильзитер", 45% брусок ВЕС   ОСТАНКИНО</v>
          </cell>
          <cell r="D363">
            <v>32.1</v>
          </cell>
          <cell r="F363">
            <v>32.1</v>
          </cell>
        </row>
        <row r="364">
          <cell r="A364" t="str">
            <v>Сыр Папа Может Голландский 45%, нарез, 125г (9 шт)  Останкино</v>
          </cell>
          <cell r="D364">
            <v>134</v>
          </cell>
          <cell r="F364">
            <v>134</v>
          </cell>
        </row>
        <row r="365">
          <cell r="A365" t="str">
            <v>Сыр плавленый Сливочный ж 45 % 180г ТМ Папа Может (16шт) ОСТАНКИНО</v>
          </cell>
          <cell r="D365">
            <v>60</v>
          </cell>
          <cell r="F365">
            <v>60</v>
          </cell>
        </row>
        <row r="366">
          <cell r="A366" t="str">
            <v>Сыр Российский сливочный 45% тм Папа Может, нарезанные ломтики 125г (МИНИ)  ОСТАНКИНО</v>
          </cell>
          <cell r="D366">
            <v>186</v>
          </cell>
          <cell r="F366">
            <v>186</v>
          </cell>
        </row>
        <row r="367">
          <cell r="A367" t="str">
            <v>Сыр Скаморца свежий 40% 100 гр.  ОСТАНКИНО</v>
          </cell>
          <cell r="D367">
            <v>54</v>
          </cell>
          <cell r="F367">
            <v>54</v>
          </cell>
        </row>
        <row r="368">
          <cell r="A368" t="str">
            <v>Сыр творожный с зеленью 60% Папа может 140 гр.  ОСТАНКИНО</v>
          </cell>
          <cell r="D368">
            <v>27</v>
          </cell>
          <cell r="F368">
            <v>27</v>
          </cell>
        </row>
        <row r="369">
          <cell r="A369" t="str">
            <v>Сыр Тильзитер 45% ТМ Папа Может, нарезанные ломтики 125г (МИНИ)  ОСТАНКИНО</v>
          </cell>
          <cell r="D369">
            <v>3</v>
          </cell>
          <cell r="F369">
            <v>3</v>
          </cell>
        </row>
        <row r="370">
          <cell r="A370" t="str">
            <v>Сыр Чечил копченый 43% 100г/6шт ТМ Папа Может  ОСТАНКИНО</v>
          </cell>
          <cell r="D370">
            <v>80</v>
          </cell>
          <cell r="F370">
            <v>80</v>
          </cell>
        </row>
        <row r="371">
          <cell r="A371" t="str">
            <v>Сыр Чечил свежий 45% 100г/6шт ТМ Папа Может  ОСТАНКИНО</v>
          </cell>
          <cell r="D371">
            <v>116</v>
          </cell>
          <cell r="F371">
            <v>116</v>
          </cell>
        </row>
        <row r="372">
          <cell r="A372" t="str">
            <v>Сыч/Прод Коровино Российский 50% 200г СЗМЖ  ОСТАНКИНО</v>
          </cell>
          <cell r="D372">
            <v>150</v>
          </cell>
          <cell r="F372">
            <v>150</v>
          </cell>
        </row>
        <row r="373">
          <cell r="A373" t="str">
            <v>Сыч/Прод Коровино Российский Оригин 50% ВЕС (5 кг)  ОСТАНКИНО</v>
          </cell>
          <cell r="D373">
            <v>324.3</v>
          </cell>
          <cell r="F373">
            <v>324.3</v>
          </cell>
        </row>
        <row r="374">
          <cell r="A374" t="str">
            <v>Сыч/Прод Коровино Тильзитер 50% 200г СЗМЖ  ОСТАНКИНО</v>
          </cell>
          <cell r="D374">
            <v>133</v>
          </cell>
          <cell r="F374">
            <v>133</v>
          </cell>
        </row>
        <row r="375">
          <cell r="A375" t="str">
            <v>Сыч/Прод Коровино Тильзитер Оригин 50% ВЕС (5 кг брус) СЗМЖ  ОСТАНКИНО</v>
          </cell>
          <cell r="D375">
            <v>129</v>
          </cell>
          <cell r="F375">
            <v>129</v>
          </cell>
        </row>
        <row r="376">
          <cell r="A376" t="str">
            <v>Творожный Сыр 60% С маринованными огурчиками и укропом 140 гр  ОСТАНКИНО</v>
          </cell>
          <cell r="D376">
            <v>14</v>
          </cell>
          <cell r="F376">
            <v>14</v>
          </cell>
        </row>
        <row r="377">
          <cell r="A377" t="str">
            <v>Творожный Сыр 60% Сливочный  СТМ "ПапаМожет" - 140гр  ОСТАНКИНО</v>
          </cell>
          <cell r="D377">
            <v>177</v>
          </cell>
          <cell r="F377">
            <v>177</v>
          </cell>
        </row>
        <row r="378">
          <cell r="A378" t="str">
            <v>Торо Неро с/в "Эликатессе" 140 гр.шт.  СПК</v>
          </cell>
          <cell r="D378">
            <v>65</v>
          </cell>
          <cell r="F378">
            <v>65</v>
          </cell>
        </row>
        <row r="379">
          <cell r="A379" t="str">
            <v>Уши свиные копченые к пиву 0,15кг нар. д/ф шт.  СПК</v>
          </cell>
          <cell r="D379">
            <v>58</v>
          </cell>
          <cell r="F379">
            <v>58</v>
          </cell>
        </row>
        <row r="380">
          <cell r="A380" t="str">
            <v>Фестивальная пора с/к 100 гр.шт.нар. (лоток с ср.защ.атм.)  СПК</v>
          </cell>
          <cell r="D380">
            <v>484</v>
          </cell>
          <cell r="F380">
            <v>484</v>
          </cell>
        </row>
        <row r="381">
          <cell r="A381" t="str">
            <v>Фестивальная пора с/к 235 гр.шт.  СПК</v>
          </cell>
          <cell r="D381">
            <v>585</v>
          </cell>
          <cell r="F381">
            <v>585</v>
          </cell>
        </row>
        <row r="382">
          <cell r="A382" t="str">
            <v>Фестивальная пора с/к термоус.пак  СПК</v>
          </cell>
          <cell r="D382">
            <v>52.8</v>
          </cell>
          <cell r="F382">
            <v>52.8</v>
          </cell>
        </row>
        <row r="383">
          <cell r="A383" t="str">
            <v>Фуэт с/в "Эликатессе" 160 гр.шт.  СПК</v>
          </cell>
          <cell r="D383">
            <v>187</v>
          </cell>
          <cell r="F383">
            <v>187</v>
          </cell>
        </row>
        <row r="384">
          <cell r="A384" t="str">
            <v>Хинкали Классические ТМ Зареченские ВЕС ПОКОМ</v>
          </cell>
          <cell r="F384">
            <v>65</v>
          </cell>
        </row>
        <row r="385">
          <cell r="A385" t="str">
            <v>Хотстеры с сыром 0,25кг ТМ Горячая штучка  ПОКОМ</v>
          </cell>
          <cell r="D385">
            <v>3</v>
          </cell>
          <cell r="F385">
            <v>498</v>
          </cell>
        </row>
        <row r="386">
          <cell r="A386" t="str">
            <v>Хотстеры ТМ Горячая штучка ТС Хотстеры 0,25 кг зам  ПОКОМ</v>
          </cell>
          <cell r="D386">
            <v>605</v>
          </cell>
          <cell r="F386">
            <v>1950</v>
          </cell>
        </row>
        <row r="387">
          <cell r="A387" t="str">
            <v>Хрустящие крылышки острые к пиву ТМ Горячая штучка 0,3кг зам  ПОКОМ</v>
          </cell>
          <cell r="D387">
            <v>1</v>
          </cell>
          <cell r="F387">
            <v>411</v>
          </cell>
        </row>
        <row r="388">
          <cell r="A388" t="str">
            <v>Хрустящие крылышки ТМ Горячая штучка 0,3 кг зам  ПОКОМ</v>
          </cell>
          <cell r="D388">
            <v>3</v>
          </cell>
          <cell r="F388">
            <v>515</v>
          </cell>
        </row>
        <row r="389">
          <cell r="A389" t="str">
            <v>Чебупай сочное яблоко ТМ Горячая штучка 0,2 кг зам.  ПОКОМ</v>
          </cell>
          <cell r="D389">
            <v>5</v>
          </cell>
          <cell r="F389">
            <v>237</v>
          </cell>
        </row>
        <row r="390">
          <cell r="A390" t="str">
            <v>Чебупай спелая вишня ТМ Горячая штучка 0,2 кг зам.  ПОКОМ</v>
          </cell>
          <cell r="D390">
            <v>3</v>
          </cell>
          <cell r="F390">
            <v>374</v>
          </cell>
        </row>
        <row r="391">
          <cell r="A391" t="str">
            <v>Чебупели Foodgital 0,25кг ТМ Горячая штучка  ПОКОМ</v>
          </cell>
          <cell r="F391">
            <v>33</v>
          </cell>
        </row>
        <row r="392">
          <cell r="A392" t="str">
            <v>Чебупели Курочка гриль ТМ Горячая штучка, 0,3 кг зам  ПОКОМ</v>
          </cell>
          <cell r="D392">
            <v>2</v>
          </cell>
          <cell r="F392">
            <v>341</v>
          </cell>
        </row>
        <row r="393">
          <cell r="A393" t="str">
            <v>Чебупицца курочка по-итальянски Горячая штучка 0,25 кг зам  ПОКОМ</v>
          </cell>
          <cell r="D393">
            <v>909</v>
          </cell>
          <cell r="F393">
            <v>2535</v>
          </cell>
        </row>
        <row r="394">
          <cell r="A394" t="str">
            <v>Чебупицца Пепперони ТМ Горячая штучка ТС Чебупицца 0.25кг зам  ПОКОМ</v>
          </cell>
          <cell r="D394">
            <v>1213</v>
          </cell>
          <cell r="F394">
            <v>5038</v>
          </cell>
        </row>
        <row r="395">
          <cell r="A395" t="str">
            <v>Чебуреки Мясные вес 2,7 кг ТМ Зареченские ВЕС ПОКОМ</v>
          </cell>
          <cell r="F395">
            <v>27</v>
          </cell>
        </row>
        <row r="396">
          <cell r="A396" t="str">
            <v>Чебуреки сочные ВЕС ТМ Зареченские  ПОКОМ</v>
          </cell>
          <cell r="F396">
            <v>649.79999999999995</v>
          </cell>
        </row>
        <row r="397">
          <cell r="A397" t="str">
            <v>Шпикачки Русские (черева) (в ср.защ.атм.) "Высокий вкус"  СПК</v>
          </cell>
          <cell r="D397">
            <v>98</v>
          </cell>
          <cell r="F397">
            <v>98</v>
          </cell>
        </row>
        <row r="398">
          <cell r="A398" t="str">
            <v>Эликапреза с/в "Эликатессе" 0,10 кг.шт. нарезка (лоток с ср.защ.атм.)  СПК</v>
          </cell>
          <cell r="D398">
            <v>39</v>
          </cell>
          <cell r="F398">
            <v>39</v>
          </cell>
        </row>
        <row r="399">
          <cell r="A399" t="str">
            <v>Эликапреза с/в "Эликатессе" 85 гр.шт. нарезка (лоток с ср.защ.атм.)  СПК</v>
          </cell>
          <cell r="D399">
            <v>27</v>
          </cell>
          <cell r="F399">
            <v>27</v>
          </cell>
        </row>
        <row r="400">
          <cell r="A400" t="str">
            <v>Юбилейная с/к 0,10 кг.шт. нарезка (лоток с ср.защ.атм.)  СПК</v>
          </cell>
          <cell r="D400">
            <v>55</v>
          </cell>
          <cell r="F400">
            <v>55</v>
          </cell>
        </row>
        <row r="401">
          <cell r="A401" t="str">
            <v>Юбилейная с/к 0,235 кг.шт.  СПК</v>
          </cell>
          <cell r="D401">
            <v>563</v>
          </cell>
          <cell r="F401">
            <v>563</v>
          </cell>
        </row>
        <row r="402">
          <cell r="A402" t="str">
            <v>Итого</v>
          </cell>
          <cell r="D402">
            <v>105068.496</v>
          </cell>
          <cell r="F402">
            <v>243593.277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31.10.2024 - 31.10.2024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2.492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49.265999999999998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101.295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204.53899999999999</v>
          </cell>
        </row>
        <row r="11">
          <cell r="A11" t="str">
            <v xml:space="preserve"> 022  Колбаса Вязанка со шпиком, вектор 0,5кг, ПОКОМ</v>
          </cell>
          <cell r="D11">
            <v>4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351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409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588</v>
          </cell>
        </row>
        <row r="15">
          <cell r="A15" t="str">
            <v xml:space="preserve"> 043  Ветчина Нежная ТМ Особый рецепт, п/а, 0,4кг    ПОКОМ</v>
          </cell>
          <cell r="D15">
            <v>5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D16">
            <v>53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85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265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76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13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15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31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61.048999999999999</v>
          </cell>
        </row>
        <row r="24">
          <cell r="A24" t="str">
            <v xml:space="preserve"> 201  Ветчина Нежная ТМ Особый рецепт, (2,5кг), ПОКОМ</v>
          </cell>
          <cell r="D24">
            <v>746.322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67.022999999999996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129.92500000000001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41.365000000000002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37.496000000000002</v>
          </cell>
        </row>
        <row r="29">
          <cell r="A29" t="str">
            <v xml:space="preserve"> 240  Колбаса Салями охотничья, ВЕС. ПОКОМ</v>
          </cell>
          <cell r="D29">
            <v>1.7549999999999999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97.373999999999995</v>
          </cell>
        </row>
        <row r="31">
          <cell r="A31" t="str">
            <v xml:space="preserve"> 247  Сардельки Нежные, ВЕС.  ПОКОМ</v>
          </cell>
          <cell r="D31">
            <v>36.585999999999999</v>
          </cell>
        </row>
        <row r="32">
          <cell r="A32" t="str">
            <v xml:space="preserve"> 248  Сардельки Сочные ТМ Особый рецепт,   ПОКОМ</v>
          </cell>
          <cell r="D32">
            <v>28.876999999999999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181.86199999999999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D34">
            <v>17.045000000000002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D35">
            <v>15.981</v>
          </cell>
        </row>
        <row r="36">
          <cell r="A36" t="str">
            <v xml:space="preserve"> 263  Шпикачки Стародворские, ВЕС.  ПОКОМ</v>
          </cell>
          <cell r="D36">
            <v>14.827999999999999</v>
          </cell>
        </row>
        <row r="37">
          <cell r="A37" t="str">
            <v xml:space="preserve"> 265  Колбаса Балыкбургская, ВЕС, ТМ Баварушка  ПОКОМ</v>
          </cell>
          <cell r="D37">
            <v>17.931000000000001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D38">
            <v>13.678000000000001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D39">
            <v>15.743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130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615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336</v>
          </cell>
        </row>
        <row r="43">
          <cell r="A43" t="str">
            <v xml:space="preserve"> 283  Сосиски Сочинки, ВЕС, ТМ Стародворье ПОКОМ</v>
          </cell>
          <cell r="D43">
            <v>100.932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191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233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37.302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398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483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10.079000000000001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45.807000000000002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245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324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271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38.478000000000002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84.93</v>
          </cell>
        </row>
        <row r="56">
          <cell r="A56" t="str">
            <v xml:space="preserve"> 316  Колбаса Нежная ТМ Зареченские ВЕС  ПОКОМ</v>
          </cell>
          <cell r="D56">
            <v>12.86</v>
          </cell>
        </row>
        <row r="57">
          <cell r="A57" t="str">
            <v xml:space="preserve"> 317 Колбаса Сервелат Рижский ТМ Зареченские, ВЕС  ПОКОМ</v>
          </cell>
          <cell r="D57">
            <v>3.6930000000000001</v>
          </cell>
        </row>
        <row r="58">
          <cell r="A58" t="str">
            <v xml:space="preserve"> 318  Сосиски Датские ТМ Зареченские, ВЕС  ПОКОМ</v>
          </cell>
          <cell r="D58">
            <v>354.61599999999999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515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549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197</v>
          </cell>
        </row>
        <row r="62">
          <cell r="A62" t="str">
            <v xml:space="preserve"> 328  Сардельки Сочинки Стародворье ТМ  0,4 кг ПОКОМ</v>
          </cell>
          <cell r="D62">
            <v>116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115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86.838999999999999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85</v>
          </cell>
        </row>
        <row r="66">
          <cell r="A66" t="str">
            <v xml:space="preserve"> 335  Колбаса Сливушка ТМ Вязанка. ВЕС.  ПОКОМ </v>
          </cell>
          <cell r="D66">
            <v>42.588000000000001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464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417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93.492000000000004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73.977000000000004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137.23699999999999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110.16800000000001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36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41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53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29.803999999999998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91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129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57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157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123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9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590</v>
          </cell>
        </row>
        <row r="84">
          <cell r="A84" t="str">
            <v xml:space="preserve"> 412  Сосиски Баварские ТМ Стародворье 0,35 кг ПОКОМ</v>
          </cell>
          <cell r="D84">
            <v>1021</v>
          </cell>
        </row>
        <row r="85">
          <cell r="A85" t="str">
            <v xml:space="preserve"> 418  Колбаса Балыкбургская с мраморным балыком и нотками кориандра 0,06 кг нарезка ТМ Баварушка  ПО</v>
          </cell>
          <cell r="D85">
            <v>11</v>
          </cell>
        </row>
        <row r="86">
          <cell r="A86" t="str">
            <v xml:space="preserve"> 419  Колбаса Филейбургская зернистая 0,06 кг нарезка ТМ Баварушка  ПОКОМ</v>
          </cell>
          <cell r="D86">
            <v>15</v>
          </cell>
        </row>
        <row r="87">
          <cell r="A87" t="str">
            <v xml:space="preserve"> 427  Колбаса Филедворская ТМ Стародворье в оболочке полиамид. ВЕС ПОКОМ</v>
          </cell>
          <cell r="D87">
            <v>2.8719999999999999</v>
          </cell>
        </row>
        <row r="88">
          <cell r="A88" t="str">
            <v xml:space="preserve"> 430  Колбаса Стародворская с окороком 0,4 кг. ТМ Стародворье в оболочке полиамид  ПОКОМ</v>
          </cell>
          <cell r="D88">
            <v>59</v>
          </cell>
        </row>
        <row r="89">
          <cell r="A89" t="str">
            <v xml:space="preserve"> 431  Колбаса Стародворская с окороком в оболочке полиамид ТМ Стародворье ВЕС ПОКОМ</v>
          </cell>
          <cell r="D89">
            <v>29.664000000000001</v>
          </cell>
        </row>
        <row r="90">
          <cell r="A90" t="str">
            <v xml:space="preserve"> 435  Колбаса Молочная Стародворская  с молоком в оболочке полиамид 0,4 кг.ТМ Стародворье ПОКОМ</v>
          </cell>
          <cell r="D90">
            <v>10</v>
          </cell>
        </row>
        <row r="91">
          <cell r="A91" t="str">
            <v xml:space="preserve"> 436  Колбаса Молочная стародворская с молоком, ВЕС, ТМ Стародворье  ПОКОМ</v>
          </cell>
          <cell r="D91">
            <v>26.047999999999998</v>
          </cell>
        </row>
        <row r="92">
          <cell r="A92" t="str">
            <v xml:space="preserve"> 438  Колбаса Филедворская 0,4 кг. ТМ Стародворье  ПОКОМ</v>
          </cell>
          <cell r="D92">
            <v>6</v>
          </cell>
        </row>
        <row r="93">
          <cell r="A93" t="str">
            <v xml:space="preserve"> 445  Колбаса Краковюрст ТМ Баварушка рубленая в оболочке черева в в.у 0,2 кг ПОКОМ</v>
          </cell>
          <cell r="D93">
            <v>14</v>
          </cell>
        </row>
        <row r="94">
          <cell r="A94" t="str">
            <v xml:space="preserve"> 446  Колбаса Краковюрст ТМ Баварушка с душистым чесноком в оболочке черева в в.у 0,2 кг. ПОКОМ</v>
          </cell>
          <cell r="D94">
            <v>6</v>
          </cell>
        </row>
        <row r="95">
          <cell r="A95" t="str">
            <v xml:space="preserve"> 447  Колбаски Краковюрст ТМ Баварушка с изысканными пряностями в оболочке NDX в в.у 0,2 кг. ПОКОМ </v>
          </cell>
          <cell r="D95">
            <v>38</v>
          </cell>
        </row>
        <row r="96">
          <cell r="A96" t="str">
            <v xml:space="preserve"> 448  Сосиски Сливушки по-венски ТМ Вязанка. 0,3 кг ПОКОМ</v>
          </cell>
          <cell r="D96">
            <v>16</v>
          </cell>
        </row>
        <row r="97">
          <cell r="A97" t="str">
            <v xml:space="preserve"> 449  Колбаса Дугушка Стародворская ВЕС ТС Дугушка ПОКОМ</v>
          </cell>
          <cell r="D97">
            <v>61.344000000000001</v>
          </cell>
        </row>
        <row r="98">
          <cell r="A98" t="str">
            <v xml:space="preserve"> 452  Колбаса Со шпиком ВЕС большой батон ТМ Особый рецепт  ПОКОМ</v>
          </cell>
          <cell r="D98">
            <v>608.54399999999998</v>
          </cell>
        </row>
        <row r="99">
          <cell r="A99" t="str">
            <v xml:space="preserve"> 456  Колбаса Филейная ТМ Особый рецепт ВЕС большой батон  ПОКОМ</v>
          </cell>
          <cell r="D99">
            <v>1222.9559999999999</v>
          </cell>
        </row>
        <row r="100">
          <cell r="A100" t="str">
            <v xml:space="preserve"> 457  Колбаса Молочная ТМ Особый рецепт ВЕС большой батон  ПОКОМ</v>
          </cell>
          <cell r="D100">
            <v>481.79599999999999</v>
          </cell>
        </row>
        <row r="101">
          <cell r="A101" t="str">
            <v xml:space="preserve"> 463  Колбаса Молочная Традиционнаяв оболочке полиамид.ТМ Стародворье. ВЕС ПОКОМ</v>
          </cell>
          <cell r="D101">
            <v>26.581</v>
          </cell>
        </row>
        <row r="102">
          <cell r="A102" t="str">
            <v xml:space="preserve"> 465  Колбаса Филейная оригинальная ВЕС 0,8кг ТМ Особый рецепт в оболочке полиамид  ПОКОМ</v>
          </cell>
          <cell r="D102">
            <v>49.152000000000001</v>
          </cell>
        </row>
        <row r="103">
          <cell r="A103" t="str">
            <v xml:space="preserve"> 467  Колбаса Филейная 0,5кг ТМ Особый рецепт  ПОКОМ</v>
          </cell>
          <cell r="D103">
            <v>49</v>
          </cell>
        </row>
        <row r="104">
          <cell r="A104" t="str">
            <v xml:space="preserve"> 468  Колбаса Стародворская Традиционная ТМ Стародворье в оболочке полиамид 0,4 кг. ПОКОМ</v>
          </cell>
          <cell r="D104">
            <v>27</v>
          </cell>
        </row>
        <row r="105">
          <cell r="A105" t="str">
            <v xml:space="preserve"> 483  Колбаса Молочная Традиционная ТМ Стародворье в оболочке полиамид 0,4 кг. ПОКОМ </v>
          </cell>
          <cell r="D105">
            <v>15</v>
          </cell>
        </row>
        <row r="106">
          <cell r="A106" t="str">
            <v xml:space="preserve"> 490  Колбаса Сервелат Филейский ТМ Вязанка  0,3 кг. срез  ПОКОМ</v>
          </cell>
          <cell r="D106">
            <v>22</v>
          </cell>
        </row>
        <row r="107">
          <cell r="A107" t="str">
            <v xml:space="preserve"> 491  Колбаса Филейская Рубленая ТМ Вязанка  0,3 кг. срез.  ПОКОМ</v>
          </cell>
          <cell r="D107">
            <v>41</v>
          </cell>
        </row>
        <row r="108">
          <cell r="A108" t="str">
            <v xml:space="preserve"> 492  Колбаса Салями Филейская 0,3кг ТМ Вязанка  ПОКОМ</v>
          </cell>
          <cell r="D108">
            <v>43</v>
          </cell>
        </row>
        <row r="109">
          <cell r="A109" t="str">
            <v xml:space="preserve"> 493  Колбаса Салями Филейская ТМ Вязанка ВЕС  ПОКОМ</v>
          </cell>
          <cell r="D109">
            <v>2.129</v>
          </cell>
        </row>
        <row r="110">
          <cell r="A110" t="str">
            <v xml:space="preserve"> 494  Колбаса Филейская Рубленая ТМ Вязанка ВЕС  ПОКОМ</v>
          </cell>
          <cell r="D110">
            <v>1.42</v>
          </cell>
        </row>
        <row r="111">
          <cell r="A111" t="str">
            <v xml:space="preserve"> 495  Колбаса Сочинка по-европейски с сочной грудинкой 0,3кг ТМ Стародворье  ПОКОМ</v>
          </cell>
          <cell r="D111">
            <v>149</v>
          </cell>
        </row>
        <row r="112">
          <cell r="A112" t="str">
            <v xml:space="preserve"> 496  Колбаса Сочинка по-фински с сочным окроком 0,3кг ТМ Стародворье  ПОКОМ</v>
          </cell>
          <cell r="D112">
            <v>124</v>
          </cell>
        </row>
        <row r="113">
          <cell r="A113" t="str">
            <v xml:space="preserve"> 497  Колбаса Сочинка зернистая с сочной грудинкой 0,3кг ТМ Стародворье  ПОКОМ</v>
          </cell>
          <cell r="D113">
            <v>193</v>
          </cell>
        </row>
        <row r="114">
          <cell r="A114" t="str">
            <v xml:space="preserve"> 498  Колбаса Сочинка рубленая с сочным окороком 0,3кг ТМ Стародворье  ПОКОМ</v>
          </cell>
          <cell r="D114">
            <v>143</v>
          </cell>
        </row>
        <row r="115">
          <cell r="A115" t="str">
            <v xml:space="preserve"> 499  Сардельки Дугушки со сливочным маслом ВЕС ТМ Стародворье ТС Дугушка  ПОКОМ</v>
          </cell>
          <cell r="D115">
            <v>44.896000000000001</v>
          </cell>
        </row>
        <row r="116">
          <cell r="A116" t="str">
            <v xml:space="preserve"> 502  Колбаски Краковюрст ТМ Баварушка с изысканными пряностями в оболочке NDX в мгс 0,28 кг. ПОКОМ</v>
          </cell>
          <cell r="D116">
            <v>133</v>
          </cell>
        </row>
        <row r="117">
          <cell r="A117" t="str">
            <v>3215 ВЕТЧ.МЯСНАЯ Папа может п/о 0.4кг 8шт.    ОСТАНКИНО</v>
          </cell>
          <cell r="D117">
            <v>64</v>
          </cell>
        </row>
        <row r="118">
          <cell r="A118" t="str">
            <v>3684 ПРЕСИЖН с/к в/у 1/250 8шт.   ОСТАНКИНО</v>
          </cell>
          <cell r="D118">
            <v>13</v>
          </cell>
        </row>
        <row r="119">
          <cell r="A119" t="str">
            <v>3812 СОЧНЫЕ сос п/о мгс 2*2  ОСТАНКИНО</v>
          </cell>
          <cell r="D119">
            <v>244.81299999999999</v>
          </cell>
        </row>
        <row r="120">
          <cell r="A120" t="str">
            <v>4063 МЯСНАЯ Папа может вар п/о_Л   ОСТАНКИНО</v>
          </cell>
          <cell r="D120">
            <v>233.489</v>
          </cell>
        </row>
        <row r="121">
          <cell r="A121" t="str">
            <v>4117 ЭКСТРА Папа может с/к в/у_Л   ОСТАНКИНО</v>
          </cell>
          <cell r="D121">
            <v>5.5019999999999998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27.114999999999998</v>
          </cell>
        </row>
        <row r="123">
          <cell r="A123" t="str">
            <v>4691 ШЕЙКА КОПЧЕНАЯ к/в мл/к в/у 300*6  ОСТАНКИНО</v>
          </cell>
          <cell r="D123">
            <v>18</v>
          </cell>
        </row>
        <row r="124">
          <cell r="A124" t="str">
            <v>4786 КОЛБ.СНЭКИ Папа может в/к мгс 1/70_5  ОСТАНКИНО</v>
          </cell>
          <cell r="D124">
            <v>25</v>
          </cell>
        </row>
        <row r="125">
          <cell r="A125" t="str">
            <v>4813 ФИЛЕЙНАЯ Папа может вар п/о_Л   ОСТАНКИНО</v>
          </cell>
          <cell r="D125">
            <v>54.05</v>
          </cell>
        </row>
        <row r="126">
          <cell r="A126" t="str">
            <v>4903 КРАКОВСКАЯ п/к н/о мгс_30с  ОСТАНКИНО</v>
          </cell>
          <cell r="D126">
            <v>1.1160000000000001</v>
          </cell>
        </row>
        <row r="127">
          <cell r="A127" t="str">
            <v>4993 САЛЯМИ ИТАЛЬЯНСКАЯ с/к в/у 1/250*8_120c ОСТАНКИНО</v>
          </cell>
          <cell r="D127">
            <v>113</v>
          </cell>
        </row>
        <row r="128">
          <cell r="A128" t="str">
            <v>5246 ДОКТОРСКАЯ ПРЕМИУМ вар б/о мгс_30с ОСТАНКИНО</v>
          </cell>
          <cell r="D128">
            <v>1.4890000000000001</v>
          </cell>
        </row>
        <row r="129">
          <cell r="A129" t="str">
            <v>5341 СЕРВЕЛАТ ОХОТНИЧИЙ в/к в/у  ОСТАНКИНО</v>
          </cell>
          <cell r="D129">
            <v>39.268999999999998</v>
          </cell>
        </row>
        <row r="130">
          <cell r="A130" t="str">
            <v>5483 ЭКСТРА Папа может с/к в/у 1/250 8шт.   ОСТАНКИНО</v>
          </cell>
          <cell r="D130">
            <v>109</v>
          </cell>
        </row>
        <row r="131">
          <cell r="A131" t="str">
            <v>5544 Сервелат Финский в/к в/у_45с НОВАЯ ОСТАНКИНО</v>
          </cell>
          <cell r="D131">
            <v>91.394000000000005</v>
          </cell>
        </row>
        <row r="132">
          <cell r="A132" t="str">
            <v>5679 САЛЯМИ ИТАЛЬЯНСКАЯ с/к в/у 1/150_60с ОСТАНКИНО</v>
          </cell>
          <cell r="D132">
            <v>63</v>
          </cell>
        </row>
        <row r="133">
          <cell r="A133" t="str">
            <v>5682 САЛЯМИ МЕЛКОЗЕРНЕНАЯ с/к в/у 1/120_60с   ОСТАНКИНО</v>
          </cell>
          <cell r="D133">
            <v>198</v>
          </cell>
        </row>
        <row r="134">
          <cell r="A134" t="str">
            <v>5698 СЫТНЫЕ Папа может сар б/о мгс 1*3_Маяк  ОСТАНКИНО</v>
          </cell>
          <cell r="D134">
            <v>39.968000000000004</v>
          </cell>
        </row>
        <row r="135">
          <cell r="A135" t="str">
            <v>5706 АРОМАТНАЯ Папа может с/к в/у 1/250 8шт.  ОСТАНКИНО</v>
          </cell>
          <cell r="D135">
            <v>147</v>
          </cell>
        </row>
        <row r="136">
          <cell r="A136" t="str">
            <v>5708 ПОСОЛЬСКАЯ Папа может с/к в/у ОСТАНКИНО</v>
          </cell>
          <cell r="D136">
            <v>5.9550000000000001</v>
          </cell>
        </row>
        <row r="137">
          <cell r="A137" t="str">
            <v>5820 СЛИВОЧНЫЕ Папа может сос п/о мгс 2*2_45с   ОСТАНКИНО</v>
          </cell>
          <cell r="D137">
            <v>22.742999999999999</v>
          </cell>
        </row>
        <row r="138">
          <cell r="A138" t="str">
            <v>5851 ЭКСТРА Папа может вар п/о   ОСТАНКИНО</v>
          </cell>
          <cell r="D138">
            <v>51.470999999999997</v>
          </cell>
        </row>
        <row r="139">
          <cell r="A139" t="str">
            <v>5931 ОХОТНИЧЬЯ Папа может с/к в/у 1/220 8шт.   ОСТАНКИНО</v>
          </cell>
          <cell r="D139">
            <v>109</v>
          </cell>
        </row>
        <row r="140">
          <cell r="A140" t="str">
            <v>6113 СОЧНЫЕ сос п/о мгс 1*6_Ашан  ОСТАНКИНО</v>
          </cell>
          <cell r="D140">
            <v>151.25899999999999</v>
          </cell>
        </row>
        <row r="141">
          <cell r="A141" t="str">
            <v>6158 ВРЕМЯ ОЛИВЬЕ Папа может вар п/о 0.4кг   ОСТАНКИНО</v>
          </cell>
          <cell r="D141">
            <v>33</v>
          </cell>
        </row>
        <row r="142">
          <cell r="A142" t="str">
            <v>6159 ВРЕМЯ ОЛИВЬЕ.Папа может вар п/о ОСТАНКИНО</v>
          </cell>
          <cell r="D142">
            <v>21.288</v>
          </cell>
        </row>
        <row r="143">
          <cell r="A143" t="str">
            <v>6200 ГРУДИНКА ПРЕМИУМ к/в мл/к в/у 0.3кг  ОСТАНКИНО</v>
          </cell>
          <cell r="D143">
            <v>87</v>
          </cell>
        </row>
        <row r="144">
          <cell r="A144" t="str">
            <v>6206 СВИНИНА ПО-ДОМАШНЕМУ к/в мл/к в/у 0.3кг  ОСТАНКИНО</v>
          </cell>
          <cell r="D144">
            <v>49</v>
          </cell>
        </row>
        <row r="145">
          <cell r="A145" t="str">
            <v>6221 НЕАПОЛИТАНСКИЙ ДУЭТ с/к с/н мгс 1/90  ОСТАНКИНО</v>
          </cell>
          <cell r="D145">
            <v>68</v>
          </cell>
        </row>
        <row r="146">
          <cell r="A146" t="str">
            <v>6222 ИТАЛЬЯНСКОЕ АССОРТИ с/в с/н мгс 1/90 ОСТАНКИНО</v>
          </cell>
          <cell r="D146">
            <v>24</v>
          </cell>
        </row>
        <row r="147">
          <cell r="A147" t="str">
            <v>6228 МЯСНОЕ АССОРТИ к/з с/н мгс 1/90 10шт.  ОСТАНКИНО</v>
          </cell>
          <cell r="D147">
            <v>52</v>
          </cell>
        </row>
        <row r="148">
          <cell r="A148" t="str">
            <v>6247 ДОМАШНЯЯ Папа может вар п/о 0,4кг 8шт.  ОСТАНКИНО</v>
          </cell>
          <cell r="D148">
            <v>12</v>
          </cell>
        </row>
        <row r="149">
          <cell r="A149" t="str">
            <v>6253 МОЛОЧНЫЕ Коровино сос п/о мгс 1.5*6  ОСТАНКИНО</v>
          </cell>
          <cell r="D149">
            <v>10.935</v>
          </cell>
        </row>
        <row r="150">
          <cell r="A150" t="str">
            <v>6268 ГОВЯЖЬЯ Папа может вар п/о 0,4кг 8 шт.  ОСТАНКИНО</v>
          </cell>
          <cell r="D150">
            <v>73</v>
          </cell>
        </row>
        <row r="151">
          <cell r="A151" t="str">
            <v>6279 КОРЕЙКА ПО-ОСТ.к/в в/с с/н в/у 1/150_45с  ОСТАНКИНО</v>
          </cell>
          <cell r="D151">
            <v>42</v>
          </cell>
        </row>
        <row r="152">
          <cell r="A152" t="str">
            <v>6303 МЯСНЫЕ Папа может сос п/о мгс 1.5*3  ОСТАНКИНО</v>
          </cell>
          <cell r="D152">
            <v>70.162999999999997</v>
          </cell>
        </row>
        <row r="153">
          <cell r="A153" t="str">
            <v>6324 ДОКТОРСКАЯ ГОСТ вар п/о 0.4кг 8шт.  ОСТАНКИНО</v>
          </cell>
          <cell r="D153">
            <v>70</v>
          </cell>
        </row>
        <row r="154">
          <cell r="A154" t="str">
            <v>6325 ДОКТОРСКАЯ ПРЕМИУМ вар п/о 0.4кг 8шт.  ОСТАНКИНО</v>
          </cell>
          <cell r="D154">
            <v>85</v>
          </cell>
        </row>
        <row r="155">
          <cell r="A155" t="str">
            <v>6333 МЯСНАЯ Папа может вар п/о 0.4кг 8шт.  ОСТАНКИНО</v>
          </cell>
          <cell r="D155">
            <v>644</v>
          </cell>
        </row>
        <row r="156">
          <cell r="A156" t="str">
            <v>6340 ДОМАШНИЙ РЕЦЕПТ Коровино 0.5кг 8шт.  ОСТАНКИНО</v>
          </cell>
          <cell r="D156">
            <v>153</v>
          </cell>
        </row>
        <row r="157">
          <cell r="A157" t="str">
            <v>6341 ДОМАШНИЙ РЕЦЕПТ СО ШПИКОМ Коровино 0.5кг  ОСТАНКИНО</v>
          </cell>
          <cell r="D157">
            <v>9</v>
          </cell>
        </row>
        <row r="158">
          <cell r="A158" t="str">
            <v>6353 ЭКСТРА Папа может вар п/о 0.4кг 8шт.  ОСТАНКИНО</v>
          </cell>
          <cell r="D158">
            <v>262</v>
          </cell>
        </row>
        <row r="159">
          <cell r="A159" t="str">
            <v>6392 ФИЛЕЙНАЯ Папа может вар п/о 0.4кг. ОСТАНКИНО</v>
          </cell>
          <cell r="D159">
            <v>580</v>
          </cell>
        </row>
        <row r="160">
          <cell r="A160" t="str">
            <v>6415 БАЛЫКОВАЯ Коровино п/к в/у 0.84кг 6шт.  ОСТАНКИНО</v>
          </cell>
          <cell r="D160">
            <v>6</v>
          </cell>
        </row>
        <row r="161">
          <cell r="A161" t="str">
            <v>6426 КЛАССИЧЕСКАЯ ПМ вар п/о 0.3кг 8шт.  ОСТАНКИНО</v>
          </cell>
          <cell r="D161">
            <v>112</v>
          </cell>
        </row>
        <row r="162">
          <cell r="A162" t="str">
            <v>6448 СВИНИНА МАДЕРА с/к с/н в/у 1/100 10шт.   ОСТАНКИНО</v>
          </cell>
          <cell r="D162">
            <v>56</v>
          </cell>
        </row>
        <row r="163">
          <cell r="A163" t="str">
            <v>6453 ЭКСТРА Папа может с/к с/н в/у 1/100 14шт.   ОСТАНКИНО</v>
          </cell>
          <cell r="D163">
            <v>336</v>
          </cell>
        </row>
        <row r="164">
          <cell r="A164" t="str">
            <v>6454 АРОМАТНАЯ с/к с/н в/у 1/100 14шт.  ОСТАНКИНО</v>
          </cell>
          <cell r="D164">
            <v>261</v>
          </cell>
        </row>
        <row r="165">
          <cell r="A165" t="str">
            <v>6459 СЕРВЕЛАТ ШВЕЙЦАРСК. в/к с/н в/у 1/100*10  ОСТАНКИНО</v>
          </cell>
          <cell r="D165">
            <v>34</v>
          </cell>
        </row>
        <row r="166">
          <cell r="A166" t="str">
            <v>6470 ВЕТЧ.МРАМОРНАЯ в/у_45с  ОСТАНКИНО</v>
          </cell>
          <cell r="D166">
            <v>15.744999999999999</v>
          </cell>
        </row>
        <row r="167">
          <cell r="A167" t="str">
            <v>6492 ШПИК С ЧЕСНОК.И ПЕРЦЕМ к/в в/у 0.3кг_45c  ОСТАНКИНО</v>
          </cell>
          <cell r="D167">
            <v>56</v>
          </cell>
        </row>
        <row r="168">
          <cell r="A168" t="str">
            <v>6495 ВЕТЧ.МРАМОРНАЯ в/у срез 0.3кг 6шт_45с  ОСТАНКИНО</v>
          </cell>
          <cell r="D168">
            <v>88</v>
          </cell>
        </row>
        <row r="169">
          <cell r="A169" t="str">
            <v>6527 ШПИКАЧКИ СОЧНЫЕ ПМ сар б/о мгс 1*3 45с ОСТАНКИНО</v>
          </cell>
          <cell r="D169">
            <v>91.177000000000007</v>
          </cell>
        </row>
        <row r="170">
          <cell r="A170" t="str">
            <v>6586 МРАМОРНАЯ И БАЛЫКОВАЯ в/к с/н мгс 1/90 ОСТАНКИНО</v>
          </cell>
          <cell r="D170">
            <v>36</v>
          </cell>
        </row>
        <row r="171">
          <cell r="A171" t="str">
            <v>6666 БОЯНСКАЯ Папа может п/к в/у 0,28кг 8 шт. ОСТАНКИНО</v>
          </cell>
          <cell r="D171">
            <v>215</v>
          </cell>
        </row>
        <row r="172">
          <cell r="A172" t="str">
            <v>6683 СЕРВЕЛАТ ЗЕРНИСТЫЙ ПМ в/к в/у 0,35кг  ОСТАНКИНО</v>
          </cell>
          <cell r="D172">
            <v>416</v>
          </cell>
        </row>
        <row r="173">
          <cell r="A173" t="str">
            <v>6684 СЕРВЕЛАТ КАРЕЛЬСКИЙ ПМ в/к в/у 0.28кг  ОСТАНКИНО</v>
          </cell>
          <cell r="D173">
            <v>387</v>
          </cell>
        </row>
        <row r="174">
          <cell r="A174" t="str">
            <v>6689 СЕРВЕЛАТ ОХОТНИЧИЙ ПМ в/к в/у 0,35кг 8шт  ОСТАНКИНО</v>
          </cell>
          <cell r="D174">
            <v>508</v>
          </cell>
        </row>
        <row r="175">
          <cell r="A175" t="str">
            <v>6697 СЕРВЕЛАТ ФИНСКИЙ ПМ в/к в/у 0,35кг 8шт.  ОСТАНКИНО</v>
          </cell>
          <cell r="D175">
            <v>689</v>
          </cell>
        </row>
        <row r="176">
          <cell r="A176" t="str">
            <v>6713 СОЧНЫЙ ГРИЛЬ ПМ сос п/о мгс 0.41кг 8шт.  ОСТАНКИНО</v>
          </cell>
          <cell r="D176">
            <v>147</v>
          </cell>
        </row>
        <row r="177">
          <cell r="A177" t="str">
            <v>6722 СОЧНЫЕ ПМ сос п/о мгс 0,41кг 10шт.  ОСТАНКИНО</v>
          </cell>
          <cell r="D177">
            <v>616</v>
          </cell>
        </row>
        <row r="178">
          <cell r="A178" t="str">
            <v>6726 СЛИВОЧНЫЕ ПМ сос п/о мгс 0.41кг 10шт.  ОСТАНКИНО</v>
          </cell>
          <cell r="D178">
            <v>410</v>
          </cell>
        </row>
        <row r="179">
          <cell r="A179" t="str">
            <v>6762 СЛИВОЧНЫЕ сос ц/о мгс 0.41кг 8шт.  ОСТАНКИНО</v>
          </cell>
          <cell r="D179">
            <v>48</v>
          </cell>
        </row>
        <row r="180">
          <cell r="A180" t="str">
            <v>6765 РУБЛЕНЫЕ сос ц/о мгс 0.36кг 6шт.  ОСТАНКИНО</v>
          </cell>
          <cell r="D180">
            <v>85</v>
          </cell>
        </row>
        <row r="181">
          <cell r="A181" t="str">
            <v>6767 РУБЛЕНЫЕ сос ц/о мгс 1*4  ОСТАНКИНО</v>
          </cell>
          <cell r="D181">
            <v>8.5739999999999998</v>
          </cell>
        </row>
        <row r="182">
          <cell r="A182" t="str">
            <v>6768 С СЫРОМ сос ц/о мгс 0.41кг 6шт.  ОСТАНКИНО</v>
          </cell>
          <cell r="D182">
            <v>23</v>
          </cell>
        </row>
        <row r="183">
          <cell r="A183" t="str">
            <v>6773 САЛЯМИ Папа может п/к в/у 0,28кг 8шт.  ОСТАНКИНО</v>
          </cell>
          <cell r="D183">
            <v>73</v>
          </cell>
        </row>
        <row r="184">
          <cell r="A184" t="str">
            <v>6777 МЯСНЫЕ С ГОВЯДИНОЙ ПМ сос п/о мгс 0.4кг  ОСТАНКИНО</v>
          </cell>
          <cell r="D184">
            <v>146</v>
          </cell>
        </row>
        <row r="185">
          <cell r="A185" t="str">
            <v>6785 ВЕНСКАЯ САЛЯМИ п/к в/у 0.33кг 8шт.  ОСТАНКИНО</v>
          </cell>
          <cell r="D185">
            <v>35</v>
          </cell>
        </row>
        <row r="186">
          <cell r="A186" t="str">
            <v>6787 СЕРВЕЛАТ КРЕМЛЕВСКИЙ в/к в/у 0,33кг 8шт.  ОСТАНКИНО</v>
          </cell>
          <cell r="D186">
            <v>58</v>
          </cell>
        </row>
        <row r="187">
          <cell r="A187" t="str">
            <v>6791 СЕРВЕЛАТ ПРЕМИУМ в/к в/у 0,33кг 8шт.  ОСТАНКИНО</v>
          </cell>
          <cell r="D187">
            <v>33</v>
          </cell>
        </row>
        <row r="188">
          <cell r="A188" t="str">
            <v>6793 БАЛЫКОВАЯ в/к в/у 0,33кг 8шт.  ОСТАНКИНО</v>
          </cell>
          <cell r="D188">
            <v>75</v>
          </cell>
        </row>
        <row r="189">
          <cell r="A189" t="str">
            <v>6794 БАЛЫКОВАЯ в/к в/у  ОСТАНКИНО</v>
          </cell>
          <cell r="D189">
            <v>3.91</v>
          </cell>
        </row>
        <row r="190">
          <cell r="A190" t="str">
            <v>6795 ОСТАНКИНСКАЯ в/к в/у 0,33кг 8шт.  ОСТАНКИНО</v>
          </cell>
          <cell r="D190">
            <v>15</v>
          </cell>
        </row>
        <row r="191">
          <cell r="A191" t="str">
            <v>6801 ОСТАНКИНСКАЯ вар п/о 0.4кг 8шт.  ОСТАНКИНО</v>
          </cell>
          <cell r="D191">
            <v>22</v>
          </cell>
        </row>
        <row r="192">
          <cell r="A192" t="str">
            <v>6807 СЕРВЕЛАТ ЕВРОПЕЙСКИЙ в/к в/у 0,33кг 8шт.  ОСТАНКИНО</v>
          </cell>
          <cell r="D192">
            <v>27</v>
          </cell>
        </row>
        <row r="193">
          <cell r="A193" t="str">
            <v>6829 МОЛОЧНЫЕ КЛАССИЧЕСКИЕ сос п/о мгс 2*4_С  ОСТАНКИНО</v>
          </cell>
          <cell r="D193">
            <v>86.623000000000005</v>
          </cell>
        </row>
        <row r="194">
          <cell r="A194" t="str">
            <v>6834 ПОСОЛЬСКАЯ ПМ с/к с/н в/у 1/100 10шт.  ОСТАНКИНО</v>
          </cell>
          <cell r="D194">
            <v>29</v>
          </cell>
        </row>
        <row r="195">
          <cell r="A195" t="str">
            <v>6837 ФИЛЕЙНЫЕ Папа Может сос ц/о мгс 0.4кг  ОСТАНКИНО</v>
          </cell>
          <cell r="D195">
            <v>126</v>
          </cell>
        </row>
        <row r="196">
          <cell r="A196" t="str">
            <v>6842 ДЫМОВИЦА ИЗ ОКОРОКА к/в мл/к в/у 0,3кг  ОСТАНКИНО</v>
          </cell>
          <cell r="D196">
            <v>20</v>
          </cell>
        </row>
        <row r="197">
          <cell r="A197" t="str">
            <v>6852 МОЛОЧНЫЕ ПРЕМИУМ ПМ сос п/о в/ у 1/350  ОСТАНКИНО</v>
          </cell>
          <cell r="D197">
            <v>289</v>
          </cell>
        </row>
        <row r="198">
          <cell r="A198" t="str">
            <v>6853 МОЛОЧНЫЕ ПРЕМИУМ ПМ сос п/о мгс 1*6  ОСТАНКИНО</v>
          </cell>
          <cell r="D198">
            <v>25.93</v>
          </cell>
        </row>
        <row r="199">
          <cell r="A199" t="str">
            <v>6854 МОЛОЧНЫЕ ПРЕМИУМ ПМ сос п/о мгс 0.6кг  ОСТАНКИНО</v>
          </cell>
          <cell r="D199">
            <v>100</v>
          </cell>
        </row>
        <row r="200">
          <cell r="A200" t="str">
            <v>6861 ДОМАШНИЙ РЕЦЕПТ Коровино вар п/о  ОСТАНКИНО</v>
          </cell>
          <cell r="D200">
            <v>25.533999999999999</v>
          </cell>
        </row>
        <row r="201">
          <cell r="A201" t="str">
            <v>6862 ДОМАШНИЙ РЕЦЕПТ СО ШПИК. Коровино вар п/о  ОСТАНКИНО</v>
          </cell>
          <cell r="D201">
            <v>3.7509999999999999</v>
          </cell>
        </row>
        <row r="202">
          <cell r="A202" t="str">
            <v>6869 С ГОВЯДИНОЙ СН сос п/о мгс 1кг 6шт.  ОСТАНКИНО</v>
          </cell>
          <cell r="D202">
            <v>17</v>
          </cell>
        </row>
        <row r="203">
          <cell r="A203" t="str">
            <v>6909 ДЛЯ ДЕТЕЙ сос п/о мгс 0.33кг 8шт.  ОСТАНКИНО</v>
          </cell>
          <cell r="D203">
            <v>92</v>
          </cell>
        </row>
        <row r="204">
          <cell r="A204" t="str">
            <v>6919 БЕКОН с/к с/н в/у 1/180 10шт.  ОСТАНКИНО</v>
          </cell>
          <cell r="D204">
            <v>58</v>
          </cell>
        </row>
        <row r="205">
          <cell r="A205" t="str">
            <v>6921 БЕКОН Папа может с/к с/н в/у 1/140 10шт  ОСТАНКИНО</v>
          </cell>
          <cell r="D205">
            <v>106</v>
          </cell>
        </row>
        <row r="206">
          <cell r="A206" t="str">
            <v>Балык говяжий с/к "Эликатессе" 0,10 кг.шт. нарезка (лоток с ср.защ.атм.)  СПК</v>
          </cell>
          <cell r="D206">
            <v>23</v>
          </cell>
        </row>
        <row r="207">
          <cell r="A207" t="str">
            <v>Балык свиной с/к "Эликатессе" 0,10 кг.шт. нарезка (лоток с ср.защ.атм.)  СПК</v>
          </cell>
          <cell r="D207">
            <v>5</v>
          </cell>
        </row>
        <row r="208">
          <cell r="A208" t="str">
            <v>БОНУС_ 457  Колбаса Молочная ТМ Особый рецепт ВЕС большой батон  ПОКОМ</v>
          </cell>
          <cell r="D208">
            <v>113.117</v>
          </cell>
        </row>
        <row r="209">
          <cell r="A209" t="str">
            <v>БОНУС_273  Сосиски Сочинки с сочной грудинкой, МГС 0.4кг,   ПОКОМ</v>
          </cell>
          <cell r="D209">
            <v>173</v>
          </cell>
        </row>
        <row r="210">
          <cell r="A210" t="str">
            <v>БОНУС_Колбаса вареная Филейская ТМ Вязанка. ВЕС  ПОКОМ</v>
          </cell>
          <cell r="D210">
            <v>36.329000000000001</v>
          </cell>
        </row>
        <row r="211">
          <cell r="A211" t="str">
            <v>БОНУС_Колбаса Сервелат Филедворский, фиброуз, в/у 0,35 кг срез,  ПОКОМ</v>
          </cell>
          <cell r="D211">
            <v>52</v>
          </cell>
        </row>
        <row r="212">
          <cell r="A212" t="str">
            <v>БОНУС_Пельмени Бульмени с говядиной и свининой Наваристые 2,7кг Горячая штучка ВЕС  ПОКОМ</v>
          </cell>
          <cell r="D212">
            <v>21.6</v>
          </cell>
        </row>
        <row r="213">
          <cell r="A213" t="str">
            <v>БОНУС_Пельмени Отборные из свинины и говядины 0,9 кг ТМ Стародворье ТС Медвежье ушко  ПОКОМ</v>
          </cell>
          <cell r="D213">
            <v>61</v>
          </cell>
        </row>
        <row r="214">
          <cell r="A214" t="str">
            <v>Бутербродная вареная 0,47 кг шт.  СПК</v>
          </cell>
          <cell r="D214">
            <v>13</v>
          </cell>
        </row>
        <row r="215">
          <cell r="A215" t="str">
            <v>Готовые чебупели острые с мясом Горячая штучка 0,3 кг зам  ПОКОМ</v>
          </cell>
          <cell r="D215">
            <v>98</v>
          </cell>
        </row>
        <row r="216">
          <cell r="A216" t="str">
            <v>Готовые чебупели с ветчиной и сыром Горячая штучка 0,3кг зам  ПОКОМ</v>
          </cell>
          <cell r="D216">
            <v>278</v>
          </cell>
        </row>
        <row r="217">
          <cell r="A217" t="str">
            <v>Готовые чебупели сочные с мясом ТМ Горячая штучка  0,3кг зам  ПОКОМ</v>
          </cell>
          <cell r="D217">
            <v>426</v>
          </cell>
        </row>
        <row r="218">
          <cell r="A218" t="str">
            <v>Готовые чебуреки с мясом ТМ Горячая штучка 0,09 кг флоу-пак ПОКОМ</v>
          </cell>
          <cell r="D218">
            <v>100</v>
          </cell>
        </row>
        <row r="219">
          <cell r="A219" t="str">
            <v>Гуцульская с/к "КолбасГрад" 160 гр.шт. термоус. пак  СПК</v>
          </cell>
          <cell r="D219">
            <v>15</v>
          </cell>
        </row>
        <row r="220">
          <cell r="A220" t="str">
            <v>Дельгаро с/в "Эликатессе" 140 гр.шт.  СПК</v>
          </cell>
          <cell r="D220">
            <v>1</v>
          </cell>
        </row>
        <row r="221">
          <cell r="A221" t="str">
            <v>Деревенская с чесночком и сальцем п/к (черева) 390 гр.шт. термоус. пак.  СПК</v>
          </cell>
          <cell r="D221">
            <v>31</v>
          </cell>
        </row>
        <row r="222">
          <cell r="A222" t="str">
            <v>Докторская вареная в/с 0,47 кг шт.  СПК</v>
          </cell>
          <cell r="D222">
            <v>17</v>
          </cell>
        </row>
        <row r="223">
          <cell r="A223" t="str">
            <v>ЖАР-ладушки с мясом 0,2кг ТМ Стародворье  ПОКОМ</v>
          </cell>
          <cell r="D223">
            <v>149</v>
          </cell>
        </row>
        <row r="224">
          <cell r="A224" t="str">
            <v>Колбаски ПодПивасики оригинальные с/к 0,10 кг.шт. термофор.пак.  СПК</v>
          </cell>
          <cell r="D224">
            <v>177</v>
          </cell>
        </row>
        <row r="225">
          <cell r="A225" t="str">
            <v>Колбаски ПодПивасики острые с/к 0,10 кг.шт. термофор.пак.  СПК</v>
          </cell>
          <cell r="D225">
            <v>129</v>
          </cell>
        </row>
        <row r="226">
          <cell r="A226" t="str">
            <v>Колбаски ПодПивасики с сыром с/к 100 гр.шт. (в ср.защ.атм.)  СПК</v>
          </cell>
          <cell r="D226">
            <v>28</v>
          </cell>
        </row>
        <row r="227">
          <cell r="A227" t="str">
            <v>Круггетсы с сырным соусом ТМ Горячая штучка 0,25 кг зам  ПОКОМ</v>
          </cell>
          <cell r="D227">
            <v>150</v>
          </cell>
        </row>
        <row r="228">
          <cell r="A228" t="str">
            <v>Круггетсы сочные ТМ Горячая штучка ТС Круггетсы 0,25 кг зам  ПОКОМ</v>
          </cell>
          <cell r="D228">
            <v>185</v>
          </cell>
        </row>
        <row r="229">
          <cell r="A229" t="str">
            <v>Ла Фаворте с/в "Эликатессе" 140 гр.шт.  СПК</v>
          </cell>
          <cell r="D229">
            <v>4</v>
          </cell>
        </row>
        <row r="230">
          <cell r="A230" t="str">
            <v>Ливерная Печеночная "Просто выгодно" 0,3 кг.шт.  СПК</v>
          </cell>
          <cell r="D230">
            <v>24</v>
          </cell>
        </row>
        <row r="231">
          <cell r="A231" t="str">
            <v>Мини-сосиски в тесте "Фрайпики" 3,7кг ВЕС, ТМ Зареченские  ПОКОМ</v>
          </cell>
          <cell r="D231">
            <v>7.4</v>
          </cell>
        </row>
        <row r="232">
          <cell r="A232" t="str">
            <v>Мини-сосиски в тесте 3,7кг ВЕС заморож. ТМ Зареченские  ПОКОМ</v>
          </cell>
          <cell r="D232">
            <v>74</v>
          </cell>
        </row>
        <row r="233">
          <cell r="A233" t="str">
            <v>Мини-чебуречки с мясом ВЕС 5,5кг ТМ Зареченские  ПОКОМ</v>
          </cell>
          <cell r="D233">
            <v>22</v>
          </cell>
        </row>
        <row r="234">
          <cell r="A234" t="str">
            <v>Мини-чебуречки с сыром и ветчиной 0,3кг ТМ Зареченские  ПОКОМ</v>
          </cell>
          <cell r="D234">
            <v>1</v>
          </cell>
        </row>
        <row r="235">
          <cell r="A235" t="str">
            <v>Мини-шарики с курочкой и сыром ТМ Зареченские ВЕС  ПОКОМ</v>
          </cell>
          <cell r="D235">
            <v>21</v>
          </cell>
        </row>
        <row r="236">
          <cell r="A236" t="str">
            <v>Наггетсы из печи 0,25кг ТМ Вязанка ТС Няняггетсы Сливушки замор.  ПОКОМ</v>
          </cell>
          <cell r="D236">
            <v>297</v>
          </cell>
        </row>
        <row r="237">
          <cell r="A237" t="str">
            <v>Наггетсы Нагетосы Сочная курочка ТМ Горячая штучка 0,25 кг зам  ПОКОМ</v>
          </cell>
          <cell r="D237">
            <v>259</v>
          </cell>
        </row>
        <row r="238">
          <cell r="A238" t="str">
            <v>Наггетсы с индейкой 0,25кг ТМ Вязанка ТС Няняггетсы Сливушки НД2 замор.  ПОКОМ</v>
          </cell>
          <cell r="D238">
            <v>279</v>
          </cell>
        </row>
        <row r="239">
          <cell r="A239" t="str">
            <v>Наггетсы с куриным филе и сыром ТМ Вязанка 0,25 кг ПОКОМ</v>
          </cell>
          <cell r="D239">
            <v>171</v>
          </cell>
        </row>
        <row r="240">
          <cell r="A240" t="str">
            <v>Наггетсы Хрустящие 0,3кг ТМ Зареченские  ПОКОМ</v>
          </cell>
          <cell r="D240">
            <v>10</v>
          </cell>
        </row>
        <row r="241">
          <cell r="A241" t="str">
            <v>Наггетсы Хрустящие ТМ Зареченские. ВЕС ПОКОМ</v>
          </cell>
          <cell r="D241">
            <v>240</v>
          </cell>
        </row>
        <row r="242">
          <cell r="A242" t="str">
            <v>Оригинальная с перцем с/к  СПК</v>
          </cell>
          <cell r="D242">
            <v>13.384</v>
          </cell>
        </row>
        <row r="243">
          <cell r="A243" t="str">
            <v>Пельмени Grandmeni со сливочным маслом Горячая штучка 0,75 кг ПОКОМ</v>
          </cell>
          <cell r="D243">
            <v>13</v>
          </cell>
        </row>
        <row r="244">
          <cell r="A244" t="str">
            <v>Пельмени Бигбули #МЕГАВКУСИЩЕ с сочной грудинкой 0,43 кг  ПОКОМ</v>
          </cell>
          <cell r="D244">
            <v>18</v>
          </cell>
        </row>
        <row r="245">
          <cell r="A245" t="str">
            <v>Пельмени Бигбули #МЕГАВКУСИЩЕ с сочной грудинкой 0,9 кг  ПОКОМ</v>
          </cell>
          <cell r="D245">
            <v>43</v>
          </cell>
        </row>
        <row r="246">
          <cell r="A246" t="str">
            <v>Пельмени Бигбули с мясом, Горячая штучка 0,43кг  ПОКОМ</v>
          </cell>
          <cell r="D246">
            <v>38</v>
          </cell>
        </row>
        <row r="247">
          <cell r="A247" t="str">
            <v>Пельмени Бигбули с мясом, Горячая штучка 0,9кг  ПОКОМ</v>
          </cell>
          <cell r="D247">
            <v>82</v>
          </cell>
        </row>
        <row r="248">
          <cell r="A248" t="str">
            <v>Пельмени Бигбули со сливоч.маслом (Мегамаслище) ТМ БУЛЬМЕНИ сфера 0,43. замор. ПОКОМ</v>
          </cell>
          <cell r="D248">
            <v>33</v>
          </cell>
        </row>
        <row r="249">
          <cell r="A249" t="str">
            <v>Пельмени Бигбули со сливочным маслом #МЕГАМАСЛИЩЕ Горячая штучка 0,9 кг  ПОКОМ</v>
          </cell>
          <cell r="D249">
            <v>64</v>
          </cell>
        </row>
        <row r="250">
          <cell r="A250" t="str">
            <v>Пельмени Бульмени по-сибирски с говядиной и свининой ТМ Горячая штучка 0,8 кг ПОКОМ</v>
          </cell>
          <cell r="D250">
            <v>11</v>
          </cell>
        </row>
        <row r="251">
          <cell r="A251" t="str">
            <v>Пельмени Бульмени с говядиной и свининой Горячая шт. 0,9 кг  ПОКОМ</v>
          </cell>
          <cell r="D251">
            <v>233</v>
          </cell>
        </row>
        <row r="252">
          <cell r="A252" t="str">
            <v>Пельмени Бульмени с говядиной и свининой Горячая штучка 0,43  ПОКОМ</v>
          </cell>
          <cell r="D252">
            <v>244</v>
          </cell>
        </row>
        <row r="253">
          <cell r="A253" t="str">
            <v>Пельмени Бульмени с говядиной и свининой Наваристые 2,7кг Горячая штучка ВЕС  ПОКОМ</v>
          </cell>
          <cell r="D253">
            <v>32.4</v>
          </cell>
        </row>
        <row r="254">
          <cell r="A254" t="str">
            <v>Пельмени Бульмени с говядиной и свининой Наваристые 5кг Горячая штучка ВЕС  ПОКОМ</v>
          </cell>
          <cell r="D254">
            <v>185</v>
          </cell>
        </row>
        <row r="255">
          <cell r="A255" t="str">
            <v>Пельмени Бульмени со сливочным маслом Горячая штучка 0,9 кг  ПОКОМ</v>
          </cell>
          <cell r="D255">
            <v>297</v>
          </cell>
        </row>
        <row r="256">
          <cell r="A256" t="str">
            <v>Пельмени Бульмени со сливочным маслом ТМ Горячая шт. 0,43 кг  ПОКОМ</v>
          </cell>
          <cell r="D256">
            <v>281</v>
          </cell>
        </row>
        <row r="257">
          <cell r="A257" t="str">
            <v>Пельмени Домашние с говядиной и свининой 0,7кг, сфера ТМ Зареченские  ПОКОМ</v>
          </cell>
          <cell r="D257">
            <v>7</v>
          </cell>
        </row>
        <row r="258">
          <cell r="A258" t="str">
            <v>Пельмени Домашние со сливочным маслом 0,7кг, сфера ТМ Зареченские  ПОКОМ</v>
          </cell>
          <cell r="D258">
            <v>7</v>
          </cell>
        </row>
        <row r="259">
          <cell r="A259" t="str">
            <v>Пельмени Жемчужные сфера 1,0кг ТМ Зареченские  ПОКОМ</v>
          </cell>
          <cell r="D259">
            <v>5</v>
          </cell>
        </row>
        <row r="260">
          <cell r="A260" t="str">
            <v>Пельмени Медвежьи ушки с фермерскими сливками 0,7кг  ПОКОМ</v>
          </cell>
          <cell r="D260">
            <v>27</v>
          </cell>
        </row>
        <row r="261">
          <cell r="A261" t="str">
            <v>Пельмени Медвежьи ушки с фермерской свининой и говядиной Малые 0,7кг  ПОКОМ</v>
          </cell>
          <cell r="D261">
            <v>54</v>
          </cell>
        </row>
        <row r="262">
          <cell r="A262" t="str">
            <v>Пельмени Мясорубские с рубленой грудинкой ТМ Стародворье флоупак  0,7 кг. ПОКОМ</v>
          </cell>
          <cell r="D262">
            <v>29</v>
          </cell>
        </row>
        <row r="263">
          <cell r="A263" t="str">
            <v>Пельмени Мясорубские ТМ Стародворье фоупак равиоли 0,7 кг  ПОКОМ</v>
          </cell>
          <cell r="D263">
            <v>161</v>
          </cell>
        </row>
        <row r="264">
          <cell r="A264" t="str">
            <v>Пельмени Отборные из свинины и говядины 0,9 кг ТМ Стародворье ТС Медвежье ушко  ПОКОМ</v>
          </cell>
          <cell r="D264">
            <v>32</v>
          </cell>
        </row>
        <row r="265">
          <cell r="A265" t="str">
            <v>Пельмени С говядиной и свининой, ВЕС, сфера пуговки Мясная Галерея  ПОКОМ</v>
          </cell>
          <cell r="D265">
            <v>90</v>
          </cell>
        </row>
        <row r="266">
          <cell r="A266" t="str">
            <v>Пельмени Со свининой и говядиной ТМ Особый рецепт Любимая ложка 1,0 кг  ПОКОМ</v>
          </cell>
          <cell r="D266">
            <v>115</v>
          </cell>
        </row>
        <row r="267">
          <cell r="A267" t="str">
            <v>Пельмени Сочные сфера 0,8 кг ТМ Стародворье  ПОКОМ</v>
          </cell>
          <cell r="D267">
            <v>5</v>
          </cell>
        </row>
        <row r="268">
          <cell r="A268" t="str">
            <v>Пельмени Татарские 0,4кг ТМ Особый рецепт  ПОКОМ</v>
          </cell>
          <cell r="D268">
            <v>18</v>
          </cell>
        </row>
        <row r="269">
          <cell r="A269" t="str">
            <v>Пипперони с/к "Эликатессе" 0,10 кг.шт.  СПК</v>
          </cell>
          <cell r="D269">
            <v>4</v>
          </cell>
        </row>
        <row r="270">
          <cell r="A270" t="str">
            <v>Пирожки с мясом 3,7кг ВЕС ТМ Зареченские  ПОКОМ</v>
          </cell>
          <cell r="D270">
            <v>11.1</v>
          </cell>
        </row>
        <row r="271">
          <cell r="A271" t="str">
            <v>Пирожки с мясом, картофелем и грибами 0,3кг ТМ Зареченские  ПОКОМ</v>
          </cell>
          <cell r="D271">
            <v>5</v>
          </cell>
        </row>
        <row r="272">
          <cell r="A272" t="str">
            <v>Покровская вареная 0,47 кг шт.  СПК</v>
          </cell>
          <cell r="D272">
            <v>17</v>
          </cell>
        </row>
        <row r="273">
          <cell r="A273" t="str">
            <v>ПолуКоп п/к 250 гр.шт. термоформ.пак.  СПК</v>
          </cell>
          <cell r="D273">
            <v>20</v>
          </cell>
        </row>
        <row r="274">
          <cell r="A274" t="str">
            <v>Ричеза с/к 230 гр.шт.  СПК</v>
          </cell>
          <cell r="D274">
            <v>21</v>
          </cell>
        </row>
        <row r="275">
          <cell r="A275" t="str">
            <v>Сальчетти с/к 230 гр.шт.  СПК</v>
          </cell>
          <cell r="D275">
            <v>47</v>
          </cell>
        </row>
        <row r="276">
          <cell r="A276" t="str">
            <v>Салями с перчиком с/к "КолбасГрад" 160 гр.шт. термоус. пак.  СПК</v>
          </cell>
          <cell r="D276">
            <v>13</v>
          </cell>
        </row>
        <row r="277">
          <cell r="A277" t="str">
            <v>Салями Трюфель с/в "Эликатессе" 0,16 кг.шт.  СПК</v>
          </cell>
          <cell r="D277">
            <v>5</v>
          </cell>
        </row>
        <row r="278">
          <cell r="A278" t="str">
            <v>Сардельки "Докторские" (черева) ( в ср.защ.атм.) 1.0 кг. "Высокий вкус"  СПК</v>
          </cell>
          <cell r="D278">
            <v>20.231999999999999</v>
          </cell>
        </row>
        <row r="279">
          <cell r="A279" t="str">
            <v>Сардельки "Необыкновенные" (в ср.защ.атм.)  СПК</v>
          </cell>
          <cell r="D279">
            <v>2.3250000000000002</v>
          </cell>
        </row>
        <row r="280">
          <cell r="A280" t="str">
            <v>Сардельки Докторские (черева) 400 гр.шт. (лоток с ср.защ.атм.) "Высокий вкус"  СПК</v>
          </cell>
          <cell r="D280">
            <v>13</v>
          </cell>
        </row>
        <row r="281">
          <cell r="A281" t="str">
            <v>Сардельки из говядины (черева) (в ср.защ.атм.) "Высокий вкус"  СПК</v>
          </cell>
          <cell r="D281">
            <v>8.109</v>
          </cell>
        </row>
        <row r="282">
          <cell r="A282" t="str">
            <v>Семейная с чесночком Экстра вареная 0,5 кг.шт.  СПК</v>
          </cell>
          <cell r="D282">
            <v>2</v>
          </cell>
        </row>
        <row r="283">
          <cell r="A283" t="str">
            <v>Сервелат мелкозернистый в/к 0,5 кг.шт. термоус.пак. "Высокий вкус"  СПК</v>
          </cell>
          <cell r="D283">
            <v>14</v>
          </cell>
        </row>
        <row r="284">
          <cell r="A284" t="str">
            <v>Сервелат Финский в/к 0,38 кг.шт. термофор.пак.  СПК</v>
          </cell>
          <cell r="D284">
            <v>1</v>
          </cell>
        </row>
        <row r="285">
          <cell r="A285" t="str">
            <v>Сибирская особая с/к 0,10 кг.шт. нарезка (лоток с ср.защ.атм.)  СПК</v>
          </cell>
          <cell r="D285">
            <v>67</v>
          </cell>
        </row>
        <row r="286">
          <cell r="A286" t="str">
            <v>Сибирская особая с/к 0,235 кг шт.  СПК</v>
          </cell>
          <cell r="D286">
            <v>33</v>
          </cell>
        </row>
        <row r="287">
          <cell r="A287" t="str">
            <v>Славянская п/к 0,38 кг шт.термофор.пак.  СПК</v>
          </cell>
          <cell r="D287">
            <v>2</v>
          </cell>
        </row>
        <row r="288">
          <cell r="A288" t="str">
            <v>Сосиски "Баварские" 0,36 кг.шт. вак.упак.  СПК</v>
          </cell>
          <cell r="D288">
            <v>3</v>
          </cell>
        </row>
        <row r="289">
          <cell r="A289" t="str">
            <v>Сосиски "Молочные" 0,36 кг.шт. вак.упак.  СПК</v>
          </cell>
          <cell r="D289">
            <v>7</v>
          </cell>
        </row>
        <row r="290">
          <cell r="A290" t="str">
            <v>Сосиски Мини (коллаген) (лоток с ср.защ.атм.) (для ХОРЕКА)  СПК</v>
          </cell>
          <cell r="D290">
            <v>4.1959999999999997</v>
          </cell>
        </row>
        <row r="291">
          <cell r="A291" t="str">
            <v>Сосиски Мусульманские "Просто выгодно" (в ср.защ.атм.)  СПК</v>
          </cell>
          <cell r="D291">
            <v>11.077</v>
          </cell>
        </row>
        <row r="292">
          <cell r="A292" t="str">
            <v>Сосиски Хот-дог подкопченные (лоток с ср.защ.атм.)  СПК</v>
          </cell>
          <cell r="D292">
            <v>11.382</v>
          </cell>
        </row>
        <row r="293">
          <cell r="A293" t="str">
            <v>Сосисоны в темпуре ВЕС  ПОКОМ</v>
          </cell>
          <cell r="D293">
            <v>3.6</v>
          </cell>
        </row>
        <row r="294">
          <cell r="A294" t="str">
            <v>Торо Неро с/в "Эликатессе" 140 гр.шт.  СПК</v>
          </cell>
          <cell r="D294">
            <v>5</v>
          </cell>
        </row>
        <row r="295">
          <cell r="A295" t="str">
            <v>Уши свиные копченые к пиву 0,15кг нар. д/ф шт.  СПК</v>
          </cell>
          <cell r="D295">
            <v>11</v>
          </cell>
        </row>
        <row r="296">
          <cell r="A296" t="str">
            <v>Фестивальная пора с/к 100 гр.шт.нар. (лоток с ср.защ.атм.)  СПК</v>
          </cell>
          <cell r="D296">
            <v>54</v>
          </cell>
        </row>
        <row r="297">
          <cell r="A297" t="str">
            <v>Фестивальная пора с/к 235 гр.шт.  СПК</v>
          </cell>
          <cell r="D297">
            <v>41</v>
          </cell>
        </row>
        <row r="298">
          <cell r="A298" t="str">
            <v>Фестивальная пора с/к термоус.пак  СПК</v>
          </cell>
          <cell r="D298">
            <v>8.9619999999999997</v>
          </cell>
        </row>
        <row r="299">
          <cell r="A299" t="str">
            <v>Фуэт с/в "Эликатессе" 160 гр.шт.  СПК</v>
          </cell>
          <cell r="D299">
            <v>5</v>
          </cell>
        </row>
        <row r="300">
          <cell r="A300" t="str">
            <v>Хинкали Классические ТМ Зареченские ВЕС ПОКОМ</v>
          </cell>
          <cell r="D300">
            <v>10</v>
          </cell>
        </row>
        <row r="301">
          <cell r="A301" t="str">
            <v>Хотстеры с сыром 0,25кг ТМ Горячая штучка  ПОКОМ</v>
          </cell>
          <cell r="D301">
            <v>116</v>
          </cell>
        </row>
        <row r="302">
          <cell r="A302" t="str">
            <v>Хотстеры ТМ Горячая штучка ТС Хотстеры 0,25 кг зам  ПОКОМ</v>
          </cell>
          <cell r="D302">
            <v>175</v>
          </cell>
        </row>
        <row r="303">
          <cell r="A303" t="str">
            <v>Хрустящие крылышки острые к пиву ТМ Горячая штучка 0,3кг зам  ПОКОМ</v>
          </cell>
          <cell r="D303">
            <v>38</v>
          </cell>
        </row>
        <row r="304">
          <cell r="A304" t="str">
            <v>Хрустящие крылышки ТМ Горячая штучка 0,3 кг зам  ПОКОМ</v>
          </cell>
          <cell r="D304">
            <v>70</v>
          </cell>
        </row>
        <row r="305">
          <cell r="A305" t="str">
            <v>Чебупай сочное яблоко ТМ Горячая штучка 0,2 кг зам.  ПОКОМ</v>
          </cell>
          <cell r="D305">
            <v>6</v>
          </cell>
        </row>
        <row r="306">
          <cell r="A306" t="str">
            <v>Чебупели Foodgital 0,25кг ТМ Горячая штучка  ПОКОМ</v>
          </cell>
          <cell r="D306">
            <v>7</v>
          </cell>
        </row>
        <row r="307">
          <cell r="A307" t="str">
            <v>Чебупели Курочка гриль ТМ Горячая штучка, 0,3 кг зам  ПОКОМ</v>
          </cell>
          <cell r="D307">
            <v>59</v>
          </cell>
        </row>
        <row r="308">
          <cell r="A308" t="str">
            <v>Чебупицца курочка по-итальянски Горячая штучка 0,25 кг зам  ПОКОМ</v>
          </cell>
          <cell r="D308">
            <v>465</v>
          </cell>
        </row>
        <row r="309">
          <cell r="A309" t="str">
            <v>Чебупицца Пепперони ТМ Горячая штучка ТС Чебупицца 0.25кг зам  ПОКОМ</v>
          </cell>
          <cell r="D309">
            <v>456</v>
          </cell>
        </row>
        <row r="310">
          <cell r="A310" t="str">
            <v>Чебуреки Мясные вес 2,7 кг ТМ Зареченские ВЕС ПОКОМ</v>
          </cell>
          <cell r="D310">
            <v>5.4</v>
          </cell>
        </row>
        <row r="311">
          <cell r="A311" t="str">
            <v>Чебуреки сочные ВЕС ТМ Зареченские  ПОКОМ</v>
          </cell>
          <cell r="D311">
            <v>145</v>
          </cell>
        </row>
        <row r="312">
          <cell r="A312" t="str">
            <v>Шпикачки Русские (черева) (в ср.защ.атм.) "Высокий вкус"  СПК</v>
          </cell>
          <cell r="D312">
            <v>11.154999999999999</v>
          </cell>
        </row>
        <row r="313">
          <cell r="A313" t="str">
            <v>Эликапреза с/в "Эликатессе" 85 гр.шт. нарезка (лоток с ср.защ.атм.)  СПК</v>
          </cell>
          <cell r="D313">
            <v>8</v>
          </cell>
        </row>
        <row r="314">
          <cell r="A314" t="str">
            <v>Юбилейная с/к 0,10 кг.шт. нарезка (лоток с ср.защ.атм.)  СПК</v>
          </cell>
          <cell r="D314">
            <v>27</v>
          </cell>
        </row>
        <row r="315">
          <cell r="A315" t="str">
            <v>Юбилейная с/к 0,235 кг.шт.  СПК</v>
          </cell>
          <cell r="D315">
            <v>84</v>
          </cell>
        </row>
        <row r="316">
          <cell r="A316" t="str">
            <v>Итого</v>
          </cell>
          <cell r="D316">
            <v>34970.667000000001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N12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P5" sqref="AP5"/>
    </sheetView>
  </sheetViews>
  <sheetFormatPr defaultColWidth="10.5" defaultRowHeight="11.45" customHeight="1" outlineLevelRow="1" x14ac:dyDescent="0.2"/>
  <cols>
    <col min="1" max="1" width="63.5" style="1" customWidth="1"/>
    <col min="2" max="2" width="4.83203125" style="1" customWidth="1"/>
    <col min="3" max="6" width="7.8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22" width="0.83203125" style="5" customWidth="1"/>
    <col min="23" max="23" width="6.6640625" style="5" bestFit="1" customWidth="1"/>
    <col min="24" max="24" width="6.5" style="5" bestFit="1" customWidth="1"/>
    <col min="25" max="25" width="6.1640625" style="5" customWidth="1"/>
    <col min="26" max="26" width="5.6640625" style="5" bestFit="1" customWidth="1"/>
    <col min="27" max="29" width="1.1640625" style="5" customWidth="1"/>
    <col min="30" max="34" width="6.6640625" style="5" bestFit="1" customWidth="1"/>
    <col min="35" max="35" width="8.83203125" style="5" customWidth="1"/>
    <col min="36" max="36" width="7" style="5" customWidth="1"/>
    <col min="37" max="38" width="1" style="5" customWidth="1"/>
    <col min="39" max="40" width="1.5" style="5" customWidth="1"/>
    <col min="41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/>
    <row r="4" spans="1:40" ht="12.95" customHeight="1" x14ac:dyDescent="0.2">
      <c r="A4" s="4"/>
      <c r="B4" s="4"/>
      <c r="C4" s="4" t="s">
        <v>1</v>
      </c>
      <c r="D4" s="4"/>
      <c r="E4" s="4"/>
      <c r="F4" s="4"/>
      <c r="G4" s="9" t="s">
        <v>133</v>
      </c>
      <c r="H4" s="10" t="s">
        <v>134</v>
      </c>
      <c r="I4" s="9" t="s">
        <v>135</v>
      </c>
      <c r="J4" s="9" t="s">
        <v>136</v>
      </c>
      <c r="K4" s="9" t="s">
        <v>137</v>
      </c>
      <c r="L4" s="9" t="s">
        <v>138</v>
      </c>
      <c r="M4" s="9" t="s">
        <v>138</v>
      </c>
      <c r="N4" s="9" t="s">
        <v>138</v>
      </c>
      <c r="O4" s="9" t="s">
        <v>138</v>
      </c>
      <c r="P4" s="9" t="s">
        <v>138</v>
      </c>
      <c r="Q4" s="9" t="s">
        <v>138</v>
      </c>
      <c r="R4" s="9" t="s">
        <v>138</v>
      </c>
      <c r="S4" s="11" t="s">
        <v>138</v>
      </c>
      <c r="T4" s="9" t="s">
        <v>139</v>
      </c>
      <c r="U4" s="11" t="s">
        <v>138</v>
      </c>
      <c r="V4" s="11" t="s">
        <v>138</v>
      </c>
      <c r="W4" s="9" t="s">
        <v>135</v>
      </c>
      <c r="X4" s="11" t="s">
        <v>138</v>
      </c>
      <c r="Y4" s="9" t="s">
        <v>140</v>
      </c>
      <c r="Z4" s="11" t="s">
        <v>141</v>
      </c>
      <c r="AA4" s="9" t="s">
        <v>142</v>
      </c>
      <c r="AB4" s="9" t="s">
        <v>143</v>
      </c>
      <c r="AC4" s="9" t="s">
        <v>144</v>
      </c>
      <c r="AD4" s="9" t="s">
        <v>145</v>
      </c>
      <c r="AE4" s="9" t="s">
        <v>135</v>
      </c>
      <c r="AF4" s="9" t="s">
        <v>135</v>
      </c>
      <c r="AG4" s="9" t="s">
        <v>135</v>
      </c>
      <c r="AH4" s="9" t="s">
        <v>146</v>
      </c>
      <c r="AI4" s="9" t="s">
        <v>147</v>
      </c>
      <c r="AJ4" s="11" t="s">
        <v>148</v>
      </c>
      <c r="AK4" s="11" t="s">
        <v>148</v>
      </c>
      <c r="AL4" s="11" t="s">
        <v>148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149</v>
      </c>
      <c r="M5" s="14" t="s">
        <v>150</v>
      </c>
      <c r="N5" s="14" t="s">
        <v>151</v>
      </c>
      <c r="O5" s="14" t="s">
        <v>152</v>
      </c>
      <c r="X5" s="14" t="s">
        <v>153</v>
      </c>
      <c r="AE5" s="5" t="s">
        <v>154</v>
      </c>
      <c r="AF5" s="5" t="s">
        <v>155</v>
      </c>
      <c r="AG5" s="14" t="s">
        <v>156</v>
      </c>
      <c r="AH5" s="14" t="s">
        <v>149</v>
      </c>
      <c r="AJ5" s="14" t="s">
        <v>153</v>
      </c>
    </row>
    <row r="6" spans="1:40" ht="11.1" customHeight="1" x14ac:dyDescent="0.2">
      <c r="A6" s="6"/>
      <c r="B6" s="6"/>
      <c r="C6" s="3"/>
      <c r="D6" s="3"/>
      <c r="E6" s="12">
        <f>SUM(E7:E156)</f>
        <v>105530.79000000001</v>
      </c>
      <c r="F6" s="12">
        <f>SUM(F7:F156)</f>
        <v>76400.566999999981</v>
      </c>
      <c r="J6" s="12">
        <f>SUM(J7:J156)</f>
        <v>109455.62499999999</v>
      </c>
      <c r="K6" s="12">
        <f t="shared" ref="K6:X6" si="0">SUM(K7:K156)</f>
        <v>-3924.8350000000005</v>
      </c>
      <c r="L6" s="12">
        <f t="shared" si="0"/>
        <v>28340</v>
      </c>
      <c r="M6" s="12">
        <f t="shared" si="0"/>
        <v>14810</v>
      </c>
      <c r="N6" s="12">
        <f t="shared" si="0"/>
        <v>29550</v>
      </c>
      <c r="O6" s="12">
        <f t="shared" si="0"/>
        <v>9100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19096.157999999985</v>
      </c>
      <c r="X6" s="12">
        <f t="shared" si="0"/>
        <v>3230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10050</v>
      </c>
      <c r="AE6" s="12">
        <f t="shared" ref="AE6" si="5">SUM(AE7:AE156)</f>
        <v>19821.807599999996</v>
      </c>
      <c r="AF6" s="12">
        <f t="shared" ref="AF6" si="6">SUM(AF7:AF156)</f>
        <v>20572.611800000006</v>
      </c>
      <c r="AG6" s="12">
        <f t="shared" ref="AG6" si="7">SUM(AG7:AG156)</f>
        <v>19862.2114</v>
      </c>
      <c r="AH6" s="12">
        <f t="shared" ref="AH6:AJ6" si="8">SUM(AH7:AH156)</f>
        <v>17074.59</v>
      </c>
      <c r="AJ6" s="12">
        <f t="shared" si="8"/>
        <v>2963</v>
      </c>
      <c r="AK6" s="12">
        <f t="shared" ref="AK6" si="9">SUM(AK7:AK156)</f>
        <v>0</v>
      </c>
      <c r="AL6" s="12">
        <f t="shared" ref="AL6" si="10">SUM(AL7:AL156)</f>
        <v>0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374.65699999999998</v>
      </c>
      <c r="D7" s="8">
        <v>598.95500000000004</v>
      </c>
      <c r="E7" s="8">
        <v>477.53100000000001</v>
      </c>
      <c r="F7" s="8">
        <v>452.97699999999998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487.63099999999997</v>
      </c>
      <c r="K7" s="13">
        <f>E7-J7</f>
        <v>-10.099999999999966</v>
      </c>
      <c r="L7" s="13">
        <f>VLOOKUP(A:A,[1]TDSheet!$A:$L,12,0)</f>
        <v>170</v>
      </c>
      <c r="M7" s="13">
        <f>VLOOKUP(A:A,[1]TDSheet!$A:$V,22,0)</f>
        <v>0</v>
      </c>
      <c r="N7" s="13">
        <f>VLOOKUP(A:A,[1]TDSheet!$A:$X,24,0)</f>
        <v>200</v>
      </c>
      <c r="O7" s="13">
        <f>VLOOKUP(A:A,[1]TDSheet!$A:$M,13,0)</f>
        <v>0</v>
      </c>
      <c r="P7" s="13"/>
      <c r="Q7" s="13"/>
      <c r="R7" s="13"/>
      <c r="S7" s="13"/>
      <c r="T7" s="13"/>
      <c r="U7" s="13"/>
      <c r="V7" s="13"/>
      <c r="W7" s="13">
        <f>(E7-AD7)/5</f>
        <v>95.506200000000007</v>
      </c>
      <c r="X7" s="15"/>
      <c r="Y7" s="16">
        <f>(F7+L7+M7+N7+O7+X7)/W7</f>
        <v>8.6170007811011207</v>
      </c>
      <c r="Z7" s="13">
        <f>F7/W7</f>
        <v>4.7429067432271408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96.747600000000006</v>
      </c>
      <c r="AF7" s="13">
        <f>VLOOKUP(A:A,[1]TDSheet!$A:$AF,32,0)</f>
        <v>101.7072</v>
      </c>
      <c r="AG7" s="13">
        <f>VLOOKUP(A:A,[1]TDSheet!$A:$AG,33,0)</f>
        <v>104.42260000000002</v>
      </c>
      <c r="AH7" s="13">
        <f>VLOOKUP(A:A,[3]TDSheet!$A:$D,4,0)</f>
        <v>49.265999999999998</v>
      </c>
      <c r="AI7" s="13">
        <f>VLOOKUP(A:A,[1]TDSheet!$A:$AI,35,0)</f>
        <v>0</v>
      </c>
      <c r="AJ7" s="13">
        <f>X7*H7</f>
        <v>0</v>
      </c>
      <c r="AK7" s="13"/>
      <c r="AL7" s="13"/>
      <c r="AM7" s="13"/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245.11500000000001</v>
      </c>
      <c r="D8" s="8">
        <v>1017.65</v>
      </c>
      <c r="E8" s="8">
        <v>525.57000000000005</v>
      </c>
      <c r="F8" s="8">
        <v>709.22799999999995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547.15599999999995</v>
      </c>
      <c r="K8" s="13">
        <f t="shared" ref="K8:K71" si="11">E8-J8</f>
        <v>-21.585999999999899</v>
      </c>
      <c r="L8" s="13">
        <f>VLOOKUP(A:A,[1]TDSheet!$A:$L,12,0)</f>
        <v>0</v>
      </c>
      <c r="M8" s="13">
        <f>VLOOKUP(A:A,[1]TDSheet!$A:$V,22,0)</f>
        <v>0</v>
      </c>
      <c r="N8" s="13">
        <f>VLOOKUP(A:A,[1]TDSheet!$A:$X,24,0)</f>
        <v>50</v>
      </c>
      <c r="O8" s="13">
        <f>VLOOKUP(A:A,[1]TDSheet!$A:$M,13,0)</f>
        <v>0</v>
      </c>
      <c r="P8" s="13"/>
      <c r="Q8" s="13"/>
      <c r="R8" s="13"/>
      <c r="S8" s="13"/>
      <c r="T8" s="13"/>
      <c r="U8" s="13"/>
      <c r="V8" s="13"/>
      <c r="W8" s="13">
        <f t="shared" ref="W8:W71" si="12">(E8-AD8)/5</f>
        <v>105.114</v>
      </c>
      <c r="X8" s="15"/>
      <c r="Y8" s="16">
        <f t="shared" ref="Y8:Y71" si="13">(F8+L8+M8+N8+O8+X8)/W8</f>
        <v>7.2229008505051651</v>
      </c>
      <c r="Z8" s="13">
        <f t="shared" ref="Z8:Z71" si="14">F8/W8</f>
        <v>6.7472268204045127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134.17419999999998</v>
      </c>
      <c r="AF8" s="13">
        <f>VLOOKUP(A:A,[1]TDSheet!$A:$AF,32,0)</f>
        <v>135.17739999999998</v>
      </c>
      <c r="AG8" s="13">
        <f>VLOOKUP(A:A,[1]TDSheet!$A:$AG,33,0)</f>
        <v>121.62780000000001</v>
      </c>
      <c r="AH8" s="13">
        <f>VLOOKUP(A:A,[3]TDSheet!$A:$D,4,0)</f>
        <v>101.295</v>
      </c>
      <c r="AI8" s="13" t="str">
        <f>VLOOKUP(A:A,[1]TDSheet!$A:$AI,35,0)</f>
        <v>оконч</v>
      </c>
      <c r="AJ8" s="13">
        <f t="shared" ref="AJ8:AJ71" si="15">X8*H8</f>
        <v>0</v>
      </c>
      <c r="AK8" s="13"/>
      <c r="AL8" s="13"/>
      <c r="AM8" s="13"/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584.995</v>
      </c>
      <c r="D9" s="8">
        <v>1908.2860000000001</v>
      </c>
      <c r="E9" s="8">
        <v>1419.162</v>
      </c>
      <c r="F9" s="8">
        <v>997.19100000000003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1382.2449999999999</v>
      </c>
      <c r="K9" s="13">
        <f t="shared" si="11"/>
        <v>36.917000000000144</v>
      </c>
      <c r="L9" s="13">
        <f>VLOOKUP(A:A,[1]TDSheet!$A:$L,12,0)</f>
        <v>500</v>
      </c>
      <c r="M9" s="13">
        <f>VLOOKUP(A:A,[1]TDSheet!$A:$V,22,0)</f>
        <v>0</v>
      </c>
      <c r="N9" s="13">
        <f>VLOOKUP(A:A,[1]TDSheet!$A:$X,24,0)</f>
        <v>650</v>
      </c>
      <c r="O9" s="13">
        <f>VLOOKUP(A:A,[1]TDSheet!$A:$M,13,0)</f>
        <v>0</v>
      </c>
      <c r="P9" s="13"/>
      <c r="Q9" s="13"/>
      <c r="R9" s="13"/>
      <c r="S9" s="13"/>
      <c r="T9" s="13"/>
      <c r="U9" s="13"/>
      <c r="V9" s="13"/>
      <c r="W9" s="13">
        <f t="shared" si="12"/>
        <v>283.83240000000001</v>
      </c>
      <c r="X9" s="15"/>
      <c r="Y9" s="16">
        <f t="shared" si="13"/>
        <v>7.5649961033342201</v>
      </c>
      <c r="Z9" s="13">
        <f t="shared" si="14"/>
        <v>3.5133092627902944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238.67959999999999</v>
      </c>
      <c r="AF9" s="13">
        <f>VLOOKUP(A:A,[1]TDSheet!$A:$AF,32,0)</f>
        <v>233.63139999999999</v>
      </c>
      <c r="AG9" s="13">
        <f>VLOOKUP(A:A,[1]TDSheet!$A:$AG,33,0)</f>
        <v>240.88359999999997</v>
      </c>
      <c r="AH9" s="13">
        <f>VLOOKUP(A:A,[3]TDSheet!$A:$D,4,0)</f>
        <v>204.53899999999999</v>
      </c>
      <c r="AI9" s="13" t="str">
        <f>VLOOKUP(A:A,[1]TDSheet!$A:$AI,35,0)</f>
        <v>нояаб</v>
      </c>
      <c r="AJ9" s="13">
        <f t="shared" si="15"/>
        <v>0</v>
      </c>
      <c r="AK9" s="13"/>
      <c r="AL9" s="13"/>
      <c r="AM9" s="13"/>
      <c r="AN9" s="13"/>
    </row>
    <row r="10" spans="1:40" s="1" customFormat="1" ht="11.1" customHeight="1" outlineLevel="1" x14ac:dyDescent="0.2">
      <c r="A10" s="7" t="s">
        <v>13</v>
      </c>
      <c r="B10" s="7" t="s">
        <v>12</v>
      </c>
      <c r="C10" s="8">
        <v>69</v>
      </c>
      <c r="D10" s="8">
        <v>6</v>
      </c>
      <c r="E10" s="8">
        <v>4</v>
      </c>
      <c r="F10" s="8">
        <v>69</v>
      </c>
      <c r="G10" s="1">
        <f>VLOOKUP(A:A,[1]TDSheet!$A:$G,7,0)</f>
        <v>0</v>
      </c>
      <c r="H10" s="1">
        <f>VLOOKUP(A:A,[1]TDSheet!$A:$H,8,0)</f>
        <v>0</v>
      </c>
      <c r="I10" s="1">
        <f>VLOOKUP(A:A,[1]TDSheet!$A:$I,9,0)</f>
        <v>45</v>
      </c>
      <c r="J10" s="13">
        <f>VLOOKUP(A:A,[2]TDSheet!$A:$F,6,0)</f>
        <v>319</v>
      </c>
      <c r="K10" s="13">
        <f t="shared" si="11"/>
        <v>-315</v>
      </c>
      <c r="L10" s="13">
        <f>VLOOKUP(A:A,[1]TDSheet!$A:$L,12,0)</f>
        <v>0</v>
      </c>
      <c r="M10" s="13">
        <f>VLOOKUP(A:A,[1]TDSheet!$A:$V,22,0)</f>
        <v>0</v>
      </c>
      <c r="N10" s="13">
        <f>VLOOKUP(A:A,[1]TDSheet!$A:$X,24,0)</f>
        <v>0</v>
      </c>
      <c r="O10" s="13">
        <f>VLOOKUP(A:A,[1]TDSheet!$A:$M,13,0)</f>
        <v>0</v>
      </c>
      <c r="P10" s="13"/>
      <c r="Q10" s="13"/>
      <c r="R10" s="13"/>
      <c r="S10" s="13"/>
      <c r="T10" s="13"/>
      <c r="U10" s="13"/>
      <c r="V10" s="13"/>
      <c r="W10" s="13">
        <f t="shared" si="12"/>
        <v>0.8</v>
      </c>
      <c r="X10" s="15"/>
      <c r="Y10" s="16">
        <f t="shared" si="13"/>
        <v>86.25</v>
      </c>
      <c r="Z10" s="13">
        <f t="shared" si="14"/>
        <v>86.25</v>
      </c>
      <c r="AA10" s="13"/>
      <c r="AB10" s="13"/>
      <c r="AC10" s="13"/>
      <c r="AD10" s="13">
        <f>VLOOKUP(A:A,[1]TDSheet!$A:$AD,30,0)</f>
        <v>0</v>
      </c>
      <c r="AE10" s="13">
        <f>VLOOKUP(A:A,[1]TDSheet!$A:$AE,31,0)</f>
        <v>36.799999999999997</v>
      </c>
      <c r="AF10" s="13">
        <f>VLOOKUP(A:A,[1]TDSheet!$A:$AF,32,0)</f>
        <v>8</v>
      </c>
      <c r="AG10" s="13">
        <f>VLOOKUP(A:A,[1]TDSheet!$A:$AG,33,0)</f>
        <v>0</v>
      </c>
      <c r="AH10" s="13">
        <f>VLOOKUP(A:A,[3]TDSheet!$A:$D,4,0)</f>
        <v>4</v>
      </c>
      <c r="AI10" s="13" t="str">
        <f>VLOOKUP(A:A,[1]TDSheet!$A:$AI,35,0)</f>
        <v>выв0910,</v>
      </c>
      <c r="AJ10" s="13">
        <f t="shared" si="15"/>
        <v>0</v>
      </c>
      <c r="AK10" s="13"/>
      <c r="AL10" s="13"/>
      <c r="AM10" s="13"/>
      <c r="AN10" s="13"/>
    </row>
    <row r="11" spans="1:40" s="1" customFormat="1" ht="11.1" customHeight="1" outlineLevel="1" x14ac:dyDescent="0.2">
      <c r="A11" s="7" t="s">
        <v>14</v>
      </c>
      <c r="B11" s="7" t="s">
        <v>12</v>
      </c>
      <c r="C11" s="8">
        <v>801</v>
      </c>
      <c r="D11" s="8">
        <v>2812</v>
      </c>
      <c r="E11" s="8">
        <v>2363</v>
      </c>
      <c r="F11" s="8">
        <v>1211</v>
      </c>
      <c r="G11" s="1" t="str">
        <f>VLOOKUP(A:A,[1]TDSheet!$A:$G,7,0)</f>
        <v>ябл</v>
      </c>
      <c r="H11" s="1">
        <f>VLOOKUP(A:A,[1]TDSheet!$A:$H,8,0)</f>
        <v>0.4</v>
      </c>
      <c r="I11" s="1">
        <f>VLOOKUP(A:A,[1]TDSheet!$A:$I,9,0)</f>
        <v>45</v>
      </c>
      <c r="J11" s="13">
        <f>VLOOKUP(A:A,[2]TDSheet!$A:$F,6,0)</f>
        <v>2390</v>
      </c>
      <c r="K11" s="13">
        <f t="shared" si="11"/>
        <v>-27</v>
      </c>
      <c r="L11" s="13">
        <f>VLOOKUP(A:A,[1]TDSheet!$A:$L,12,0)</f>
        <v>1100</v>
      </c>
      <c r="M11" s="13">
        <f>VLOOKUP(A:A,[1]TDSheet!$A:$V,22,0)</f>
        <v>0</v>
      </c>
      <c r="N11" s="13">
        <f>VLOOKUP(A:A,[1]TDSheet!$A:$X,24,0)</f>
        <v>300</v>
      </c>
      <c r="O11" s="13">
        <f>VLOOKUP(A:A,[1]TDSheet!$A:$M,13,0)</f>
        <v>0</v>
      </c>
      <c r="P11" s="13"/>
      <c r="Q11" s="13"/>
      <c r="R11" s="13"/>
      <c r="S11" s="13"/>
      <c r="T11" s="13"/>
      <c r="U11" s="13"/>
      <c r="V11" s="13"/>
      <c r="W11" s="13">
        <f t="shared" si="12"/>
        <v>378.6</v>
      </c>
      <c r="X11" s="15"/>
      <c r="Y11" s="16">
        <f t="shared" si="13"/>
        <v>6.8964606444796619</v>
      </c>
      <c r="Z11" s="13">
        <f t="shared" si="14"/>
        <v>3.1986265187533016</v>
      </c>
      <c r="AA11" s="13"/>
      <c r="AB11" s="13"/>
      <c r="AC11" s="13"/>
      <c r="AD11" s="13">
        <f>VLOOKUP(A:A,[1]TDSheet!$A:$AD,30,0)</f>
        <v>470</v>
      </c>
      <c r="AE11" s="13">
        <f>VLOOKUP(A:A,[1]TDSheet!$A:$AE,31,0)</f>
        <v>351.8</v>
      </c>
      <c r="AF11" s="13">
        <f>VLOOKUP(A:A,[1]TDSheet!$A:$AF,32,0)</f>
        <v>388</v>
      </c>
      <c r="AG11" s="13">
        <f>VLOOKUP(A:A,[1]TDSheet!$A:$AG,33,0)</f>
        <v>376</v>
      </c>
      <c r="AH11" s="13">
        <f>VLOOKUP(A:A,[3]TDSheet!$A:$D,4,0)</f>
        <v>351</v>
      </c>
      <c r="AI11" s="13" t="str">
        <f>VLOOKUP(A:A,[1]TDSheet!$A:$AI,35,0)</f>
        <v>продноя</v>
      </c>
      <c r="AJ11" s="13">
        <f t="shared" si="15"/>
        <v>0</v>
      </c>
      <c r="AK11" s="13"/>
      <c r="AL11" s="13"/>
      <c r="AM11" s="13"/>
      <c r="AN11" s="13"/>
    </row>
    <row r="12" spans="1:40" s="1" customFormat="1" ht="11.1" customHeight="1" outlineLevel="1" x14ac:dyDescent="0.2">
      <c r="A12" s="7" t="s">
        <v>15</v>
      </c>
      <c r="B12" s="7" t="s">
        <v>12</v>
      </c>
      <c r="C12" s="8">
        <v>1495</v>
      </c>
      <c r="D12" s="8">
        <v>3009</v>
      </c>
      <c r="E12" s="8">
        <v>2479</v>
      </c>
      <c r="F12" s="8">
        <v>1942</v>
      </c>
      <c r="G12" s="1">
        <f>VLOOKUP(A:A,[1]TDSheet!$A:$G,7,0)</f>
        <v>0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2544</v>
      </c>
      <c r="K12" s="13">
        <f t="shared" si="11"/>
        <v>-65</v>
      </c>
      <c r="L12" s="13">
        <f>VLOOKUP(A:A,[1]TDSheet!$A:$L,12,0)</f>
        <v>1400</v>
      </c>
      <c r="M12" s="13">
        <f>VLOOKUP(A:A,[1]TDSheet!$A:$V,22,0)</f>
        <v>500</v>
      </c>
      <c r="N12" s="13">
        <f>VLOOKUP(A:A,[1]TDSheet!$A:$X,24,0)</f>
        <v>500</v>
      </c>
      <c r="O12" s="13">
        <f>VLOOKUP(A:A,[1]TDSheet!$A:$M,13,0)</f>
        <v>500</v>
      </c>
      <c r="P12" s="13"/>
      <c r="Q12" s="13"/>
      <c r="R12" s="13"/>
      <c r="S12" s="13"/>
      <c r="T12" s="13"/>
      <c r="U12" s="13"/>
      <c r="V12" s="13"/>
      <c r="W12" s="13">
        <f t="shared" si="12"/>
        <v>423.8</v>
      </c>
      <c r="X12" s="15"/>
      <c r="Y12" s="16">
        <f t="shared" si="13"/>
        <v>11.425200566304861</v>
      </c>
      <c r="Z12" s="13">
        <f t="shared" si="14"/>
        <v>4.5823501651722509</v>
      </c>
      <c r="AA12" s="13"/>
      <c r="AB12" s="13"/>
      <c r="AC12" s="13"/>
      <c r="AD12" s="13">
        <f>VLOOKUP(A:A,[1]TDSheet!$A:$AD,30,0)</f>
        <v>360</v>
      </c>
      <c r="AE12" s="13">
        <f>VLOOKUP(A:A,[1]TDSheet!$A:$AE,31,0)</f>
        <v>501.2</v>
      </c>
      <c r="AF12" s="13">
        <f>VLOOKUP(A:A,[1]TDSheet!$A:$AF,32,0)</f>
        <v>540.6</v>
      </c>
      <c r="AG12" s="13">
        <f>VLOOKUP(A:A,[1]TDSheet!$A:$AG,33,0)</f>
        <v>478.6</v>
      </c>
      <c r="AH12" s="13">
        <f>VLOOKUP(A:A,[3]TDSheet!$A:$D,4,0)</f>
        <v>409</v>
      </c>
      <c r="AI12" s="13" t="str">
        <f>VLOOKUP(A:A,[1]TDSheet!$A:$AI,35,0)</f>
        <v>нояаб</v>
      </c>
      <c r="AJ12" s="13">
        <f t="shared" si="15"/>
        <v>0</v>
      </c>
      <c r="AK12" s="13"/>
      <c r="AL12" s="13"/>
      <c r="AM12" s="13"/>
      <c r="AN12" s="13"/>
    </row>
    <row r="13" spans="1:40" s="1" customFormat="1" ht="11.1" customHeight="1" outlineLevel="1" x14ac:dyDescent="0.2">
      <c r="A13" s="7" t="s">
        <v>16</v>
      </c>
      <c r="B13" s="7" t="s">
        <v>12</v>
      </c>
      <c r="C13" s="8">
        <v>2566</v>
      </c>
      <c r="D13" s="8">
        <v>6062</v>
      </c>
      <c r="E13" s="8">
        <v>5137</v>
      </c>
      <c r="F13" s="8">
        <v>3323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3">
        <f>VLOOKUP(A:A,[2]TDSheet!$A:$F,6,0)</f>
        <v>5264</v>
      </c>
      <c r="K13" s="13">
        <f t="shared" si="11"/>
        <v>-127</v>
      </c>
      <c r="L13" s="13">
        <f>VLOOKUP(A:A,[1]TDSheet!$A:$L,12,0)</f>
        <v>700</v>
      </c>
      <c r="M13" s="13">
        <f>VLOOKUP(A:A,[1]TDSheet!$A:$V,22,0)</f>
        <v>1000</v>
      </c>
      <c r="N13" s="13">
        <f>VLOOKUP(A:A,[1]TDSheet!$A:$X,24,0)</f>
        <v>1100</v>
      </c>
      <c r="O13" s="13">
        <f>VLOOKUP(A:A,[1]TDSheet!$A:$M,13,0)</f>
        <v>0</v>
      </c>
      <c r="P13" s="13"/>
      <c r="Q13" s="13"/>
      <c r="R13" s="13"/>
      <c r="S13" s="13"/>
      <c r="T13" s="13"/>
      <c r="U13" s="13"/>
      <c r="V13" s="13"/>
      <c r="W13" s="13">
        <f t="shared" si="12"/>
        <v>870.2</v>
      </c>
      <c r="X13" s="15"/>
      <c r="Y13" s="16">
        <f t="shared" si="13"/>
        <v>7.0363134911514589</v>
      </c>
      <c r="Z13" s="13">
        <f t="shared" si="14"/>
        <v>3.8186623764651801</v>
      </c>
      <c r="AA13" s="13"/>
      <c r="AB13" s="13"/>
      <c r="AC13" s="13"/>
      <c r="AD13" s="13">
        <f>VLOOKUP(A:A,[1]TDSheet!$A:$AD,30,0)</f>
        <v>786</v>
      </c>
      <c r="AE13" s="13">
        <f>VLOOKUP(A:A,[1]TDSheet!$A:$AE,31,0)</f>
        <v>793.4</v>
      </c>
      <c r="AF13" s="13">
        <f>VLOOKUP(A:A,[1]TDSheet!$A:$AF,32,0)</f>
        <v>973.2</v>
      </c>
      <c r="AG13" s="13">
        <f>VLOOKUP(A:A,[1]TDSheet!$A:$AG,33,0)</f>
        <v>902.2</v>
      </c>
      <c r="AH13" s="13">
        <f>VLOOKUP(A:A,[3]TDSheet!$A:$D,4,0)</f>
        <v>588</v>
      </c>
      <c r="AI13" s="13" t="str">
        <f>VLOOKUP(A:A,[1]TDSheet!$A:$AI,35,0)</f>
        <v>оконч</v>
      </c>
      <c r="AJ13" s="13">
        <f t="shared" si="15"/>
        <v>0</v>
      </c>
      <c r="AK13" s="13"/>
      <c r="AL13" s="13"/>
      <c r="AM13" s="13"/>
      <c r="AN13" s="13"/>
    </row>
    <row r="14" spans="1:40" s="1" customFormat="1" ht="11.1" customHeight="1" outlineLevel="1" x14ac:dyDescent="0.2">
      <c r="A14" s="7" t="s">
        <v>17</v>
      </c>
      <c r="B14" s="7" t="s">
        <v>12</v>
      </c>
      <c r="C14" s="8">
        <v>53</v>
      </c>
      <c r="D14" s="8">
        <v>150</v>
      </c>
      <c r="E14" s="8">
        <v>1</v>
      </c>
      <c r="F14" s="8"/>
      <c r="G14" s="1">
        <f>VLOOKUP(A:A,[1]TDSheet!$A:$G,7,0)</f>
        <v>0</v>
      </c>
      <c r="H14" s="1">
        <f>VLOOKUP(A:A,[1]TDSheet!$A:$H,8,0)</f>
        <v>0</v>
      </c>
      <c r="I14" s="1">
        <f>VLOOKUP(A:A,[1]TDSheet!$A:$I,9,0)</f>
        <v>40</v>
      </c>
      <c r="J14" s="13">
        <f>VLOOKUP(A:A,[2]TDSheet!$A:$F,6,0)</f>
        <v>192</v>
      </c>
      <c r="K14" s="13">
        <f t="shared" si="11"/>
        <v>-191</v>
      </c>
      <c r="L14" s="13">
        <f>VLOOKUP(A:A,[1]TDSheet!$A:$L,12,0)</f>
        <v>0</v>
      </c>
      <c r="M14" s="13">
        <f>VLOOKUP(A:A,[1]TDSheet!$A:$V,22,0)</f>
        <v>0</v>
      </c>
      <c r="N14" s="13">
        <f>VLOOKUP(A:A,[1]TDSheet!$A:$X,24,0)</f>
        <v>0</v>
      </c>
      <c r="O14" s="13">
        <f>VLOOKUP(A:A,[1]TDSheet!$A:$M,13,0)</f>
        <v>0</v>
      </c>
      <c r="P14" s="13"/>
      <c r="Q14" s="13"/>
      <c r="R14" s="13"/>
      <c r="S14" s="13"/>
      <c r="T14" s="13"/>
      <c r="U14" s="13"/>
      <c r="V14" s="13"/>
      <c r="W14" s="13">
        <f t="shared" si="12"/>
        <v>0.2</v>
      </c>
      <c r="X14" s="15"/>
      <c r="Y14" s="16">
        <f t="shared" si="13"/>
        <v>0</v>
      </c>
      <c r="Z14" s="13">
        <f t="shared" si="14"/>
        <v>0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45.2</v>
      </c>
      <c r="AF14" s="13">
        <f>VLOOKUP(A:A,[1]TDSheet!$A:$AF,32,0)</f>
        <v>39.4</v>
      </c>
      <c r="AG14" s="13">
        <f>VLOOKUP(A:A,[1]TDSheet!$A:$AG,33,0)</f>
        <v>13.8</v>
      </c>
      <c r="AH14" s="13">
        <v>0</v>
      </c>
      <c r="AI14" s="13" t="str">
        <f>VLOOKUP(A:A,[1]TDSheet!$A:$AI,35,0)</f>
        <v>выв0910,</v>
      </c>
      <c r="AJ14" s="13">
        <f t="shared" si="15"/>
        <v>0</v>
      </c>
      <c r="AK14" s="13"/>
      <c r="AL14" s="13"/>
      <c r="AM14" s="13"/>
      <c r="AN14" s="13"/>
    </row>
    <row r="15" spans="1:40" s="1" customFormat="1" ht="11.1" customHeight="1" outlineLevel="1" x14ac:dyDescent="0.2">
      <c r="A15" s="7" t="s">
        <v>18</v>
      </c>
      <c r="B15" s="7" t="s">
        <v>12</v>
      </c>
      <c r="C15" s="8">
        <v>37</v>
      </c>
      <c r="D15" s="8">
        <v>53</v>
      </c>
      <c r="E15" s="8">
        <v>24</v>
      </c>
      <c r="F15" s="8">
        <v>66</v>
      </c>
      <c r="G15" s="1">
        <f>VLOOKUP(A:A,[1]TDSheet!$A:$G,7,0)</f>
        <v>0</v>
      </c>
      <c r="H15" s="1">
        <f>VLOOKUP(A:A,[1]TDSheet!$A:$H,8,0)</f>
        <v>0.4</v>
      </c>
      <c r="I15" s="1">
        <f>VLOOKUP(A:A,[1]TDSheet!$A:$I,9,0)</f>
        <v>50</v>
      </c>
      <c r="J15" s="13">
        <f>VLOOKUP(A:A,[2]TDSheet!$A:$F,6,0)</f>
        <v>44</v>
      </c>
      <c r="K15" s="13">
        <f t="shared" si="11"/>
        <v>-20</v>
      </c>
      <c r="L15" s="13">
        <f>VLOOKUP(A:A,[1]TDSheet!$A:$L,12,0)</f>
        <v>30</v>
      </c>
      <c r="M15" s="13">
        <f>VLOOKUP(A:A,[1]TDSheet!$A:$V,22,0)</f>
        <v>0</v>
      </c>
      <c r="N15" s="13">
        <f>VLOOKUP(A:A,[1]TDSheet!$A:$X,24,0)</f>
        <v>0</v>
      </c>
      <c r="O15" s="13">
        <f>VLOOKUP(A:A,[1]TDSheet!$A:$M,13,0)</f>
        <v>0</v>
      </c>
      <c r="P15" s="13"/>
      <c r="Q15" s="13"/>
      <c r="R15" s="13"/>
      <c r="S15" s="13"/>
      <c r="T15" s="13"/>
      <c r="U15" s="13"/>
      <c r="V15" s="13"/>
      <c r="W15" s="13">
        <f t="shared" si="12"/>
        <v>4.8</v>
      </c>
      <c r="X15" s="15"/>
      <c r="Y15" s="16">
        <f t="shared" si="13"/>
        <v>20</v>
      </c>
      <c r="Z15" s="13">
        <f t="shared" si="14"/>
        <v>13.75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12.6</v>
      </c>
      <c r="AF15" s="13">
        <f>VLOOKUP(A:A,[1]TDSheet!$A:$AF,32,0)</f>
        <v>13.8</v>
      </c>
      <c r="AG15" s="13">
        <f>VLOOKUP(A:A,[1]TDSheet!$A:$AG,33,0)</f>
        <v>11.4</v>
      </c>
      <c r="AH15" s="13">
        <f>VLOOKUP(A:A,[3]TDSheet!$A:$D,4,0)</f>
        <v>5</v>
      </c>
      <c r="AI15" s="13">
        <f>VLOOKUP(A:A,[1]TDSheet!$A:$AI,35,0)</f>
        <v>0</v>
      </c>
      <c r="AJ15" s="13">
        <f t="shared" si="15"/>
        <v>0</v>
      </c>
      <c r="AK15" s="13"/>
      <c r="AL15" s="13"/>
      <c r="AM15" s="13"/>
      <c r="AN15" s="13"/>
    </row>
    <row r="16" spans="1:40" s="1" customFormat="1" ht="21.95" customHeight="1" outlineLevel="1" x14ac:dyDescent="0.2">
      <c r="A16" s="7" t="s">
        <v>19</v>
      </c>
      <c r="B16" s="7" t="s">
        <v>12</v>
      </c>
      <c r="C16" s="8">
        <v>399</v>
      </c>
      <c r="D16" s="8">
        <v>214</v>
      </c>
      <c r="E16" s="8">
        <v>170</v>
      </c>
      <c r="F16" s="8">
        <v>435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210</v>
      </c>
      <c r="K16" s="13">
        <f t="shared" si="11"/>
        <v>-40</v>
      </c>
      <c r="L16" s="13">
        <f>VLOOKUP(A:A,[1]TDSheet!$A:$L,12,0)</f>
        <v>0</v>
      </c>
      <c r="M16" s="13">
        <f>VLOOKUP(A:A,[1]TDSheet!$A:$V,22,0)</f>
        <v>0</v>
      </c>
      <c r="N16" s="13">
        <f>VLOOKUP(A:A,[1]TDSheet!$A:$X,24,0)</f>
        <v>100</v>
      </c>
      <c r="O16" s="13">
        <f>VLOOKUP(A:A,[1]TDSheet!$A:$M,13,0)</f>
        <v>0</v>
      </c>
      <c r="P16" s="13"/>
      <c r="Q16" s="13"/>
      <c r="R16" s="13"/>
      <c r="S16" s="13"/>
      <c r="T16" s="13"/>
      <c r="U16" s="13"/>
      <c r="V16" s="13"/>
      <c r="W16" s="13">
        <f t="shared" si="12"/>
        <v>34</v>
      </c>
      <c r="X16" s="15"/>
      <c r="Y16" s="16">
        <f t="shared" si="13"/>
        <v>15.735294117647058</v>
      </c>
      <c r="Z16" s="13">
        <f t="shared" si="14"/>
        <v>12.794117647058824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46.8</v>
      </c>
      <c r="AF16" s="13">
        <f>VLOOKUP(A:A,[1]TDSheet!$A:$AF,32,0)</f>
        <v>48.6</v>
      </c>
      <c r="AG16" s="13">
        <f>VLOOKUP(A:A,[1]TDSheet!$A:$AG,33,0)</f>
        <v>32</v>
      </c>
      <c r="AH16" s="13">
        <f>VLOOKUP(A:A,[3]TDSheet!$A:$D,4,0)</f>
        <v>53</v>
      </c>
      <c r="AI16" s="13" t="e">
        <f>VLOOKUP(A:A,[1]TDSheet!$A:$AI,35,0)</f>
        <v>#N/A</v>
      </c>
      <c r="AJ16" s="13">
        <f t="shared" si="15"/>
        <v>0</v>
      </c>
      <c r="AK16" s="13"/>
      <c r="AL16" s="13"/>
      <c r="AM16" s="13"/>
      <c r="AN16" s="13"/>
    </row>
    <row r="17" spans="1:40" s="1" customFormat="1" ht="11.1" customHeight="1" outlineLevel="1" x14ac:dyDescent="0.2">
      <c r="A17" s="7" t="s">
        <v>20</v>
      </c>
      <c r="B17" s="7" t="s">
        <v>12</v>
      </c>
      <c r="C17" s="8">
        <v>114</v>
      </c>
      <c r="D17" s="8">
        <v>513</v>
      </c>
      <c r="E17" s="8">
        <v>312</v>
      </c>
      <c r="F17" s="8">
        <v>295</v>
      </c>
      <c r="G17" s="1">
        <f>VLOOKUP(A:A,[1]TDSheet!$A:$G,7,0)</f>
        <v>0</v>
      </c>
      <c r="H17" s="1">
        <f>VLOOKUP(A:A,[1]TDSheet!$A:$H,8,0)</f>
        <v>0.3</v>
      </c>
      <c r="I17" s="1">
        <f>VLOOKUP(A:A,[1]TDSheet!$A:$I,9,0)</f>
        <v>40</v>
      </c>
      <c r="J17" s="13">
        <f>VLOOKUP(A:A,[2]TDSheet!$A:$F,6,0)</f>
        <v>358</v>
      </c>
      <c r="K17" s="13">
        <f t="shared" si="11"/>
        <v>-46</v>
      </c>
      <c r="L17" s="13">
        <f>VLOOKUP(A:A,[1]TDSheet!$A:$L,12,0)</f>
        <v>0</v>
      </c>
      <c r="M17" s="13">
        <f>VLOOKUP(A:A,[1]TDSheet!$A:$V,22,0)</f>
        <v>0</v>
      </c>
      <c r="N17" s="13">
        <f>VLOOKUP(A:A,[1]TDSheet!$A:$X,24,0)</f>
        <v>100</v>
      </c>
      <c r="O17" s="13">
        <f>VLOOKUP(A:A,[1]TDSheet!$A:$M,13,0)</f>
        <v>0</v>
      </c>
      <c r="P17" s="13"/>
      <c r="Q17" s="13"/>
      <c r="R17" s="13"/>
      <c r="S17" s="13"/>
      <c r="T17" s="13"/>
      <c r="U17" s="13"/>
      <c r="V17" s="13"/>
      <c r="W17" s="13">
        <f t="shared" si="12"/>
        <v>62.4</v>
      </c>
      <c r="X17" s="15"/>
      <c r="Y17" s="16">
        <f t="shared" si="13"/>
        <v>6.3301282051282053</v>
      </c>
      <c r="Z17" s="13">
        <f t="shared" si="14"/>
        <v>4.7275641025641031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61.2</v>
      </c>
      <c r="AF17" s="13">
        <f>VLOOKUP(A:A,[1]TDSheet!$A:$AF,32,0)</f>
        <v>69.400000000000006</v>
      </c>
      <c r="AG17" s="13">
        <f>VLOOKUP(A:A,[1]TDSheet!$A:$AG,33,0)</f>
        <v>53.2</v>
      </c>
      <c r="AH17" s="13">
        <f>VLOOKUP(A:A,[3]TDSheet!$A:$D,4,0)</f>
        <v>85</v>
      </c>
      <c r="AI17" s="13">
        <f>VLOOKUP(A:A,[1]TDSheet!$A:$AI,35,0)</f>
        <v>0</v>
      </c>
      <c r="AJ17" s="13">
        <f t="shared" si="15"/>
        <v>0</v>
      </c>
      <c r="AK17" s="13"/>
      <c r="AL17" s="13"/>
      <c r="AM17" s="13"/>
      <c r="AN17" s="13"/>
    </row>
    <row r="18" spans="1:40" s="1" customFormat="1" ht="11.1" customHeight="1" outlineLevel="1" x14ac:dyDescent="0.2">
      <c r="A18" s="7" t="s">
        <v>21</v>
      </c>
      <c r="B18" s="7" t="s">
        <v>12</v>
      </c>
      <c r="C18" s="8">
        <v>1043</v>
      </c>
      <c r="D18" s="8">
        <v>2035</v>
      </c>
      <c r="E18" s="8">
        <v>1007</v>
      </c>
      <c r="F18" s="8">
        <v>2045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3">
        <f>VLOOKUP(A:A,[2]TDSheet!$A:$F,6,0)</f>
        <v>1152</v>
      </c>
      <c r="K18" s="13">
        <f t="shared" si="11"/>
        <v>-145</v>
      </c>
      <c r="L18" s="13">
        <f>VLOOKUP(A:A,[1]TDSheet!$A:$L,12,0)</f>
        <v>0</v>
      </c>
      <c r="M18" s="13">
        <f>VLOOKUP(A:A,[1]TDSheet!$A:$V,22,0)</f>
        <v>0</v>
      </c>
      <c r="N18" s="13">
        <f>VLOOKUP(A:A,[1]TDSheet!$A:$X,24,0)</f>
        <v>1000</v>
      </c>
      <c r="O18" s="13">
        <f>VLOOKUP(A:A,[1]TDSheet!$A:$M,13,0)</f>
        <v>0</v>
      </c>
      <c r="P18" s="13"/>
      <c r="Q18" s="13"/>
      <c r="R18" s="13"/>
      <c r="S18" s="13"/>
      <c r="T18" s="13"/>
      <c r="U18" s="13"/>
      <c r="V18" s="13"/>
      <c r="W18" s="13">
        <f t="shared" si="12"/>
        <v>201.4</v>
      </c>
      <c r="X18" s="15"/>
      <c r="Y18" s="16">
        <f t="shared" si="13"/>
        <v>15.119165839126117</v>
      </c>
      <c r="Z18" s="13">
        <f t="shared" si="14"/>
        <v>10.153922542204567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252.6</v>
      </c>
      <c r="AF18" s="13">
        <f>VLOOKUP(A:A,[1]TDSheet!$A:$AF,32,0)</f>
        <v>256</v>
      </c>
      <c r="AG18" s="13">
        <f>VLOOKUP(A:A,[1]TDSheet!$A:$AG,33,0)</f>
        <v>200</v>
      </c>
      <c r="AH18" s="13">
        <f>VLOOKUP(A:A,[3]TDSheet!$A:$D,4,0)</f>
        <v>265</v>
      </c>
      <c r="AI18" s="13">
        <f>VLOOKUP(A:A,[1]TDSheet!$A:$AI,35,0)</f>
        <v>0</v>
      </c>
      <c r="AJ18" s="13">
        <f t="shared" si="15"/>
        <v>0</v>
      </c>
      <c r="AK18" s="13"/>
      <c r="AL18" s="13"/>
      <c r="AM18" s="13"/>
      <c r="AN18" s="13"/>
    </row>
    <row r="19" spans="1:40" s="1" customFormat="1" ht="21.95" customHeight="1" outlineLevel="1" x14ac:dyDescent="0.2">
      <c r="A19" s="7" t="s">
        <v>22</v>
      </c>
      <c r="B19" s="7" t="s">
        <v>12</v>
      </c>
      <c r="C19" s="8">
        <v>674</v>
      </c>
      <c r="D19" s="8">
        <v>700</v>
      </c>
      <c r="E19" s="8">
        <v>629</v>
      </c>
      <c r="F19" s="8">
        <v>707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661</v>
      </c>
      <c r="K19" s="13">
        <f t="shared" si="11"/>
        <v>-32</v>
      </c>
      <c r="L19" s="13">
        <f>VLOOKUP(A:A,[1]TDSheet!$A:$L,12,0)</f>
        <v>150</v>
      </c>
      <c r="M19" s="13">
        <f>VLOOKUP(A:A,[1]TDSheet!$A:$V,22,0)</f>
        <v>100</v>
      </c>
      <c r="N19" s="13">
        <f>VLOOKUP(A:A,[1]TDSheet!$A:$X,24,0)</f>
        <v>150</v>
      </c>
      <c r="O19" s="13">
        <f>VLOOKUP(A:A,[1]TDSheet!$A:$M,13,0)</f>
        <v>0</v>
      </c>
      <c r="P19" s="13"/>
      <c r="Q19" s="13"/>
      <c r="R19" s="13"/>
      <c r="S19" s="13"/>
      <c r="T19" s="13"/>
      <c r="U19" s="13"/>
      <c r="V19" s="13"/>
      <c r="W19" s="13">
        <f t="shared" si="12"/>
        <v>125.8</v>
      </c>
      <c r="X19" s="15"/>
      <c r="Y19" s="16">
        <f t="shared" si="13"/>
        <v>8.7996820349761524</v>
      </c>
      <c r="Z19" s="13">
        <f t="shared" si="14"/>
        <v>5.6200317965023849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136.19999999999999</v>
      </c>
      <c r="AF19" s="13">
        <f>VLOOKUP(A:A,[1]TDSheet!$A:$AF,32,0)</f>
        <v>178.6</v>
      </c>
      <c r="AG19" s="13">
        <f>VLOOKUP(A:A,[1]TDSheet!$A:$AG,33,0)</f>
        <v>144.4</v>
      </c>
      <c r="AH19" s="13">
        <f>VLOOKUP(A:A,[3]TDSheet!$A:$D,4,0)</f>
        <v>76</v>
      </c>
      <c r="AI19" s="13" t="str">
        <f>VLOOKUP(A:A,[1]TDSheet!$A:$AI,35,0)</f>
        <v>продноя</v>
      </c>
      <c r="AJ19" s="13">
        <f t="shared" si="15"/>
        <v>0</v>
      </c>
      <c r="AK19" s="13"/>
      <c r="AL19" s="13"/>
      <c r="AM19" s="13"/>
      <c r="AN19" s="13"/>
    </row>
    <row r="20" spans="1:40" s="1" customFormat="1" ht="21.95" customHeight="1" outlineLevel="1" x14ac:dyDescent="0.2">
      <c r="A20" s="7" t="s">
        <v>23</v>
      </c>
      <c r="B20" s="7" t="s">
        <v>12</v>
      </c>
      <c r="C20" s="8">
        <v>147</v>
      </c>
      <c r="D20" s="8">
        <v>486</v>
      </c>
      <c r="E20" s="8">
        <v>422</v>
      </c>
      <c r="F20" s="8">
        <v>205</v>
      </c>
      <c r="G20" s="1" t="str">
        <f>VLOOKUP(A:A,[1]TDSheet!$A:$G,7,0)</f>
        <v>н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493</v>
      </c>
      <c r="K20" s="13">
        <f t="shared" si="11"/>
        <v>-71</v>
      </c>
      <c r="L20" s="13">
        <f>VLOOKUP(A:A,[1]TDSheet!$A:$L,12,0)</f>
        <v>0</v>
      </c>
      <c r="M20" s="13">
        <f>VLOOKUP(A:A,[1]TDSheet!$A:$V,22,0)</f>
        <v>20</v>
      </c>
      <c r="N20" s="13">
        <f>VLOOKUP(A:A,[1]TDSheet!$A:$X,24,0)</f>
        <v>20</v>
      </c>
      <c r="O20" s="13">
        <f>VLOOKUP(A:A,[1]TDSheet!$A:$M,13,0)</f>
        <v>0</v>
      </c>
      <c r="P20" s="13"/>
      <c r="Q20" s="13"/>
      <c r="R20" s="13"/>
      <c r="S20" s="13"/>
      <c r="T20" s="13"/>
      <c r="U20" s="13"/>
      <c r="V20" s="13"/>
      <c r="W20" s="13">
        <f t="shared" si="12"/>
        <v>19.600000000000001</v>
      </c>
      <c r="X20" s="15"/>
      <c r="Y20" s="16">
        <f t="shared" si="13"/>
        <v>12.499999999999998</v>
      </c>
      <c r="Z20" s="13">
        <f t="shared" si="14"/>
        <v>10.459183673469386</v>
      </c>
      <c r="AA20" s="13"/>
      <c r="AB20" s="13"/>
      <c r="AC20" s="13"/>
      <c r="AD20" s="13">
        <f>VLOOKUP(A:A,[1]TDSheet!$A:$AD,30,0)</f>
        <v>324</v>
      </c>
      <c r="AE20" s="13">
        <f>VLOOKUP(A:A,[1]TDSheet!$A:$AE,31,0)</f>
        <v>20.399999999999999</v>
      </c>
      <c r="AF20" s="13">
        <f>VLOOKUP(A:A,[1]TDSheet!$A:$AF,32,0)</f>
        <v>22.4</v>
      </c>
      <c r="AG20" s="13">
        <f>VLOOKUP(A:A,[1]TDSheet!$A:$AG,33,0)</f>
        <v>3.6</v>
      </c>
      <c r="AH20" s="13">
        <f>VLOOKUP(A:A,[3]TDSheet!$A:$D,4,0)</f>
        <v>13</v>
      </c>
      <c r="AI20" s="13" t="str">
        <f>VLOOKUP(A:A,[1]TDSheet!$A:$AI,35,0)</f>
        <v>склад</v>
      </c>
      <c r="AJ20" s="13">
        <f t="shared" si="15"/>
        <v>0</v>
      </c>
      <c r="AK20" s="13"/>
      <c r="AL20" s="13"/>
      <c r="AM20" s="13"/>
      <c r="AN20" s="13"/>
    </row>
    <row r="21" spans="1:40" s="1" customFormat="1" ht="21.95" customHeight="1" outlineLevel="1" x14ac:dyDescent="0.2">
      <c r="A21" s="7" t="s">
        <v>24</v>
      </c>
      <c r="B21" s="7" t="s">
        <v>12</v>
      </c>
      <c r="C21" s="8">
        <v>248</v>
      </c>
      <c r="D21" s="8">
        <v>177</v>
      </c>
      <c r="E21" s="8">
        <v>177</v>
      </c>
      <c r="F21" s="8">
        <v>231</v>
      </c>
      <c r="G21" s="1">
        <f>VLOOKUP(A:A,[1]TDSheet!$A:$G,7,0)</f>
        <v>0</v>
      </c>
      <c r="H21" s="1">
        <f>VLOOKUP(A:A,[1]TDSheet!$A:$H,8,0)</f>
        <v>0.35</v>
      </c>
      <c r="I21" s="1">
        <f>VLOOKUP(A:A,[1]TDSheet!$A:$I,9,0)</f>
        <v>45</v>
      </c>
      <c r="J21" s="13">
        <f>VLOOKUP(A:A,[2]TDSheet!$A:$F,6,0)</f>
        <v>357</v>
      </c>
      <c r="K21" s="13">
        <f t="shared" si="11"/>
        <v>-180</v>
      </c>
      <c r="L21" s="13">
        <f>VLOOKUP(A:A,[1]TDSheet!$A:$L,12,0)</f>
        <v>0</v>
      </c>
      <c r="M21" s="13">
        <f>VLOOKUP(A:A,[1]TDSheet!$A:$V,22,0)</f>
        <v>30</v>
      </c>
      <c r="N21" s="13">
        <f>VLOOKUP(A:A,[1]TDSheet!$A:$X,24,0)</f>
        <v>30</v>
      </c>
      <c r="O21" s="13">
        <f>VLOOKUP(A:A,[1]TDSheet!$A:$M,13,0)</f>
        <v>0</v>
      </c>
      <c r="P21" s="13"/>
      <c r="Q21" s="13"/>
      <c r="R21" s="13"/>
      <c r="S21" s="13"/>
      <c r="T21" s="13"/>
      <c r="U21" s="13"/>
      <c r="V21" s="13"/>
      <c r="W21" s="13">
        <f t="shared" si="12"/>
        <v>27</v>
      </c>
      <c r="X21" s="15"/>
      <c r="Y21" s="16">
        <f t="shared" si="13"/>
        <v>10.777777777777779</v>
      </c>
      <c r="Z21" s="13">
        <f t="shared" si="14"/>
        <v>8.5555555555555554</v>
      </c>
      <c r="AA21" s="13"/>
      <c r="AB21" s="13"/>
      <c r="AC21" s="13"/>
      <c r="AD21" s="13">
        <f>VLOOKUP(A:A,[1]TDSheet!$A:$AD,30,0)</f>
        <v>42</v>
      </c>
      <c r="AE21" s="13">
        <f>VLOOKUP(A:A,[1]TDSheet!$A:$AE,31,0)</f>
        <v>28.8</v>
      </c>
      <c r="AF21" s="13">
        <f>VLOOKUP(A:A,[1]TDSheet!$A:$AF,32,0)</f>
        <v>35.799999999999997</v>
      </c>
      <c r="AG21" s="13">
        <f>VLOOKUP(A:A,[1]TDSheet!$A:$AG,33,0)</f>
        <v>25.6</v>
      </c>
      <c r="AH21" s="13">
        <f>VLOOKUP(A:A,[3]TDSheet!$A:$D,4,0)</f>
        <v>15</v>
      </c>
      <c r="AI21" s="13" t="str">
        <f>VLOOKUP(A:A,[1]TDSheet!$A:$AI,35,0)</f>
        <v>склад</v>
      </c>
      <c r="AJ21" s="13">
        <f t="shared" si="15"/>
        <v>0</v>
      </c>
      <c r="AK21" s="13"/>
      <c r="AL21" s="13"/>
      <c r="AM21" s="13"/>
      <c r="AN21" s="13"/>
    </row>
    <row r="22" spans="1:40" s="1" customFormat="1" ht="21.95" customHeight="1" outlineLevel="1" x14ac:dyDescent="0.2">
      <c r="A22" s="7" t="s">
        <v>25</v>
      </c>
      <c r="B22" s="7" t="s">
        <v>12</v>
      </c>
      <c r="C22" s="8">
        <v>868</v>
      </c>
      <c r="D22" s="8">
        <v>450</v>
      </c>
      <c r="E22" s="8">
        <v>634</v>
      </c>
      <c r="F22" s="8">
        <v>653</v>
      </c>
      <c r="G22" s="1">
        <f>VLOOKUP(A:A,[1]TDSheet!$A:$G,7,0)</f>
        <v>0</v>
      </c>
      <c r="H22" s="1">
        <f>VLOOKUP(A:A,[1]TDSheet!$A:$H,8,0)</f>
        <v>0.35</v>
      </c>
      <c r="I22" s="1">
        <f>VLOOKUP(A:A,[1]TDSheet!$A:$I,9,0)</f>
        <v>45</v>
      </c>
      <c r="J22" s="13">
        <f>VLOOKUP(A:A,[2]TDSheet!$A:$F,6,0)</f>
        <v>758</v>
      </c>
      <c r="K22" s="13">
        <f t="shared" si="11"/>
        <v>-124</v>
      </c>
      <c r="L22" s="13">
        <f>VLOOKUP(A:A,[1]TDSheet!$A:$L,12,0)</f>
        <v>150</v>
      </c>
      <c r="M22" s="13">
        <f>VLOOKUP(A:A,[1]TDSheet!$A:$V,22,0)</f>
        <v>200</v>
      </c>
      <c r="N22" s="13">
        <f>VLOOKUP(A:A,[1]TDSheet!$A:$X,24,0)</f>
        <v>250</v>
      </c>
      <c r="O22" s="13">
        <f>VLOOKUP(A:A,[1]TDSheet!$A:$M,13,0)</f>
        <v>0</v>
      </c>
      <c r="P22" s="13"/>
      <c r="Q22" s="13"/>
      <c r="R22" s="13"/>
      <c r="S22" s="13"/>
      <c r="T22" s="13"/>
      <c r="U22" s="13"/>
      <c r="V22" s="13"/>
      <c r="W22" s="13">
        <f t="shared" si="12"/>
        <v>126.8</v>
      </c>
      <c r="X22" s="15"/>
      <c r="Y22" s="16">
        <f t="shared" si="13"/>
        <v>9.881703470031546</v>
      </c>
      <c r="Z22" s="13">
        <f t="shared" si="14"/>
        <v>5.1498422712933758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141.19999999999999</v>
      </c>
      <c r="AF22" s="13">
        <f>VLOOKUP(A:A,[1]TDSheet!$A:$AF,32,0)</f>
        <v>160</v>
      </c>
      <c r="AG22" s="13">
        <f>VLOOKUP(A:A,[1]TDSheet!$A:$AG,33,0)</f>
        <v>132.6</v>
      </c>
      <c r="AH22" s="13">
        <f>VLOOKUP(A:A,[3]TDSheet!$A:$D,4,0)</f>
        <v>31</v>
      </c>
      <c r="AI22" s="13" t="str">
        <f>VLOOKUP(A:A,[1]TDSheet!$A:$AI,35,0)</f>
        <v>оконч</v>
      </c>
      <c r="AJ22" s="13">
        <f t="shared" si="15"/>
        <v>0</v>
      </c>
      <c r="AK22" s="13"/>
      <c r="AL22" s="13"/>
      <c r="AM22" s="13"/>
      <c r="AN22" s="13"/>
    </row>
    <row r="23" spans="1:40" s="1" customFormat="1" ht="11.1" customHeight="1" outlineLevel="1" x14ac:dyDescent="0.2">
      <c r="A23" s="7" t="s">
        <v>26</v>
      </c>
      <c r="B23" s="7" t="s">
        <v>8</v>
      </c>
      <c r="C23" s="8">
        <v>363.452</v>
      </c>
      <c r="D23" s="8">
        <v>371.38299999999998</v>
      </c>
      <c r="E23" s="8">
        <v>392.85300000000001</v>
      </c>
      <c r="F23" s="8">
        <v>333.24700000000001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376.53699999999998</v>
      </c>
      <c r="K23" s="13">
        <f t="shared" si="11"/>
        <v>16.316000000000031</v>
      </c>
      <c r="L23" s="13">
        <f>VLOOKUP(A:A,[1]TDSheet!$A:$L,12,0)</f>
        <v>120</v>
      </c>
      <c r="M23" s="13">
        <f>VLOOKUP(A:A,[1]TDSheet!$A:$V,22,0)</f>
        <v>100</v>
      </c>
      <c r="N23" s="13">
        <f>VLOOKUP(A:A,[1]TDSheet!$A:$X,24,0)</f>
        <v>150</v>
      </c>
      <c r="O23" s="13">
        <f>VLOOKUP(A:A,[1]TDSheet!$A:$M,13,0)</f>
        <v>0</v>
      </c>
      <c r="P23" s="13"/>
      <c r="Q23" s="13"/>
      <c r="R23" s="13"/>
      <c r="S23" s="13"/>
      <c r="T23" s="13"/>
      <c r="U23" s="13"/>
      <c r="V23" s="13"/>
      <c r="W23" s="13">
        <f t="shared" si="12"/>
        <v>78.570599999999999</v>
      </c>
      <c r="X23" s="15"/>
      <c r="Y23" s="16">
        <f t="shared" si="13"/>
        <v>8.9505107508406461</v>
      </c>
      <c r="Z23" s="13">
        <f t="shared" si="14"/>
        <v>4.2413701817219165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84.664599999999993</v>
      </c>
      <c r="AF23" s="13">
        <f>VLOOKUP(A:A,[1]TDSheet!$A:$AF,32,0)</f>
        <v>103.75840000000001</v>
      </c>
      <c r="AG23" s="13">
        <f>VLOOKUP(A:A,[1]TDSheet!$A:$AG,33,0)</f>
        <v>84.930199999999999</v>
      </c>
      <c r="AH23" s="13">
        <f>VLOOKUP(A:A,[3]TDSheet!$A:$D,4,0)</f>
        <v>61.048999999999999</v>
      </c>
      <c r="AI23" s="13">
        <f>VLOOKUP(A:A,[1]TDSheet!$A:$AI,35,0)</f>
        <v>0</v>
      </c>
      <c r="AJ23" s="13">
        <f t="shared" si="15"/>
        <v>0</v>
      </c>
      <c r="AK23" s="13"/>
      <c r="AL23" s="13"/>
      <c r="AM23" s="13"/>
      <c r="AN23" s="13"/>
    </row>
    <row r="24" spans="1:40" s="1" customFormat="1" ht="11.1" customHeight="1" outlineLevel="1" x14ac:dyDescent="0.2">
      <c r="A24" s="7" t="s">
        <v>27</v>
      </c>
      <c r="B24" s="7" t="s">
        <v>8</v>
      </c>
      <c r="C24" s="8">
        <v>2438.9960000000001</v>
      </c>
      <c r="D24" s="8">
        <v>5625.0280000000002</v>
      </c>
      <c r="E24" s="8">
        <v>4604.72</v>
      </c>
      <c r="F24" s="8">
        <v>3328.8870000000002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3">
        <f>VLOOKUP(A:A,[2]TDSheet!$A:$F,6,0)</f>
        <v>4612.299</v>
      </c>
      <c r="K24" s="13">
        <f t="shared" si="11"/>
        <v>-7.5789999999997235</v>
      </c>
      <c r="L24" s="13">
        <f>VLOOKUP(A:A,[1]TDSheet!$A:$L,12,0)</f>
        <v>1800</v>
      </c>
      <c r="M24" s="13">
        <f>VLOOKUP(A:A,[1]TDSheet!$A:$V,22,0)</f>
        <v>1000</v>
      </c>
      <c r="N24" s="13">
        <f>VLOOKUP(A:A,[1]TDSheet!$A:$X,24,0)</f>
        <v>500</v>
      </c>
      <c r="O24" s="13">
        <f>VLOOKUP(A:A,[1]TDSheet!$A:$M,13,0)</f>
        <v>1500</v>
      </c>
      <c r="P24" s="13"/>
      <c r="Q24" s="13"/>
      <c r="R24" s="13"/>
      <c r="S24" s="13"/>
      <c r="T24" s="13"/>
      <c r="U24" s="13"/>
      <c r="V24" s="13"/>
      <c r="W24" s="13">
        <f t="shared" si="12"/>
        <v>920.94400000000007</v>
      </c>
      <c r="X24" s="15">
        <v>500</v>
      </c>
      <c r="Y24" s="16">
        <f t="shared" si="13"/>
        <v>9.369610964401744</v>
      </c>
      <c r="Z24" s="13">
        <f t="shared" si="14"/>
        <v>3.6146464931635363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835.26919999999996</v>
      </c>
      <c r="AF24" s="13">
        <f>VLOOKUP(A:A,[1]TDSheet!$A:$AF,32,0)</f>
        <v>900.99979999999994</v>
      </c>
      <c r="AG24" s="13">
        <f>VLOOKUP(A:A,[1]TDSheet!$A:$AG,33,0)</f>
        <v>882.90759999999989</v>
      </c>
      <c r="AH24" s="13">
        <f>VLOOKUP(A:A,[3]TDSheet!$A:$D,4,0)</f>
        <v>746.322</v>
      </c>
      <c r="AI24" s="13" t="str">
        <f>VLOOKUP(A:A,[1]TDSheet!$A:$AI,35,0)</f>
        <v>нояаб</v>
      </c>
      <c r="AJ24" s="13">
        <f t="shared" si="15"/>
        <v>500</v>
      </c>
      <c r="AK24" s="13"/>
      <c r="AL24" s="13"/>
      <c r="AM24" s="13"/>
      <c r="AN24" s="13"/>
    </row>
    <row r="25" spans="1:40" s="1" customFormat="1" ht="11.1" customHeight="1" outlineLevel="1" x14ac:dyDescent="0.2">
      <c r="A25" s="7" t="s">
        <v>28</v>
      </c>
      <c r="B25" s="7" t="s">
        <v>8</v>
      </c>
      <c r="C25" s="8">
        <v>211.00299999999999</v>
      </c>
      <c r="D25" s="8">
        <v>444.02800000000002</v>
      </c>
      <c r="E25" s="8">
        <v>308.72000000000003</v>
      </c>
      <c r="F25" s="8">
        <v>341.84899999999999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296.33499999999998</v>
      </c>
      <c r="K25" s="13">
        <f t="shared" si="11"/>
        <v>12.385000000000048</v>
      </c>
      <c r="L25" s="13">
        <f>VLOOKUP(A:A,[1]TDSheet!$A:$L,12,0)</f>
        <v>60</v>
      </c>
      <c r="M25" s="13">
        <f>VLOOKUP(A:A,[1]TDSheet!$A:$V,22,0)</f>
        <v>0</v>
      </c>
      <c r="N25" s="13">
        <f>VLOOKUP(A:A,[1]TDSheet!$A:$X,24,0)</f>
        <v>100</v>
      </c>
      <c r="O25" s="13">
        <f>VLOOKUP(A:A,[1]TDSheet!$A:$M,13,0)</f>
        <v>0</v>
      </c>
      <c r="P25" s="13"/>
      <c r="Q25" s="13"/>
      <c r="R25" s="13"/>
      <c r="S25" s="13"/>
      <c r="T25" s="13"/>
      <c r="U25" s="13"/>
      <c r="V25" s="13"/>
      <c r="W25" s="13">
        <f t="shared" si="12"/>
        <v>61.744000000000007</v>
      </c>
      <c r="X25" s="15"/>
      <c r="Y25" s="16">
        <f t="shared" si="13"/>
        <v>8.1278990671158322</v>
      </c>
      <c r="Z25" s="13">
        <f t="shared" si="14"/>
        <v>5.5365541591085767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71.169600000000003</v>
      </c>
      <c r="AF25" s="13">
        <f>VLOOKUP(A:A,[1]TDSheet!$A:$AF,32,0)</f>
        <v>61.964999999999996</v>
      </c>
      <c r="AG25" s="13">
        <f>VLOOKUP(A:A,[1]TDSheet!$A:$AG,33,0)</f>
        <v>73.135799999999989</v>
      </c>
      <c r="AH25" s="13">
        <f>VLOOKUP(A:A,[3]TDSheet!$A:$D,4,0)</f>
        <v>67.022999999999996</v>
      </c>
      <c r="AI25" s="13">
        <f>VLOOKUP(A:A,[1]TDSheet!$A:$AI,35,0)</f>
        <v>0</v>
      </c>
      <c r="AJ25" s="13">
        <f t="shared" si="15"/>
        <v>0</v>
      </c>
      <c r="AK25" s="13"/>
      <c r="AL25" s="13"/>
      <c r="AM25" s="13"/>
      <c r="AN25" s="13"/>
    </row>
    <row r="26" spans="1:40" s="1" customFormat="1" ht="11.1" customHeight="1" outlineLevel="1" x14ac:dyDescent="0.2">
      <c r="A26" s="7" t="s">
        <v>29</v>
      </c>
      <c r="B26" s="7" t="s">
        <v>8</v>
      </c>
      <c r="C26" s="8">
        <v>346.67200000000003</v>
      </c>
      <c r="D26" s="8">
        <v>525.255</v>
      </c>
      <c r="E26" s="8">
        <v>504.27300000000002</v>
      </c>
      <c r="F26" s="8">
        <v>350.88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3">
        <f>VLOOKUP(A:A,[2]TDSheet!$A:$F,6,0)</f>
        <v>496.38099999999997</v>
      </c>
      <c r="K26" s="13">
        <f t="shared" si="11"/>
        <v>7.8920000000000528</v>
      </c>
      <c r="L26" s="13">
        <f>VLOOKUP(A:A,[1]TDSheet!$A:$L,12,0)</f>
        <v>120</v>
      </c>
      <c r="M26" s="13">
        <f>VLOOKUP(A:A,[1]TDSheet!$A:$V,22,0)</f>
        <v>50</v>
      </c>
      <c r="N26" s="13">
        <f>VLOOKUP(A:A,[1]TDSheet!$A:$X,24,0)</f>
        <v>250</v>
      </c>
      <c r="O26" s="13">
        <f>VLOOKUP(A:A,[1]TDSheet!$A:$M,13,0)</f>
        <v>0</v>
      </c>
      <c r="P26" s="13"/>
      <c r="Q26" s="13"/>
      <c r="R26" s="13"/>
      <c r="S26" s="13"/>
      <c r="T26" s="13"/>
      <c r="U26" s="13"/>
      <c r="V26" s="13"/>
      <c r="W26" s="13">
        <f t="shared" si="12"/>
        <v>100.8546</v>
      </c>
      <c r="X26" s="15"/>
      <c r="Y26" s="16">
        <f t="shared" si="13"/>
        <v>7.6434788299195073</v>
      </c>
      <c r="Z26" s="13">
        <f t="shared" si="14"/>
        <v>3.4790678858475466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101.83920000000001</v>
      </c>
      <c r="AF26" s="13">
        <f>VLOOKUP(A:A,[1]TDSheet!$A:$AF,32,0)</f>
        <v>109.64700000000001</v>
      </c>
      <c r="AG26" s="13">
        <f>VLOOKUP(A:A,[1]TDSheet!$A:$AG,33,0)</f>
        <v>98.326800000000006</v>
      </c>
      <c r="AH26" s="13">
        <f>VLOOKUP(A:A,[3]TDSheet!$A:$D,4,0)</f>
        <v>129.92500000000001</v>
      </c>
      <c r="AI26" s="13">
        <f>VLOOKUP(A:A,[1]TDSheet!$A:$AI,35,0)</f>
        <v>0</v>
      </c>
      <c r="AJ26" s="13">
        <f t="shared" si="15"/>
        <v>0</v>
      </c>
      <c r="AK26" s="13"/>
      <c r="AL26" s="13"/>
      <c r="AM26" s="13"/>
      <c r="AN26" s="13"/>
    </row>
    <row r="27" spans="1:40" s="1" customFormat="1" ht="11.1" customHeight="1" outlineLevel="1" x14ac:dyDescent="0.2">
      <c r="A27" s="7" t="s">
        <v>30</v>
      </c>
      <c r="B27" s="7" t="s">
        <v>8</v>
      </c>
      <c r="C27" s="8">
        <v>119.373</v>
      </c>
      <c r="D27" s="8">
        <v>317.82</v>
      </c>
      <c r="E27" s="8">
        <v>224.221</v>
      </c>
      <c r="F27" s="8">
        <v>201.696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221.589</v>
      </c>
      <c r="K27" s="13">
        <f t="shared" si="11"/>
        <v>2.632000000000005</v>
      </c>
      <c r="L27" s="13">
        <f>VLOOKUP(A:A,[1]TDSheet!$A:$L,12,0)</f>
        <v>30</v>
      </c>
      <c r="M27" s="13">
        <f>VLOOKUP(A:A,[1]TDSheet!$A:$V,22,0)</f>
        <v>50</v>
      </c>
      <c r="N27" s="13">
        <f>VLOOKUP(A:A,[1]TDSheet!$A:$X,24,0)</f>
        <v>110</v>
      </c>
      <c r="O27" s="13">
        <f>VLOOKUP(A:A,[1]TDSheet!$A:$M,13,0)</f>
        <v>0</v>
      </c>
      <c r="P27" s="13"/>
      <c r="Q27" s="13"/>
      <c r="R27" s="13"/>
      <c r="S27" s="13"/>
      <c r="T27" s="13"/>
      <c r="U27" s="13"/>
      <c r="V27" s="13"/>
      <c r="W27" s="13">
        <f t="shared" si="12"/>
        <v>44.844200000000001</v>
      </c>
      <c r="X27" s="15"/>
      <c r="Y27" s="16">
        <f t="shared" si="13"/>
        <v>8.7345966702494415</v>
      </c>
      <c r="Z27" s="13">
        <f t="shared" si="14"/>
        <v>4.4977053888797212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42.767200000000003</v>
      </c>
      <c r="AF27" s="13">
        <f>VLOOKUP(A:A,[1]TDSheet!$A:$AF,32,0)</f>
        <v>49.260800000000003</v>
      </c>
      <c r="AG27" s="13">
        <f>VLOOKUP(A:A,[1]TDSheet!$A:$AG,33,0)</f>
        <v>44.192</v>
      </c>
      <c r="AH27" s="13">
        <f>VLOOKUP(A:A,[3]TDSheet!$A:$D,4,0)</f>
        <v>41.365000000000002</v>
      </c>
      <c r="AI27" s="13">
        <f>VLOOKUP(A:A,[1]TDSheet!$A:$AI,35,0)</f>
        <v>0</v>
      </c>
      <c r="AJ27" s="13">
        <f t="shared" si="15"/>
        <v>0</v>
      </c>
      <c r="AK27" s="13"/>
      <c r="AL27" s="13"/>
      <c r="AM27" s="13"/>
      <c r="AN27" s="13"/>
    </row>
    <row r="28" spans="1:40" s="1" customFormat="1" ht="21.95" customHeight="1" outlineLevel="1" x14ac:dyDescent="0.2">
      <c r="A28" s="7" t="s">
        <v>31</v>
      </c>
      <c r="B28" s="7" t="s">
        <v>8</v>
      </c>
      <c r="C28" s="8">
        <v>157.447</v>
      </c>
      <c r="D28" s="8">
        <v>237.339</v>
      </c>
      <c r="E28" s="8">
        <v>222.392</v>
      </c>
      <c r="F28" s="8">
        <v>166.334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217.52799999999999</v>
      </c>
      <c r="K28" s="13">
        <f t="shared" si="11"/>
        <v>4.8640000000000043</v>
      </c>
      <c r="L28" s="13">
        <f>VLOOKUP(A:A,[1]TDSheet!$A:$L,12,0)</f>
        <v>50</v>
      </c>
      <c r="M28" s="13">
        <f>VLOOKUP(A:A,[1]TDSheet!$A:$V,22,0)</f>
        <v>60</v>
      </c>
      <c r="N28" s="13">
        <f>VLOOKUP(A:A,[1]TDSheet!$A:$X,24,0)</f>
        <v>110</v>
      </c>
      <c r="O28" s="13">
        <f>VLOOKUP(A:A,[1]TDSheet!$A:$M,13,0)</f>
        <v>0</v>
      </c>
      <c r="P28" s="13"/>
      <c r="Q28" s="13"/>
      <c r="R28" s="13"/>
      <c r="S28" s="13"/>
      <c r="T28" s="13"/>
      <c r="U28" s="13"/>
      <c r="V28" s="13"/>
      <c r="W28" s="13">
        <f t="shared" si="12"/>
        <v>44.478400000000001</v>
      </c>
      <c r="X28" s="15"/>
      <c r="Y28" s="16">
        <f t="shared" si="13"/>
        <v>8.6858789884528225</v>
      </c>
      <c r="Z28" s="13">
        <f t="shared" si="14"/>
        <v>3.7396579013633584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49.910000000000004</v>
      </c>
      <c r="AF28" s="13">
        <f>VLOOKUP(A:A,[1]TDSheet!$A:$AF,32,0)</f>
        <v>42.7928</v>
      </c>
      <c r="AG28" s="13">
        <f>VLOOKUP(A:A,[1]TDSheet!$A:$AG,33,0)</f>
        <v>43.857600000000005</v>
      </c>
      <c r="AH28" s="13">
        <f>VLOOKUP(A:A,[3]TDSheet!$A:$D,4,0)</f>
        <v>37.496000000000002</v>
      </c>
      <c r="AI28" s="13">
        <f>VLOOKUP(A:A,[1]TDSheet!$A:$AI,35,0)</f>
        <v>0</v>
      </c>
      <c r="AJ28" s="13">
        <f t="shared" si="15"/>
        <v>0</v>
      </c>
      <c r="AK28" s="13"/>
      <c r="AL28" s="13"/>
      <c r="AM28" s="13"/>
      <c r="AN28" s="13"/>
    </row>
    <row r="29" spans="1:40" s="1" customFormat="1" ht="11.1" customHeight="1" outlineLevel="1" x14ac:dyDescent="0.2">
      <c r="A29" s="7" t="s">
        <v>32</v>
      </c>
      <c r="B29" s="7" t="s">
        <v>8</v>
      </c>
      <c r="C29" s="8">
        <v>42.664000000000001</v>
      </c>
      <c r="D29" s="8">
        <v>23.561</v>
      </c>
      <c r="E29" s="8">
        <v>14.057</v>
      </c>
      <c r="F29" s="8">
        <v>51.43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180</v>
      </c>
      <c r="J29" s="13">
        <f>VLOOKUP(A:A,[2]TDSheet!$A:$F,6,0)</f>
        <v>23.451000000000001</v>
      </c>
      <c r="K29" s="13">
        <f t="shared" si="11"/>
        <v>-9.3940000000000001</v>
      </c>
      <c r="L29" s="13">
        <f>VLOOKUP(A:A,[1]TDSheet!$A:$L,12,0)</f>
        <v>0</v>
      </c>
      <c r="M29" s="13">
        <f>VLOOKUP(A:A,[1]TDSheet!$A:$V,22,0)</f>
        <v>0</v>
      </c>
      <c r="N29" s="13">
        <f>VLOOKUP(A:A,[1]TDSheet!$A:$X,24,0)</f>
        <v>0</v>
      </c>
      <c r="O29" s="13">
        <f>VLOOKUP(A:A,[1]TDSheet!$A:$M,13,0)</f>
        <v>0</v>
      </c>
      <c r="P29" s="13"/>
      <c r="Q29" s="13"/>
      <c r="R29" s="13"/>
      <c r="S29" s="13"/>
      <c r="T29" s="13"/>
      <c r="U29" s="13"/>
      <c r="V29" s="13"/>
      <c r="W29" s="13">
        <f t="shared" si="12"/>
        <v>2.8113999999999999</v>
      </c>
      <c r="X29" s="15"/>
      <c r="Y29" s="16">
        <f t="shared" si="13"/>
        <v>18.29337696521306</v>
      </c>
      <c r="Z29" s="13">
        <f t="shared" si="14"/>
        <v>18.29337696521306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0</v>
      </c>
      <c r="AF29" s="13">
        <f>VLOOKUP(A:A,[1]TDSheet!$A:$AF,32,0)</f>
        <v>2.5271999999999997</v>
      </c>
      <c r="AG29" s="13">
        <f>VLOOKUP(A:A,[1]TDSheet!$A:$AG,33,0)</f>
        <v>3.9694000000000003</v>
      </c>
      <c r="AH29" s="13">
        <f>VLOOKUP(A:A,[3]TDSheet!$A:$D,4,0)</f>
        <v>1.7549999999999999</v>
      </c>
      <c r="AI29" s="13" t="str">
        <f>VLOOKUP(A:A,[1]TDSheet!$A:$AI,35,0)</f>
        <v>склад</v>
      </c>
      <c r="AJ29" s="13">
        <f t="shared" si="15"/>
        <v>0</v>
      </c>
      <c r="AK29" s="13"/>
      <c r="AL29" s="13"/>
      <c r="AM29" s="13"/>
      <c r="AN29" s="13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225.702</v>
      </c>
      <c r="D30" s="8">
        <v>512.09500000000003</v>
      </c>
      <c r="E30" s="8">
        <v>416.01100000000002</v>
      </c>
      <c r="F30" s="8">
        <v>311.34100000000001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60</v>
      </c>
      <c r="J30" s="13">
        <f>VLOOKUP(A:A,[2]TDSheet!$A:$F,6,0)</f>
        <v>404.69799999999998</v>
      </c>
      <c r="K30" s="13">
        <f t="shared" si="11"/>
        <v>11.313000000000045</v>
      </c>
      <c r="L30" s="13">
        <f>VLOOKUP(A:A,[1]TDSheet!$A:$L,12,0)</f>
        <v>120</v>
      </c>
      <c r="M30" s="13">
        <f>VLOOKUP(A:A,[1]TDSheet!$A:$V,22,0)</f>
        <v>0</v>
      </c>
      <c r="N30" s="13">
        <f>VLOOKUP(A:A,[1]TDSheet!$A:$X,24,0)</f>
        <v>210</v>
      </c>
      <c r="O30" s="13">
        <f>VLOOKUP(A:A,[1]TDSheet!$A:$M,13,0)</f>
        <v>0</v>
      </c>
      <c r="P30" s="13"/>
      <c r="Q30" s="13"/>
      <c r="R30" s="13"/>
      <c r="S30" s="13"/>
      <c r="T30" s="13"/>
      <c r="U30" s="13"/>
      <c r="V30" s="13"/>
      <c r="W30" s="13">
        <f t="shared" si="12"/>
        <v>83.202200000000005</v>
      </c>
      <c r="X30" s="15"/>
      <c r="Y30" s="16">
        <f t="shared" si="13"/>
        <v>7.7082216576003999</v>
      </c>
      <c r="Z30" s="13">
        <f t="shared" si="14"/>
        <v>3.7419803803264817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88.697400000000002</v>
      </c>
      <c r="AF30" s="13">
        <f>VLOOKUP(A:A,[1]TDSheet!$A:$AF,32,0)</f>
        <v>82.777200000000008</v>
      </c>
      <c r="AG30" s="13">
        <f>VLOOKUP(A:A,[1]TDSheet!$A:$AG,33,0)</f>
        <v>85.953999999999994</v>
      </c>
      <c r="AH30" s="13">
        <f>VLOOKUP(A:A,[3]TDSheet!$A:$D,4,0)</f>
        <v>97.373999999999995</v>
      </c>
      <c r="AI30" s="13">
        <f>VLOOKUP(A:A,[1]TDSheet!$A:$AI,35,0)</f>
        <v>0</v>
      </c>
      <c r="AJ30" s="13">
        <f t="shared" si="15"/>
        <v>0</v>
      </c>
      <c r="AK30" s="13"/>
      <c r="AL30" s="13"/>
      <c r="AM30" s="13"/>
      <c r="AN30" s="13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84.051000000000002</v>
      </c>
      <c r="D31" s="8">
        <v>143.28399999999999</v>
      </c>
      <c r="E31" s="8">
        <v>147.22</v>
      </c>
      <c r="F31" s="8">
        <v>51.088000000000001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175.68199999999999</v>
      </c>
      <c r="K31" s="13">
        <f t="shared" si="11"/>
        <v>-28.461999999999989</v>
      </c>
      <c r="L31" s="13">
        <f>VLOOKUP(A:A,[1]TDSheet!$A:$L,12,0)</f>
        <v>40</v>
      </c>
      <c r="M31" s="13">
        <f>VLOOKUP(A:A,[1]TDSheet!$A:$V,22,0)</f>
        <v>60</v>
      </c>
      <c r="N31" s="13">
        <f>VLOOKUP(A:A,[1]TDSheet!$A:$X,24,0)</f>
        <v>80</v>
      </c>
      <c r="O31" s="13">
        <f>VLOOKUP(A:A,[1]TDSheet!$A:$M,13,0)</f>
        <v>0</v>
      </c>
      <c r="P31" s="13"/>
      <c r="Q31" s="13"/>
      <c r="R31" s="13"/>
      <c r="S31" s="13"/>
      <c r="T31" s="13"/>
      <c r="U31" s="13"/>
      <c r="V31" s="13"/>
      <c r="W31" s="13">
        <f t="shared" si="12"/>
        <v>29.443999999999999</v>
      </c>
      <c r="X31" s="15"/>
      <c r="Y31" s="16">
        <f t="shared" si="13"/>
        <v>7.8483901643798397</v>
      </c>
      <c r="Z31" s="13">
        <f t="shared" si="14"/>
        <v>1.7350903409862792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31.923999999999999</v>
      </c>
      <c r="AF31" s="13">
        <f>VLOOKUP(A:A,[1]TDSheet!$A:$AF,32,0)</f>
        <v>30.536000000000001</v>
      </c>
      <c r="AG31" s="13">
        <f>VLOOKUP(A:A,[1]TDSheet!$A:$AG,33,0)</f>
        <v>26.005599999999998</v>
      </c>
      <c r="AH31" s="13">
        <f>VLOOKUP(A:A,[3]TDSheet!$A:$D,4,0)</f>
        <v>36.585999999999999</v>
      </c>
      <c r="AI31" s="13">
        <f>VLOOKUP(A:A,[1]TDSheet!$A:$AI,35,0)</f>
        <v>0</v>
      </c>
      <c r="AJ31" s="13">
        <f t="shared" si="15"/>
        <v>0</v>
      </c>
      <c r="AK31" s="13"/>
      <c r="AL31" s="13"/>
      <c r="AM31" s="13"/>
      <c r="AN31" s="13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168.96</v>
      </c>
      <c r="D32" s="8">
        <v>122.333</v>
      </c>
      <c r="E32" s="8">
        <v>201.96199999999999</v>
      </c>
      <c r="F32" s="8">
        <v>72.956000000000003</v>
      </c>
      <c r="G32" s="1" t="str">
        <f>VLOOKUP(A:A,[1]TDSheet!$A:$G,7,0)</f>
        <v>н</v>
      </c>
      <c r="H32" s="1">
        <f>VLOOKUP(A:A,[1]TDSheet!$A:$H,8,0)</f>
        <v>1</v>
      </c>
      <c r="I32" s="1">
        <f>VLOOKUP(A:A,[1]TDSheet!$A:$I,9,0)</f>
        <v>30</v>
      </c>
      <c r="J32" s="13">
        <f>VLOOKUP(A:A,[2]TDSheet!$A:$F,6,0)</f>
        <v>217.12299999999999</v>
      </c>
      <c r="K32" s="13">
        <f t="shared" si="11"/>
        <v>-15.161000000000001</v>
      </c>
      <c r="L32" s="13">
        <f>VLOOKUP(A:A,[1]TDSheet!$A:$L,12,0)</f>
        <v>80</v>
      </c>
      <c r="M32" s="13">
        <f>VLOOKUP(A:A,[1]TDSheet!$A:$V,22,0)</f>
        <v>90</v>
      </c>
      <c r="N32" s="13">
        <f>VLOOKUP(A:A,[1]TDSheet!$A:$X,24,0)</f>
        <v>100</v>
      </c>
      <c r="O32" s="13">
        <f>VLOOKUP(A:A,[1]TDSheet!$A:$M,13,0)</f>
        <v>0</v>
      </c>
      <c r="P32" s="13"/>
      <c r="Q32" s="13"/>
      <c r="R32" s="13"/>
      <c r="S32" s="13"/>
      <c r="T32" s="13"/>
      <c r="U32" s="13"/>
      <c r="V32" s="13"/>
      <c r="W32" s="13">
        <f t="shared" si="12"/>
        <v>40.392399999999995</v>
      </c>
      <c r="X32" s="15"/>
      <c r="Y32" s="16">
        <f t="shared" si="13"/>
        <v>8.4906071439181652</v>
      </c>
      <c r="Z32" s="13">
        <f t="shared" si="14"/>
        <v>1.8061813608500612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38.069200000000002</v>
      </c>
      <c r="AF32" s="13">
        <f>VLOOKUP(A:A,[1]TDSheet!$A:$AF,32,0)</f>
        <v>43.661000000000001</v>
      </c>
      <c r="AG32" s="13">
        <f>VLOOKUP(A:A,[1]TDSheet!$A:$AG,33,0)</f>
        <v>37.297800000000002</v>
      </c>
      <c r="AH32" s="13">
        <f>VLOOKUP(A:A,[3]TDSheet!$A:$D,4,0)</f>
        <v>28.876999999999999</v>
      </c>
      <c r="AI32" s="13">
        <f>VLOOKUP(A:A,[1]TDSheet!$A:$AI,35,0)</f>
        <v>0</v>
      </c>
      <c r="AJ32" s="13">
        <f t="shared" si="15"/>
        <v>0</v>
      </c>
      <c r="AK32" s="13"/>
      <c r="AL32" s="13"/>
      <c r="AM32" s="13"/>
      <c r="AN32" s="13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782.33</v>
      </c>
      <c r="D33" s="8">
        <v>1401.6</v>
      </c>
      <c r="E33" s="8">
        <v>1339.5050000000001</v>
      </c>
      <c r="F33" s="8">
        <v>802.01499999999999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30</v>
      </c>
      <c r="J33" s="13">
        <f>VLOOKUP(A:A,[2]TDSheet!$A:$F,6,0)</f>
        <v>1346.2090000000001</v>
      </c>
      <c r="K33" s="13">
        <f t="shared" si="11"/>
        <v>-6.7039999999999509</v>
      </c>
      <c r="L33" s="13">
        <f>VLOOKUP(A:A,[1]TDSheet!$A:$L,12,0)</f>
        <v>400</v>
      </c>
      <c r="M33" s="13">
        <f>VLOOKUP(A:A,[1]TDSheet!$A:$V,22,0)</f>
        <v>300</v>
      </c>
      <c r="N33" s="13">
        <f>VLOOKUP(A:A,[1]TDSheet!$A:$X,24,0)</f>
        <v>500</v>
      </c>
      <c r="O33" s="13">
        <f>VLOOKUP(A:A,[1]TDSheet!$A:$M,13,0)</f>
        <v>0</v>
      </c>
      <c r="P33" s="13"/>
      <c r="Q33" s="13"/>
      <c r="R33" s="13"/>
      <c r="S33" s="13"/>
      <c r="T33" s="13"/>
      <c r="U33" s="13"/>
      <c r="V33" s="13"/>
      <c r="W33" s="13">
        <f t="shared" si="12"/>
        <v>267.90100000000001</v>
      </c>
      <c r="X33" s="15"/>
      <c r="Y33" s="16">
        <f t="shared" si="13"/>
        <v>7.4729657597396049</v>
      </c>
      <c r="Z33" s="13">
        <f t="shared" si="14"/>
        <v>2.9936991649900522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289.18919999999997</v>
      </c>
      <c r="AF33" s="13">
        <f>VLOOKUP(A:A,[1]TDSheet!$A:$AF,32,0)</f>
        <v>297.96780000000001</v>
      </c>
      <c r="AG33" s="13">
        <f>VLOOKUP(A:A,[1]TDSheet!$A:$AG,33,0)</f>
        <v>276.0924</v>
      </c>
      <c r="AH33" s="13">
        <f>VLOOKUP(A:A,[3]TDSheet!$A:$D,4,0)</f>
        <v>181.86199999999999</v>
      </c>
      <c r="AI33" s="13" t="str">
        <f>VLOOKUP(A:A,[1]TDSheet!$A:$AI,35,0)</f>
        <v>оконч</v>
      </c>
      <c r="AJ33" s="13">
        <f t="shared" si="15"/>
        <v>0</v>
      </c>
      <c r="AK33" s="13"/>
      <c r="AL33" s="13"/>
      <c r="AM33" s="13"/>
      <c r="AN33" s="13"/>
    </row>
    <row r="34" spans="1:40" s="1" customFormat="1" ht="21.95" customHeight="1" outlineLevel="1" x14ac:dyDescent="0.2">
      <c r="A34" s="7" t="s">
        <v>37</v>
      </c>
      <c r="B34" s="7" t="s">
        <v>8</v>
      </c>
      <c r="C34" s="8">
        <v>161.916</v>
      </c>
      <c r="D34" s="8">
        <v>161.709</v>
      </c>
      <c r="E34" s="8">
        <v>81.921000000000006</v>
      </c>
      <c r="F34" s="8">
        <v>236.172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40</v>
      </c>
      <c r="J34" s="13">
        <f>VLOOKUP(A:A,[2]TDSheet!$A:$F,6,0)</f>
        <v>89.209000000000003</v>
      </c>
      <c r="K34" s="13">
        <f t="shared" si="11"/>
        <v>-7.2879999999999967</v>
      </c>
      <c r="L34" s="13">
        <f>VLOOKUP(A:A,[1]TDSheet!$A:$L,12,0)</f>
        <v>0</v>
      </c>
      <c r="M34" s="13">
        <f>VLOOKUP(A:A,[1]TDSheet!$A:$V,22,0)</f>
        <v>0</v>
      </c>
      <c r="N34" s="13">
        <f>VLOOKUP(A:A,[1]TDSheet!$A:$X,24,0)</f>
        <v>0</v>
      </c>
      <c r="O34" s="13">
        <f>VLOOKUP(A:A,[1]TDSheet!$A:$M,13,0)</f>
        <v>0</v>
      </c>
      <c r="P34" s="13"/>
      <c r="Q34" s="13"/>
      <c r="R34" s="13"/>
      <c r="S34" s="13"/>
      <c r="T34" s="13"/>
      <c r="U34" s="13"/>
      <c r="V34" s="13"/>
      <c r="W34" s="13">
        <f t="shared" si="12"/>
        <v>16.3842</v>
      </c>
      <c r="X34" s="15"/>
      <c r="Y34" s="16">
        <f t="shared" si="13"/>
        <v>14.414618962170872</v>
      </c>
      <c r="Z34" s="13">
        <f t="shared" si="14"/>
        <v>14.414618962170872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43.317999999999998</v>
      </c>
      <c r="AF34" s="13">
        <f>VLOOKUP(A:A,[1]TDSheet!$A:$AF,32,0)</f>
        <v>33.951000000000001</v>
      </c>
      <c r="AG34" s="13">
        <f>VLOOKUP(A:A,[1]TDSheet!$A:$AG,33,0)</f>
        <v>17.9556</v>
      </c>
      <c r="AH34" s="13">
        <f>VLOOKUP(A:A,[3]TDSheet!$A:$D,4,0)</f>
        <v>17.045000000000002</v>
      </c>
      <c r="AI34" s="13" t="str">
        <f>VLOOKUP(A:A,[1]TDSheet!$A:$AI,35,0)</f>
        <v>увел</v>
      </c>
      <c r="AJ34" s="13">
        <f t="shared" si="15"/>
        <v>0</v>
      </c>
      <c r="AK34" s="13"/>
      <c r="AL34" s="13"/>
      <c r="AM34" s="13"/>
      <c r="AN34" s="13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284.87</v>
      </c>
      <c r="D35" s="8">
        <v>7.7939999999999996</v>
      </c>
      <c r="E35" s="8">
        <v>280.37200000000001</v>
      </c>
      <c r="F35" s="8">
        <v>4.4980000000000002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35</v>
      </c>
      <c r="J35" s="13">
        <f>VLOOKUP(A:A,[2]TDSheet!$A:$F,6,0)</f>
        <v>285.21499999999997</v>
      </c>
      <c r="K35" s="13">
        <f t="shared" si="11"/>
        <v>-4.8429999999999609</v>
      </c>
      <c r="L35" s="13">
        <f>VLOOKUP(A:A,[1]TDSheet!$A:$L,12,0)</f>
        <v>120</v>
      </c>
      <c r="M35" s="13">
        <f>VLOOKUP(A:A,[1]TDSheet!$A:$V,22,0)</f>
        <v>100</v>
      </c>
      <c r="N35" s="13">
        <f>VLOOKUP(A:A,[1]TDSheet!$A:$X,24,0)</f>
        <v>200</v>
      </c>
      <c r="O35" s="13">
        <f>VLOOKUP(A:A,[1]TDSheet!$A:$M,13,0)</f>
        <v>0</v>
      </c>
      <c r="P35" s="13"/>
      <c r="Q35" s="13"/>
      <c r="R35" s="13"/>
      <c r="S35" s="13"/>
      <c r="T35" s="13"/>
      <c r="U35" s="13"/>
      <c r="V35" s="13"/>
      <c r="W35" s="13">
        <f t="shared" si="12"/>
        <v>56.074400000000004</v>
      </c>
      <c r="X35" s="15"/>
      <c r="Y35" s="16">
        <f t="shared" si="13"/>
        <v>7.5702637923901097</v>
      </c>
      <c r="Z35" s="13">
        <f t="shared" si="14"/>
        <v>8.0214857403735032E-2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31.716000000000001</v>
      </c>
      <c r="AF35" s="13">
        <f>VLOOKUP(A:A,[1]TDSheet!$A:$AF,32,0)</f>
        <v>32.584800000000001</v>
      </c>
      <c r="AG35" s="13">
        <f>VLOOKUP(A:A,[1]TDSheet!$A:$AG,33,0)</f>
        <v>37.146000000000001</v>
      </c>
      <c r="AH35" s="13">
        <f>VLOOKUP(A:A,[3]TDSheet!$A:$D,4,0)</f>
        <v>15.981</v>
      </c>
      <c r="AI35" s="13" t="str">
        <f>VLOOKUP(A:A,[1]TDSheet!$A:$AI,35,0)</f>
        <v>увел</v>
      </c>
      <c r="AJ35" s="13">
        <f t="shared" si="15"/>
        <v>0</v>
      </c>
      <c r="AK35" s="13"/>
      <c r="AL35" s="13"/>
      <c r="AM35" s="13"/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54.072000000000003</v>
      </c>
      <c r="D36" s="8">
        <v>123.357</v>
      </c>
      <c r="E36" s="8">
        <v>98.138999999999996</v>
      </c>
      <c r="F36" s="8">
        <v>77.944999999999993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30</v>
      </c>
      <c r="J36" s="13">
        <f>VLOOKUP(A:A,[2]TDSheet!$A:$F,6,0)</f>
        <v>108.70399999999999</v>
      </c>
      <c r="K36" s="13">
        <f t="shared" si="11"/>
        <v>-10.564999999999998</v>
      </c>
      <c r="L36" s="13">
        <f>VLOOKUP(A:A,[1]TDSheet!$A:$L,12,0)</f>
        <v>10</v>
      </c>
      <c r="M36" s="13">
        <f>VLOOKUP(A:A,[1]TDSheet!$A:$V,22,0)</f>
        <v>10</v>
      </c>
      <c r="N36" s="13">
        <f>VLOOKUP(A:A,[1]TDSheet!$A:$X,24,0)</f>
        <v>40</v>
      </c>
      <c r="O36" s="13">
        <f>VLOOKUP(A:A,[1]TDSheet!$A:$M,13,0)</f>
        <v>0</v>
      </c>
      <c r="P36" s="13"/>
      <c r="Q36" s="13"/>
      <c r="R36" s="13"/>
      <c r="S36" s="13"/>
      <c r="T36" s="13"/>
      <c r="U36" s="13"/>
      <c r="V36" s="13"/>
      <c r="W36" s="13">
        <f t="shared" si="12"/>
        <v>19.627800000000001</v>
      </c>
      <c r="X36" s="15"/>
      <c r="Y36" s="16">
        <f t="shared" si="13"/>
        <v>7.0280418589959135</v>
      </c>
      <c r="Z36" s="13">
        <f t="shared" si="14"/>
        <v>3.9711531603134325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15.0448</v>
      </c>
      <c r="AF36" s="13">
        <f>VLOOKUP(A:A,[1]TDSheet!$A:$AF,32,0)</f>
        <v>22.054200000000002</v>
      </c>
      <c r="AG36" s="13">
        <f>VLOOKUP(A:A,[1]TDSheet!$A:$AG,33,0)</f>
        <v>18.023</v>
      </c>
      <c r="AH36" s="13">
        <f>VLOOKUP(A:A,[3]TDSheet!$A:$D,4,0)</f>
        <v>14.827999999999999</v>
      </c>
      <c r="AI36" s="13">
        <f>VLOOKUP(A:A,[1]TDSheet!$A:$AI,35,0)</f>
        <v>0</v>
      </c>
      <c r="AJ36" s="13">
        <f t="shared" si="15"/>
        <v>0</v>
      </c>
      <c r="AK36" s="13"/>
      <c r="AL36" s="13"/>
      <c r="AM36" s="13"/>
      <c r="AN36" s="13"/>
    </row>
    <row r="37" spans="1:40" s="1" customFormat="1" ht="11.1" customHeight="1" outlineLevel="1" x14ac:dyDescent="0.2">
      <c r="A37" s="7" t="s">
        <v>40</v>
      </c>
      <c r="B37" s="7" t="s">
        <v>8</v>
      </c>
      <c r="C37" s="8">
        <v>140.40199999999999</v>
      </c>
      <c r="D37" s="8">
        <v>23.67</v>
      </c>
      <c r="E37" s="8">
        <v>91.043000000000006</v>
      </c>
      <c r="F37" s="8">
        <v>69.442999999999998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98.025000000000006</v>
      </c>
      <c r="K37" s="13">
        <f t="shared" si="11"/>
        <v>-6.9819999999999993</v>
      </c>
      <c r="L37" s="13">
        <f>VLOOKUP(A:A,[1]TDSheet!$A:$L,12,0)</f>
        <v>20</v>
      </c>
      <c r="M37" s="13">
        <f>VLOOKUP(A:A,[1]TDSheet!$A:$V,22,0)</f>
        <v>20</v>
      </c>
      <c r="N37" s="13">
        <f>VLOOKUP(A:A,[1]TDSheet!$A:$X,24,0)</f>
        <v>40</v>
      </c>
      <c r="O37" s="13">
        <f>VLOOKUP(A:A,[1]TDSheet!$A:$M,13,0)</f>
        <v>0</v>
      </c>
      <c r="P37" s="13"/>
      <c r="Q37" s="13"/>
      <c r="R37" s="13"/>
      <c r="S37" s="13"/>
      <c r="T37" s="13"/>
      <c r="U37" s="13"/>
      <c r="V37" s="13"/>
      <c r="W37" s="13">
        <f t="shared" si="12"/>
        <v>18.208600000000001</v>
      </c>
      <c r="X37" s="15"/>
      <c r="Y37" s="16">
        <f t="shared" si="13"/>
        <v>8.2072756829190592</v>
      </c>
      <c r="Z37" s="13">
        <f t="shared" si="14"/>
        <v>3.813747350153224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30.513999999999999</v>
      </c>
      <c r="AF37" s="13">
        <f>VLOOKUP(A:A,[1]TDSheet!$A:$AF,32,0)</f>
        <v>23.466999999999999</v>
      </c>
      <c r="AG37" s="13">
        <f>VLOOKUP(A:A,[1]TDSheet!$A:$AG,33,0)</f>
        <v>17.878399999999999</v>
      </c>
      <c r="AH37" s="13">
        <f>VLOOKUP(A:A,[3]TDSheet!$A:$D,4,0)</f>
        <v>17.931000000000001</v>
      </c>
      <c r="AI37" s="13">
        <f>VLOOKUP(A:A,[1]TDSheet!$A:$AI,35,0)</f>
        <v>0</v>
      </c>
      <c r="AJ37" s="13">
        <f t="shared" si="15"/>
        <v>0</v>
      </c>
      <c r="AK37" s="13"/>
      <c r="AL37" s="13"/>
      <c r="AM37" s="13"/>
      <c r="AN37" s="13"/>
    </row>
    <row r="38" spans="1:40" s="1" customFormat="1" ht="11.1" customHeight="1" outlineLevel="1" x14ac:dyDescent="0.2">
      <c r="A38" s="7" t="s">
        <v>41</v>
      </c>
      <c r="B38" s="7" t="s">
        <v>8</v>
      </c>
      <c r="C38" s="8">
        <v>106.351</v>
      </c>
      <c r="D38" s="8">
        <v>45.26</v>
      </c>
      <c r="E38" s="8">
        <v>78.314999999999998</v>
      </c>
      <c r="F38" s="8">
        <v>68.983999999999995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3">
        <f>VLOOKUP(A:A,[2]TDSheet!$A:$F,6,0)</f>
        <v>112.018</v>
      </c>
      <c r="K38" s="13">
        <f t="shared" si="11"/>
        <v>-33.703000000000003</v>
      </c>
      <c r="L38" s="13">
        <f>VLOOKUP(A:A,[1]TDSheet!$A:$L,12,0)</f>
        <v>10</v>
      </c>
      <c r="M38" s="13">
        <f>VLOOKUP(A:A,[1]TDSheet!$A:$V,22,0)</f>
        <v>30</v>
      </c>
      <c r="N38" s="13">
        <f>VLOOKUP(A:A,[1]TDSheet!$A:$X,24,0)</f>
        <v>50</v>
      </c>
      <c r="O38" s="13">
        <f>VLOOKUP(A:A,[1]TDSheet!$A:$M,13,0)</f>
        <v>0</v>
      </c>
      <c r="P38" s="13"/>
      <c r="Q38" s="13"/>
      <c r="R38" s="13"/>
      <c r="S38" s="13"/>
      <c r="T38" s="13"/>
      <c r="U38" s="13"/>
      <c r="V38" s="13"/>
      <c r="W38" s="13">
        <f t="shared" si="12"/>
        <v>15.663</v>
      </c>
      <c r="X38" s="15"/>
      <c r="Y38" s="16">
        <f t="shared" si="13"/>
        <v>10.150290493519758</v>
      </c>
      <c r="Z38" s="13">
        <f t="shared" si="14"/>
        <v>4.4042648279384533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26.4206</v>
      </c>
      <c r="AF38" s="13">
        <f>VLOOKUP(A:A,[1]TDSheet!$A:$AF,32,0)</f>
        <v>20.964599999999997</v>
      </c>
      <c r="AG38" s="13">
        <f>VLOOKUP(A:A,[1]TDSheet!$A:$AG,33,0)</f>
        <v>15.223599999999999</v>
      </c>
      <c r="AH38" s="13">
        <f>VLOOKUP(A:A,[3]TDSheet!$A:$D,4,0)</f>
        <v>13.678000000000001</v>
      </c>
      <c r="AI38" s="13">
        <f>VLOOKUP(A:A,[1]TDSheet!$A:$AI,35,0)</f>
        <v>0</v>
      </c>
      <c r="AJ38" s="13">
        <f t="shared" si="15"/>
        <v>0</v>
      </c>
      <c r="AK38" s="13"/>
      <c r="AL38" s="13"/>
      <c r="AM38" s="13"/>
      <c r="AN38" s="13"/>
    </row>
    <row r="39" spans="1:40" s="1" customFormat="1" ht="21.95" customHeight="1" outlineLevel="1" x14ac:dyDescent="0.2">
      <c r="A39" s="7" t="s">
        <v>42</v>
      </c>
      <c r="B39" s="7" t="s">
        <v>8</v>
      </c>
      <c r="C39" s="8">
        <v>109.532</v>
      </c>
      <c r="D39" s="8">
        <v>37.889000000000003</v>
      </c>
      <c r="E39" s="8">
        <v>81.061000000000007</v>
      </c>
      <c r="F39" s="8">
        <v>62.77</v>
      </c>
      <c r="G39" s="1" t="str">
        <f>VLOOKUP(A:A,[1]TDSheet!$A:$G,7,0)</f>
        <v>н</v>
      </c>
      <c r="H39" s="1">
        <f>VLOOKUP(A:A,[1]TDSheet!$A:$H,8,0)</f>
        <v>1</v>
      </c>
      <c r="I39" s="1">
        <f>VLOOKUP(A:A,[1]TDSheet!$A:$I,9,0)</f>
        <v>45</v>
      </c>
      <c r="J39" s="13">
        <f>VLOOKUP(A:A,[2]TDSheet!$A:$F,6,0)</f>
        <v>103.66500000000001</v>
      </c>
      <c r="K39" s="13">
        <f t="shared" si="11"/>
        <v>-22.603999999999999</v>
      </c>
      <c r="L39" s="13">
        <f>VLOOKUP(A:A,[1]TDSheet!$A:$L,12,0)</f>
        <v>40</v>
      </c>
      <c r="M39" s="13">
        <f>VLOOKUP(A:A,[1]TDSheet!$A:$V,22,0)</f>
        <v>0</v>
      </c>
      <c r="N39" s="13">
        <f>VLOOKUP(A:A,[1]TDSheet!$A:$X,24,0)</f>
        <v>40</v>
      </c>
      <c r="O39" s="13">
        <f>VLOOKUP(A:A,[1]TDSheet!$A:$M,13,0)</f>
        <v>0</v>
      </c>
      <c r="P39" s="13"/>
      <c r="Q39" s="13"/>
      <c r="R39" s="13"/>
      <c r="S39" s="13"/>
      <c r="T39" s="13"/>
      <c r="U39" s="13"/>
      <c r="V39" s="13"/>
      <c r="W39" s="13">
        <f t="shared" si="12"/>
        <v>16.212200000000003</v>
      </c>
      <c r="X39" s="15"/>
      <c r="Y39" s="16">
        <f t="shared" si="13"/>
        <v>8.8063310346529153</v>
      </c>
      <c r="Z39" s="13">
        <f t="shared" si="14"/>
        <v>3.8717755764177588</v>
      </c>
      <c r="AA39" s="13"/>
      <c r="AB39" s="13"/>
      <c r="AC39" s="13"/>
      <c r="AD39" s="13">
        <f>VLOOKUP(A:A,[1]TDSheet!$A:$AD,30,0)</f>
        <v>0</v>
      </c>
      <c r="AE39" s="13">
        <f>VLOOKUP(A:A,[1]TDSheet!$A:$AE,31,0)</f>
        <v>24.282</v>
      </c>
      <c r="AF39" s="13">
        <f>VLOOKUP(A:A,[1]TDSheet!$A:$AF,32,0)</f>
        <v>21.427199999999999</v>
      </c>
      <c r="AG39" s="13">
        <f>VLOOKUP(A:A,[1]TDSheet!$A:$AG,33,0)</f>
        <v>17.95</v>
      </c>
      <c r="AH39" s="13">
        <f>VLOOKUP(A:A,[3]TDSheet!$A:$D,4,0)</f>
        <v>15.743</v>
      </c>
      <c r="AI39" s="13">
        <f>VLOOKUP(A:A,[1]TDSheet!$A:$AI,35,0)</f>
        <v>0</v>
      </c>
      <c r="AJ39" s="13">
        <f t="shared" si="15"/>
        <v>0</v>
      </c>
      <c r="AK39" s="13"/>
      <c r="AL39" s="13"/>
      <c r="AM39" s="13"/>
      <c r="AN39" s="13"/>
    </row>
    <row r="40" spans="1:40" s="1" customFormat="1" ht="11.1" customHeight="1" outlineLevel="1" x14ac:dyDescent="0.2">
      <c r="A40" s="7" t="s">
        <v>43</v>
      </c>
      <c r="B40" s="7" t="s">
        <v>12</v>
      </c>
      <c r="C40" s="8">
        <v>2066</v>
      </c>
      <c r="D40" s="8">
        <v>1588</v>
      </c>
      <c r="E40" s="17">
        <v>1665</v>
      </c>
      <c r="F40" s="18">
        <v>1687</v>
      </c>
      <c r="G40" s="1" t="str">
        <f>VLOOKUP(A:A,[1]TDSheet!$A:$G,7,0)</f>
        <v>акк</v>
      </c>
      <c r="H40" s="1">
        <f>VLOOKUP(A:A,[1]TDSheet!$A:$H,8,0)</f>
        <v>0.35</v>
      </c>
      <c r="I40" s="1">
        <f>VLOOKUP(A:A,[1]TDSheet!$A:$I,9,0)</f>
        <v>40</v>
      </c>
      <c r="J40" s="13">
        <f>VLOOKUP(A:A,[2]TDSheet!$A:$F,6,0)</f>
        <v>1400</v>
      </c>
      <c r="K40" s="13">
        <f t="shared" si="11"/>
        <v>265</v>
      </c>
      <c r="L40" s="13">
        <f>VLOOKUP(A:A,[1]TDSheet!$A:$L,12,0)</f>
        <v>550</v>
      </c>
      <c r="M40" s="13">
        <f>VLOOKUP(A:A,[1]TDSheet!$A:$V,22,0)</f>
        <v>0</v>
      </c>
      <c r="N40" s="13">
        <f>VLOOKUP(A:A,[1]TDSheet!$A:$X,24,0)</f>
        <v>700</v>
      </c>
      <c r="O40" s="13">
        <f>VLOOKUP(A:A,[1]TDSheet!$A:$M,13,0)</f>
        <v>0</v>
      </c>
      <c r="P40" s="13"/>
      <c r="Q40" s="13"/>
      <c r="R40" s="13"/>
      <c r="S40" s="13"/>
      <c r="T40" s="13"/>
      <c r="U40" s="13"/>
      <c r="V40" s="13"/>
      <c r="W40" s="13">
        <f t="shared" si="12"/>
        <v>333</v>
      </c>
      <c r="X40" s="15"/>
      <c r="Y40" s="16">
        <f t="shared" si="13"/>
        <v>8.8198198198198199</v>
      </c>
      <c r="Z40" s="13">
        <f t="shared" si="14"/>
        <v>5.0660660660660657</v>
      </c>
      <c r="AA40" s="13"/>
      <c r="AB40" s="13"/>
      <c r="AC40" s="13"/>
      <c r="AD40" s="13">
        <f>VLOOKUP(A:A,[1]TDSheet!$A:$AD,30,0)</f>
        <v>0</v>
      </c>
      <c r="AE40" s="13">
        <f>VLOOKUP(A:A,[1]TDSheet!$A:$AE,31,0)</f>
        <v>438</v>
      </c>
      <c r="AF40" s="13">
        <f>VLOOKUP(A:A,[1]TDSheet!$A:$AF,32,0)</f>
        <v>426</v>
      </c>
      <c r="AG40" s="13">
        <f>VLOOKUP(A:A,[1]TDSheet!$A:$AG,33,0)</f>
        <v>398.4</v>
      </c>
      <c r="AH40" s="13">
        <f>VLOOKUP(A:A,[3]TDSheet!$A:$D,4,0)</f>
        <v>130</v>
      </c>
      <c r="AI40" s="13">
        <f>VLOOKUP(A:A,[1]TDSheet!$A:$AI,35,0)</f>
        <v>0</v>
      </c>
      <c r="AJ40" s="13">
        <f t="shared" si="15"/>
        <v>0</v>
      </c>
      <c r="AK40" s="13"/>
      <c r="AL40" s="13"/>
      <c r="AM40" s="13"/>
      <c r="AN40" s="13"/>
    </row>
    <row r="41" spans="1:40" s="1" customFormat="1" ht="11.1" customHeight="1" outlineLevel="1" x14ac:dyDescent="0.2">
      <c r="A41" s="7" t="s">
        <v>44</v>
      </c>
      <c r="B41" s="7" t="s">
        <v>12</v>
      </c>
      <c r="C41" s="8">
        <v>2403</v>
      </c>
      <c r="D41" s="8">
        <v>4480</v>
      </c>
      <c r="E41" s="17">
        <v>4033</v>
      </c>
      <c r="F41" s="18">
        <v>2049</v>
      </c>
      <c r="G41" s="1" t="str">
        <f>VLOOKUP(A:A,[1]TDSheet!$A:$G,7,0)</f>
        <v>акк</v>
      </c>
      <c r="H41" s="1">
        <f>VLOOKUP(A:A,[1]TDSheet!$A:$H,8,0)</f>
        <v>0.4</v>
      </c>
      <c r="I41" s="1">
        <f>VLOOKUP(A:A,[1]TDSheet!$A:$I,9,0)</f>
        <v>40</v>
      </c>
      <c r="J41" s="13">
        <f>VLOOKUP(A:A,[2]TDSheet!$A:$F,6,0)</f>
        <v>3193</v>
      </c>
      <c r="K41" s="13">
        <f t="shared" si="11"/>
        <v>840</v>
      </c>
      <c r="L41" s="13">
        <f>VLOOKUP(A:A,[1]TDSheet!$A:$L,12,0)</f>
        <v>1100</v>
      </c>
      <c r="M41" s="13">
        <f>VLOOKUP(A:A,[1]TDSheet!$A:$V,22,0)</f>
        <v>500</v>
      </c>
      <c r="N41" s="13">
        <f>VLOOKUP(A:A,[1]TDSheet!$A:$X,24,0)</f>
        <v>1500</v>
      </c>
      <c r="O41" s="13">
        <f>VLOOKUP(A:A,[1]TDSheet!$A:$M,13,0)</f>
        <v>0</v>
      </c>
      <c r="P41" s="13"/>
      <c r="Q41" s="13"/>
      <c r="R41" s="13"/>
      <c r="S41" s="13"/>
      <c r="T41" s="13"/>
      <c r="U41" s="13"/>
      <c r="V41" s="13"/>
      <c r="W41" s="13">
        <f t="shared" si="12"/>
        <v>660.2</v>
      </c>
      <c r="X41" s="15"/>
      <c r="Y41" s="16">
        <f t="shared" si="13"/>
        <v>7.7991517721902452</v>
      </c>
      <c r="Z41" s="13">
        <f t="shared" si="14"/>
        <v>3.103604968191457</v>
      </c>
      <c r="AA41" s="13"/>
      <c r="AB41" s="13"/>
      <c r="AC41" s="13"/>
      <c r="AD41" s="13">
        <f>VLOOKUP(A:A,[1]TDSheet!$A:$AD,30,0)</f>
        <v>732</v>
      </c>
      <c r="AE41" s="13">
        <f>VLOOKUP(A:A,[1]TDSheet!$A:$AE,31,0)</f>
        <v>687</v>
      </c>
      <c r="AF41" s="13">
        <f>VLOOKUP(A:A,[1]TDSheet!$A:$AF,32,0)</f>
        <v>687.8</v>
      </c>
      <c r="AG41" s="13">
        <f>VLOOKUP(A:A,[1]TDSheet!$A:$AG,33,0)</f>
        <v>658</v>
      </c>
      <c r="AH41" s="13">
        <f>VLOOKUP(A:A,[3]TDSheet!$A:$D,4,0)</f>
        <v>615</v>
      </c>
      <c r="AI41" s="13">
        <f>VLOOKUP(A:A,[1]TDSheet!$A:$AI,35,0)</f>
        <v>0</v>
      </c>
      <c r="AJ41" s="13">
        <f t="shared" si="15"/>
        <v>0</v>
      </c>
      <c r="AK41" s="13"/>
      <c r="AL41" s="13"/>
      <c r="AM41" s="13"/>
      <c r="AN41" s="13"/>
    </row>
    <row r="42" spans="1:40" s="1" customFormat="1" ht="11.1" customHeight="1" outlineLevel="1" x14ac:dyDescent="0.2">
      <c r="A42" s="7" t="s">
        <v>45</v>
      </c>
      <c r="B42" s="7" t="s">
        <v>12</v>
      </c>
      <c r="C42" s="8">
        <v>2306</v>
      </c>
      <c r="D42" s="8">
        <v>7118</v>
      </c>
      <c r="E42" s="8">
        <v>5789</v>
      </c>
      <c r="F42" s="8">
        <v>3522</v>
      </c>
      <c r="G42" s="1">
        <f>VLOOKUP(A:A,[1]TDSheet!$A:$G,7,0)</f>
        <v>0</v>
      </c>
      <c r="H42" s="1">
        <f>VLOOKUP(A:A,[1]TDSheet!$A:$H,8,0)</f>
        <v>0.45</v>
      </c>
      <c r="I42" s="1">
        <f>VLOOKUP(A:A,[1]TDSheet!$A:$I,9,0)</f>
        <v>45</v>
      </c>
      <c r="J42" s="13">
        <f>VLOOKUP(A:A,[2]TDSheet!$A:$F,6,0)</f>
        <v>5844</v>
      </c>
      <c r="K42" s="13">
        <f t="shared" si="11"/>
        <v>-55</v>
      </c>
      <c r="L42" s="13">
        <f>VLOOKUP(A:A,[1]TDSheet!$A:$L,12,0)</f>
        <v>1100</v>
      </c>
      <c r="M42" s="13">
        <f>VLOOKUP(A:A,[1]TDSheet!$A:$V,22,0)</f>
        <v>900</v>
      </c>
      <c r="N42" s="13">
        <f>VLOOKUP(A:A,[1]TDSheet!$A:$X,24,0)</f>
        <v>900</v>
      </c>
      <c r="O42" s="13">
        <f>VLOOKUP(A:A,[1]TDSheet!$A:$M,13,0)</f>
        <v>900</v>
      </c>
      <c r="P42" s="13"/>
      <c r="Q42" s="13"/>
      <c r="R42" s="13"/>
      <c r="S42" s="13"/>
      <c r="T42" s="13"/>
      <c r="U42" s="13"/>
      <c r="V42" s="13"/>
      <c r="W42" s="13">
        <f t="shared" si="12"/>
        <v>797.8</v>
      </c>
      <c r="X42" s="15"/>
      <c r="Y42" s="16">
        <f t="shared" si="13"/>
        <v>9.1777387816495359</v>
      </c>
      <c r="Z42" s="13">
        <f t="shared" si="14"/>
        <v>4.4146402607169719</v>
      </c>
      <c r="AA42" s="13"/>
      <c r="AB42" s="13"/>
      <c r="AC42" s="13"/>
      <c r="AD42" s="13">
        <f>VLOOKUP(A:A,[1]TDSheet!$A:$AD,30,0)</f>
        <v>1800</v>
      </c>
      <c r="AE42" s="13">
        <f>VLOOKUP(A:A,[1]TDSheet!$A:$AE,31,0)</f>
        <v>651.6</v>
      </c>
      <c r="AF42" s="13">
        <f>VLOOKUP(A:A,[1]TDSheet!$A:$AF,32,0)</f>
        <v>835.2</v>
      </c>
      <c r="AG42" s="13">
        <f>VLOOKUP(A:A,[1]TDSheet!$A:$AG,33,0)</f>
        <v>861.4</v>
      </c>
      <c r="AH42" s="13">
        <f>VLOOKUP(A:A,[3]TDSheet!$A:$D,4,0)</f>
        <v>336</v>
      </c>
      <c r="AI42" s="13" t="str">
        <f>VLOOKUP(A:A,[1]TDSheet!$A:$AI,35,0)</f>
        <v>продноя</v>
      </c>
      <c r="AJ42" s="13">
        <f t="shared" si="15"/>
        <v>0</v>
      </c>
      <c r="AK42" s="13"/>
      <c r="AL42" s="13"/>
      <c r="AM42" s="13"/>
      <c r="AN42" s="13"/>
    </row>
    <row r="43" spans="1:40" s="1" customFormat="1" ht="11.1" customHeight="1" outlineLevel="1" x14ac:dyDescent="0.2">
      <c r="A43" s="7" t="s">
        <v>46</v>
      </c>
      <c r="B43" s="7" t="s">
        <v>8</v>
      </c>
      <c r="C43" s="8">
        <v>390.11799999999999</v>
      </c>
      <c r="D43" s="8">
        <v>746.38199999999995</v>
      </c>
      <c r="E43" s="8">
        <v>603.54700000000003</v>
      </c>
      <c r="F43" s="8">
        <v>510.64100000000002</v>
      </c>
      <c r="G43" s="1" t="str">
        <f>VLOOKUP(A:A,[1]TDSheet!$A:$G,7,0)</f>
        <v>оконч</v>
      </c>
      <c r="H43" s="1">
        <f>VLOOKUP(A:A,[1]TDSheet!$A:$H,8,0)</f>
        <v>1</v>
      </c>
      <c r="I43" s="1">
        <f>VLOOKUP(A:A,[1]TDSheet!$A:$I,9,0)</f>
        <v>40</v>
      </c>
      <c r="J43" s="13">
        <f>VLOOKUP(A:A,[2]TDSheet!$A:$F,6,0)</f>
        <v>588.05899999999997</v>
      </c>
      <c r="K43" s="13">
        <f t="shared" si="11"/>
        <v>15.488000000000056</v>
      </c>
      <c r="L43" s="13">
        <f>VLOOKUP(A:A,[1]TDSheet!$A:$L,12,0)</f>
        <v>60</v>
      </c>
      <c r="M43" s="13">
        <f>VLOOKUP(A:A,[1]TDSheet!$A:$V,22,0)</f>
        <v>150</v>
      </c>
      <c r="N43" s="13">
        <f>VLOOKUP(A:A,[1]TDSheet!$A:$X,24,0)</f>
        <v>300</v>
      </c>
      <c r="O43" s="13">
        <f>VLOOKUP(A:A,[1]TDSheet!$A:$M,13,0)</f>
        <v>0</v>
      </c>
      <c r="P43" s="13"/>
      <c r="Q43" s="13"/>
      <c r="R43" s="13"/>
      <c r="S43" s="13"/>
      <c r="T43" s="13"/>
      <c r="U43" s="13"/>
      <c r="V43" s="13"/>
      <c r="W43" s="13">
        <f t="shared" si="12"/>
        <v>120.7094</v>
      </c>
      <c r="X43" s="15"/>
      <c r="Y43" s="16">
        <f t="shared" si="13"/>
        <v>8.4553564179757341</v>
      </c>
      <c r="Z43" s="13">
        <f t="shared" si="14"/>
        <v>4.2303333460360175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134.10160000000002</v>
      </c>
      <c r="AF43" s="13">
        <f>VLOOKUP(A:A,[1]TDSheet!$A:$AF,32,0)</f>
        <v>124.8472</v>
      </c>
      <c r="AG43" s="13">
        <f>VLOOKUP(A:A,[1]TDSheet!$A:$AG,33,0)</f>
        <v>121.65820000000001</v>
      </c>
      <c r="AH43" s="13">
        <f>VLOOKUP(A:A,[3]TDSheet!$A:$D,4,0)</f>
        <v>100.932</v>
      </c>
      <c r="AI43" s="13">
        <f>VLOOKUP(A:A,[1]TDSheet!$A:$AI,35,0)</f>
        <v>0</v>
      </c>
      <c r="AJ43" s="13">
        <f t="shared" si="15"/>
        <v>0</v>
      </c>
      <c r="AK43" s="13"/>
      <c r="AL43" s="13"/>
      <c r="AM43" s="13"/>
      <c r="AN43" s="13"/>
    </row>
    <row r="44" spans="1:40" s="1" customFormat="1" ht="11.1" customHeight="1" outlineLevel="1" x14ac:dyDescent="0.2">
      <c r="A44" s="7" t="s">
        <v>47</v>
      </c>
      <c r="B44" s="7" t="s">
        <v>12</v>
      </c>
      <c r="C44" s="8">
        <v>1960</v>
      </c>
      <c r="D44" s="8">
        <v>2697</v>
      </c>
      <c r="E44" s="8">
        <v>555</v>
      </c>
      <c r="F44" s="8">
        <v>1907</v>
      </c>
      <c r="G44" s="1">
        <f>VLOOKUP(A:A,[1]TDSheet!$A:$G,7,0)</f>
        <v>0</v>
      </c>
      <c r="H44" s="1">
        <f>VLOOKUP(A:A,[1]TDSheet!$A:$H,8,0)</f>
        <v>0.1</v>
      </c>
      <c r="I44" s="1">
        <f>VLOOKUP(A:A,[1]TDSheet!$A:$I,9,0)</f>
        <v>730</v>
      </c>
      <c r="J44" s="13">
        <f>VLOOKUP(A:A,[2]TDSheet!$A:$F,6,0)</f>
        <v>564</v>
      </c>
      <c r="K44" s="13">
        <f t="shared" si="11"/>
        <v>-9</v>
      </c>
      <c r="L44" s="13">
        <f>VLOOKUP(A:A,[1]TDSheet!$A:$L,12,0)</f>
        <v>0</v>
      </c>
      <c r="M44" s="13">
        <f>VLOOKUP(A:A,[1]TDSheet!$A:$V,22,0)</f>
        <v>0</v>
      </c>
      <c r="N44" s="13">
        <f>VLOOKUP(A:A,[1]TDSheet!$A:$X,24,0)</f>
        <v>0</v>
      </c>
      <c r="O44" s="13">
        <f>VLOOKUP(A:A,[1]TDSheet!$A:$M,13,0)</f>
        <v>0</v>
      </c>
      <c r="P44" s="13"/>
      <c r="Q44" s="13"/>
      <c r="R44" s="13"/>
      <c r="S44" s="13"/>
      <c r="T44" s="13"/>
      <c r="U44" s="13"/>
      <c r="V44" s="13"/>
      <c r="W44" s="13">
        <f t="shared" si="12"/>
        <v>111</v>
      </c>
      <c r="X44" s="15"/>
      <c r="Y44" s="16">
        <f t="shared" si="13"/>
        <v>17.18018018018018</v>
      </c>
      <c r="Z44" s="13">
        <f t="shared" si="14"/>
        <v>17.18018018018018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116.2</v>
      </c>
      <c r="AF44" s="13">
        <f>VLOOKUP(A:A,[1]TDSheet!$A:$AF,32,0)</f>
        <v>93.2</v>
      </c>
      <c r="AG44" s="13">
        <f>VLOOKUP(A:A,[1]TDSheet!$A:$AG,33,0)</f>
        <v>123</v>
      </c>
      <c r="AH44" s="13">
        <f>VLOOKUP(A:A,[3]TDSheet!$A:$D,4,0)</f>
        <v>191</v>
      </c>
      <c r="AI44" s="13">
        <f>VLOOKUP(A:A,[1]TDSheet!$A:$AI,35,0)</f>
        <v>0</v>
      </c>
      <c r="AJ44" s="13">
        <f t="shared" si="15"/>
        <v>0</v>
      </c>
      <c r="AK44" s="13"/>
      <c r="AL44" s="13"/>
      <c r="AM44" s="13"/>
      <c r="AN44" s="13"/>
    </row>
    <row r="45" spans="1:40" s="1" customFormat="1" ht="21.95" customHeight="1" outlineLevel="1" x14ac:dyDescent="0.2">
      <c r="A45" s="7" t="s">
        <v>48</v>
      </c>
      <c r="B45" s="7" t="s">
        <v>12</v>
      </c>
      <c r="C45" s="8">
        <v>712</v>
      </c>
      <c r="D45" s="8">
        <v>1045</v>
      </c>
      <c r="E45" s="8">
        <v>921</v>
      </c>
      <c r="F45" s="8">
        <v>757</v>
      </c>
      <c r="G45" s="1">
        <f>VLOOKUP(A:A,[1]TDSheet!$A:$G,7,0)</f>
        <v>0</v>
      </c>
      <c r="H45" s="1">
        <f>VLOOKUP(A:A,[1]TDSheet!$A:$H,8,0)</f>
        <v>0.35</v>
      </c>
      <c r="I45" s="1">
        <f>VLOOKUP(A:A,[1]TDSheet!$A:$I,9,0)</f>
        <v>40</v>
      </c>
      <c r="J45" s="13">
        <f>VLOOKUP(A:A,[2]TDSheet!$A:$F,6,0)</f>
        <v>969</v>
      </c>
      <c r="K45" s="13">
        <f t="shared" si="11"/>
        <v>-48</v>
      </c>
      <c r="L45" s="13">
        <f>VLOOKUP(A:A,[1]TDSheet!$A:$L,12,0)</f>
        <v>400</v>
      </c>
      <c r="M45" s="13">
        <f>VLOOKUP(A:A,[1]TDSheet!$A:$V,22,0)</f>
        <v>0</v>
      </c>
      <c r="N45" s="13">
        <f>VLOOKUP(A:A,[1]TDSheet!$A:$X,24,0)</f>
        <v>400</v>
      </c>
      <c r="O45" s="13">
        <f>VLOOKUP(A:A,[1]TDSheet!$A:$M,13,0)</f>
        <v>0</v>
      </c>
      <c r="P45" s="13"/>
      <c r="Q45" s="13"/>
      <c r="R45" s="13"/>
      <c r="S45" s="13"/>
      <c r="T45" s="13"/>
      <c r="U45" s="13"/>
      <c r="V45" s="13"/>
      <c r="W45" s="13">
        <f t="shared" si="12"/>
        <v>184.2</v>
      </c>
      <c r="X45" s="15"/>
      <c r="Y45" s="16">
        <f t="shared" si="13"/>
        <v>8.4527687296416936</v>
      </c>
      <c r="Z45" s="13">
        <f t="shared" si="14"/>
        <v>4.1096634093376769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225.4</v>
      </c>
      <c r="AF45" s="13">
        <f>VLOOKUP(A:A,[1]TDSheet!$A:$AF,32,0)</f>
        <v>232.4</v>
      </c>
      <c r="AG45" s="13">
        <f>VLOOKUP(A:A,[1]TDSheet!$A:$AG,33,0)</f>
        <v>218</v>
      </c>
      <c r="AH45" s="13">
        <f>VLOOKUP(A:A,[3]TDSheet!$A:$D,4,0)</f>
        <v>233</v>
      </c>
      <c r="AI45" s="13">
        <f>VLOOKUP(A:A,[1]TDSheet!$A:$AI,35,0)</f>
        <v>0</v>
      </c>
      <c r="AJ45" s="13">
        <f t="shared" si="15"/>
        <v>0</v>
      </c>
      <c r="AK45" s="13"/>
      <c r="AL45" s="13"/>
      <c r="AM45" s="13"/>
      <c r="AN45" s="13"/>
    </row>
    <row r="46" spans="1:40" s="1" customFormat="1" ht="11.1" customHeight="1" outlineLevel="1" x14ac:dyDescent="0.2">
      <c r="A46" s="7" t="s">
        <v>49</v>
      </c>
      <c r="B46" s="7" t="s">
        <v>8</v>
      </c>
      <c r="C46" s="8">
        <v>134.95699999999999</v>
      </c>
      <c r="D46" s="8">
        <v>263.27699999999999</v>
      </c>
      <c r="E46" s="8">
        <v>199.875</v>
      </c>
      <c r="F46" s="8">
        <v>189.429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40</v>
      </c>
      <c r="J46" s="13">
        <f>VLOOKUP(A:A,[2]TDSheet!$A:$F,6,0)</f>
        <v>206.50299999999999</v>
      </c>
      <c r="K46" s="13">
        <f t="shared" si="11"/>
        <v>-6.6279999999999859</v>
      </c>
      <c r="L46" s="13">
        <f>VLOOKUP(A:A,[1]TDSheet!$A:$L,12,0)</f>
        <v>30</v>
      </c>
      <c r="M46" s="13">
        <f>VLOOKUP(A:A,[1]TDSheet!$A:$V,22,0)</f>
        <v>0</v>
      </c>
      <c r="N46" s="13">
        <f>VLOOKUP(A:A,[1]TDSheet!$A:$X,24,0)</f>
        <v>100</v>
      </c>
      <c r="O46" s="13">
        <f>VLOOKUP(A:A,[1]TDSheet!$A:$M,13,0)</f>
        <v>0</v>
      </c>
      <c r="P46" s="13"/>
      <c r="Q46" s="13"/>
      <c r="R46" s="13"/>
      <c r="S46" s="13"/>
      <c r="T46" s="13"/>
      <c r="U46" s="13"/>
      <c r="V46" s="13"/>
      <c r="W46" s="13">
        <f t="shared" si="12"/>
        <v>39.975000000000001</v>
      </c>
      <c r="X46" s="15"/>
      <c r="Y46" s="16">
        <f t="shared" si="13"/>
        <v>7.9907191994996865</v>
      </c>
      <c r="Z46" s="13">
        <f t="shared" si="14"/>
        <v>4.7386866791744842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37.908799999999999</v>
      </c>
      <c r="AF46" s="13">
        <f>VLOOKUP(A:A,[1]TDSheet!$A:$AF,32,0)</f>
        <v>42.389400000000002</v>
      </c>
      <c r="AG46" s="13">
        <f>VLOOKUP(A:A,[1]TDSheet!$A:$AG,33,0)</f>
        <v>41.464999999999996</v>
      </c>
      <c r="AH46" s="13">
        <f>VLOOKUP(A:A,[3]TDSheet!$A:$D,4,0)</f>
        <v>37.302</v>
      </c>
      <c r="AI46" s="13">
        <f>VLOOKUP(A:A,[1]TDSheet!$A:$AI,35,0)</f>
        <v>0</v>
      </c>
      <c r="AJ46" s="13">
        <f t="shared" si="15"/>
        <v>0</v>
      </c>
      <c r="AK46" s="13"/>
      <c r="AL46" s="13"/>
      <c r="AM46" s="13"/>
      <c r="AN46" s="13"/>
    </row>
    <row r="47" spans="1:40" s="1" customFormat="1" ht="11.1" customHeight="1" outlineLevel="1" x14ac:dyDescent="0.2">
      <c r="A47" s="7" t="s">
        <v>50</v>
      </c>
      <c r="B47" s="7" t="s">
        <v>12</v>
      </c>
      <c r="C47" s="8">
        <v>794</v>
      </c>
      <c r="D47" s="8">
        <v>2054</v>
      </c>
      <c r="E47" s="8">
        <v>1526</v>
      </c>
      <c r="F47" s="8">
        <v>1237</v>
      </c>
      <c r="G47" s="1">
        <f>VLOOKUP(A:A,[1]TDSheet!$A:$G,7,0)</f>
        <v>0</v>
      </c>
      <c r="H47" s="1">
        <f>VLOOKUP(A:A,[1]TDSheet!$A:$H,8,0)</f>
        <v>0.4</v>
      </c>
      <c r="I47" s="1">
        <f>VLOOKUP(A:A,[1]TDSheet!$A:$I,9,0)</f>
        <v>35</v>
      </c>
      <c r="J47" s="13">
        <f>VLOOKUP(A:A,[2]TDSheet!$A:$F,6,0)</f>
        <v>1604</v>
      </c>
      <c r="K47" s="13">
        <f t="shared" si="11"/>
        <v>-78</v>
      </c>
      <c r="L47" s="13">
        <f>VLOOKUP(A:A,[1]TDSheet!$A:$L,12,0)</f>
        <v>400</v>
      </c>
      <c r="M47" s="13">
        <f>VLOOKUP(A:A,[1]TDSheet!$A:$V,22,0)</f>
        <v>0</v>
      </c>
      <c r="N47" s="13">
        <f>VLOOKUP(A:A,[1]TDSheet!$A:$X,24,0)</f>
        <v>600</v>
      </c>
      <c r="O47" s="13">
        <f>VLOOKUP(A:A,[1]TDSheet!$A:$M,13,0)</f>
        <v>0</v>
      </c>
      <c r="P47" s="13"/>
      <c r="Q47" s="13"/>
      <c r="R47" s="13"/>
      <c r="S47" s="13"/>
      <c r="T47" s="13"/>
      <c r="U47" s="13"/>
      <c r="V47" s="13"/>
      <c r="W47" s="13">
        <f t="shared" si="12"/>
        <v>305.2</v>
      </c>
      <c r="X47" s="15"/>
      <c r="Y47" s="16">
        <f t="shared" si="13"/>
        <v>7.3296199213630411</v>
      </c>
      <c r="Z47" s="13">
        <f t="shared" si="14"/>
        <v>4.0530799475753607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336.2</v>
      </c>
      <c r="AF47" s="13">
        <f>VLOOKUP(A:A,[1]TDSheet!$A:$AF,32,0)</f>
        <v>340.4</v>
      </c>
      <c r="AG47" s="13">
        <f>VLOOKUP(A:A,[1]TDSheet!$A:$AG,33,0)</f>
        <v>332.6</v>
      </c>
      <c r="AH47" s="13">
        <f>VLOOKUP(A:A,[3]TDSheet!$A:$D,4,0)</f>
        <v>398</v>
      </c>
      <c r="AI47" s="13" t="e">
        <f>VLOOKUP(A:A,[1]TDSheet!$A:$AI,35,0)</f>
        <v>#N/A</v>
      </c>
      <c r="AJ47" s="13">
        <f t="shared" si="15"/>
        <v>0</v>
      </c>
      <c r="AK47" s="13"/>
      <c r="AL47" s="13"/>
      <c r="AM47" s="13"/>
      <c r="AN47" s="13"/>
    </row>
    <row r="48" spans="1:40" s="1" customFormat="1" ht="11.1" customHeight="1" outlineLevel="1" x14ac:dyDescent="0.2">
      <c r="A48" s="7" t="s">
        <v>51</v>
      </c>
      <c r="B48" s="7" t="s">
        <v>12</v>
      </c>
      <c r="C48" s="8">
        <v>1376</v>
      </c>
      <c r="D48" s="8">
        <v>3535</v>
      </c>
      <c r="E48" s="8">
        <v>2427</v>
      </c>
      <c r="F48" s="8">
        <v>2337</v>
      </c>
      <c r="G48" s="1">
        <f>VLOOKUP(A:A,[1]TDSheet!$A:$G,7,0)</f>
        <v>0</v>
      </c>
      <c r="H48" s="1">
        <f>VLOOKUP(A:A,[1]TDSheet!$A:$H,8,0)</f>
        <v>0.4</v>
      </c>
      <c r="I48" s="1">
        <f>VLOOKUP(A:A,[1]TDSheet!$A:$I,9,0)</f>
        <v>40</v>
      </c>
      <c r="J48" s="13">
        <f>VLOOKUP(A:A,[2]TDSheet!$A:$F,6,0)</f>
        <v>2557</v>
      </c>
      <c r="K48" s="13">
        <f t="shared" si="11"/>
        <v>-130</v>
      </c>
      <c r="L48" s="13">
        <f>VLOOKUP(A:A,[1]TDSheet!$A:$L,12,0)</f>
        <v>600</v>
      </c>
      <c r="M48" s="13">
        <f>VLOOKUP(A:A,[1]TDSheet!$A:$V,22,0)</f>
        <v>0</v>
      </c>
      <c r="N48" s="13">
        <f>VLOOKUP(A:A,[1]TDSheet!$A:$X,24,0)</f>
        <v>750</v>
      </c>
      <c r="O48" s="13">
        <f>VLOOKUP(A:A,[1]TDSheet!$A:$M,13,0)</f>
        <v>0</v>
      </c>
      <c r="P48" s="13"/>
      <c r="Q48" s="13"/>
      <c r="R48" s="13"/>
      <c r="S48" s="13"/>
      <c r="T48" s="13"/>
      <c r="U48" s="13"/>
      <c r="V48" s="13"/>
      <c r="W48" s="13">
        <f t="shared" si="12"/>
        <v>485.4</v>
      </c>
      <c r="X48" s="15"/>
      <c r="Y48" s="16">
        <f t="shared" si="13"/>
        <v>7.5957972805933256</v>
      </c>
      <c r="Z48" s="13">
        <f t="shared" si="14"/>
        <v>4.8145859085290486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540.4</v>
      </c>
      <c r="AF48" s="13">
        <f>VLOOKUP(A:A,[1]TDSheet!$A:$AF,32,0)</f>
        <v>548.79999999999995</v>
      </c>
      <c r="AG48" s="13">
        <f>VLOOKUP(A:A,[1]TDSheet!$A:$AG,33,0)</f>
        <v>548</v>
      </c>
      <c r="AH48" s="13">
        <f>VLOOKUP(A:A,[3]TDSheet!$A:$D,4,0)</f>
        <v>483</v>
      </c>
      <c r="AI48" s="13" t="e">
        <f>VLOOKUP(A:A,[1]TDSheet!$A:$AI,35,0)</f>
        <v>#N/A</v>
      </c>
      <c r="AJ48" s="13">
        <f t="shared" si="15"/>
        <v>0</v>
      </c>
      <c r="AK48" s="13"/>
      <c r="AL48" s="13"/>
      <c r="AM48" s="13"/>
      <c r="AN48" s="13"/>
    </row>
    <row r="49" spans="1:40" s="1" customFormat="1" ht="21.95" customHeight="1" outlineLevel="1" x14ac:dyDescent="0.2">
      <c r="A49" s="7" t="s">
        <v>52</v>
      </c>
      <c r="B49" s="7" t="s">
        <v>8</v>
      </c>
      <c r="C49" s="8">
        <v>48.104999999999997</v>
      </c>
      <c r="D49" s="8">
        <v>40.106000000000002</v>
      </c>
      <c r="E49" s="8">
        <v>64.414000000000001</v>
      </c>
      <c r="F49" s="8">
        <v>15.712</v>
      </c>
      <c r="G49" s="1" t="str">
        <f>VLOOKUP(A:A,[1]TDSheet!$A:$G,7,0)</f>
        <v>лид, я</v>
      </c>
      <c r="H49" s="1">
        <f>VLOOKUP(A:A,[1]TDSheet!$A:$H,8,0)</f>
        <v>1</v>
      </c>
      <c r="I49" s="1">
        <f>VLOOKUP(A:A,[1]TDSheet!$A:$I,9,0)</f>
        <v>40</v>
      </c>
      <c r="J49" s="13">
        <f>VLOOKUP(A:A,[2]TDSheet!$A:$F,6,0)</f>
        <v>80.709999999999994</v>
      </c>
      <c r="K49" s="13">
        <f t="shared" si="11"/>
        <v>-16.295999999999992</v>
      </c>
      <c r="L49" s="13">
        <f>VLOOKUP(A:A,[1]TDSheet!$A:$L,12,0)</f>
        <v>70</v>
      </c>
      <c r="M49" s="13">
        <f>VLOOKUP(A:A,[1]TDSheet!$A:$V,22,0)</f>
        <v>20</v>
      </c>
      <c r="N49" s="13">
        <f>VLOOKUP(A:A,[1]TDSheet!$A:$X,24,0)</f>
        <v>20</v>
      </c>
      <c r="O49" s="13">
        <f>VLOOKUP(A:A,[1]TDSheet!$A:$M,13,0)</f>
        <v>0</v>
      </c>
      <c r="P49" s="13"/>
      <c r="Q49" s="13"/>
      <c r="R49" s="13"/>
      <c r="S49" s="13"/>
      <c r="T49" s="13"/>
      <c r="U49" s="13"/>
      <c r="V49" s="13"/>
      <c r="W49" s="13">
        <f t="shared" si="12"/>
        <v>12.8828</v>
      </c>
      <c r="X49" s="15"/>
      <c r="Y49" s="16">
        <f t="shared" si="13"/>
        <v>9.7581271152233988</v>
      </c>
      <c r="Z49" s="13">
        <f t="shared" si="14"/>
        <v>1.2196106436488963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13.768799999999999</v>
      </c>
      <c r="AF49" s="13">
        <f>VLOOKUP(A:A,[1]TDSheet!$A:$AF,32,0)</f>
        <v>21.2654</v>
      </c>
      <c r="AG49" s="13">
        <f>VLOOKUP(A:A,[1]TDSheet!$A:$AG,33,0)</f>
        <v>16.356200000000001</v>
      </c>
      <c r="AH49" s="13">
        <f>VLOOKUP(A:A,[3]TDSheet!$A:$D,4,0)</f>
        <v>10.079000000000001</v>
      </c>
      <c r="AI49" s="13">
        <f>VLOOKUP(A:A,[1]TDSheet!$A:$AI,35,0)</f>
        <v>0</v>
      </c>
      <c r="AJ49" s="13">
        <f t="shared" si="15"/>
        <v>0</v>
      </c>
      <c r="AK49" s="13"/>
      <c r="AL49" s="13"/>
      <c r="AM49" s="13"/>
      <c r="AN49" s="13"/>
    </row>
    <row r="50" spans="1:40" s="1" customFormat="1" ht="21.95" customHeight="1" outlineLevel="1" x14ac:dyDescent="0.2">
      <c r="A50" s="7" t="s">
        <v>53</v>
      </c>
      <c r="B50" s="7" t="s">
        <v>8</v>
      </c>
      <c r="C50" s="8">
        <v>114.818</v>
      </c>
      <c r="D50" s="8">
        <v>223.46299999999999</v>
      </c>
      <c r="E50" s="8">
        <v>154.60400000000001</v>
      </c>
      <c r="F50" s="8">
        <v>172.11500000000001</v>
      </c>
      <c r="G50" s="1" t="str">
        <f>VLOOKUP(A:A,[1]TDSheet!$A:$G,7,0)</f>
        <v>оконч</v>
      </c>
      <c r="H50" s="1">
        <f>VLOOKUP(A:A,[1]TDSheet!$A:$H,8,0)</f>
        <v>1</v>
      </c>
      <c r="I50" s="1">
        <f>VLOOKUP(A:A,[1]TDSheet!$A:$I,9,0)</f>
        <v>40</v>
      </c>
      <c r="J50" s="13">
        <f>VLOOKUP(A:A,[2]TDSheet!$A:$F,6,0)</f>
        <v>164.24600000000001</v>
      </c>
      <c r="K50" s="13">
        <f t="shared" si="11"/>
        <v>-9.6419999999999959</v>
      </c>
      <c r="L50" s="13">
        <f>VLOOKUP(A:A,[1]TDSheet!$A:$L,12,0)</f>
        <v>0</v>
      </c>
      <c r="M50" s="13">
        <f>VLOOKUP(A:A,[1]TDSheet!$A:$V,22,0)</f>
        <v>0</v>
      </c>
      <c r="N50" s="13">
        <f>VLOOKUP(A:A,[1]TDSheet!$A:$X,24,0)</f>
        <v>50</v>
      </c>
      <c r="O50" s="13">
        <f>VLOOKUP(A:A,[1]TDSheet!$A:$M,13,0)</f>
        <v>0</v>
      </c>
      <c r="P50" s="13"/>
      <c r="Q50" s="13"/>
      <c r="R50" s="13"/>
      <c r="S50" s="13"/>
      <c r="T50" s="13"/>
      <c r="U50" s="13"/>
      <c r="V50" s="13"/>
      <c r="W50" s="13">
        <f t="shared" si="12"/>
        <v>30.920800000000003</v>
      </c>
      <c r="X50" s="15"/>
      <c r="Y50" s="16">
        <f t="shared" si="13"/>
        <v>7.1833523065379934</v>
      </c>
      <c r="Z50" s="13">
        <f t="shared" si="14"/>
        <v>5.5663178184264313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31.725999999999999</v>
      </c>
      <c r="AF50" s="13">
        <f>VLOOKUP(A:A,[1]TDSheet!$A:$AF,32,0)</f>
        <v>43.992599999999996</v>
      </c>
      <c r="AG50" s="13">
        <f>VLOOKUP(A:A,[1]TDSheet!$A:$AG,33,0)</f>
        <v>30.5562</v>
      </c>
      <c r="AH50" s="13">
        <f>VLOOKUP(A:A,[3]TDSheet!$A:$D,4,0)</f>
        <v>45.807000000000002</v>
      </c>
      <c r="AI50" s="13">
        <f>VLOOKUP(A:A,[1]TDSheet!$A:$AI,35,0)</f>
        <v>0</v>
      </c>
      <c r="AJ50" s="13">
        <f t="shared" si="15"/>
        <v>0</v>
      </c>
      <c r="AK50" s="13"/>
      <c r="AL50" s="13"/>
      <c r="AM50" s="13"/>
      <c r="AN50" s="13"/>
    </row>
    <row r="51" spans="1:40" s="1" customFormat="1" ht="21.95" customHeight="1" outlineLevel="1" x14ac:dyDescent="0.2">
      <c r="A51" s="7" t="s">
        <v>54</v>
      </c>
      <c r="B51" s="7" t="s">
        <v>12</v>
      </c>
      <c r="C51" s="8">
        <v>923</v>
      </c>
      <c r="D51" s="8">
        <v>966</v>
      </c>
      <c r="E51" s="8">
        <v>1035</v>
      </c>
      <c r="F51" s="8">
        <v>814</v>
      </c>
      <c r="G51" s="1" t="str">
        <f>VLOOKUP(A:A,[1]TDSheet!$A:$G,7,0)</f>
        <v>лид, я</v>
      </c>
      <c r="H51" s="1">
        <f>VLOOKUP(A:A,[1]TDSheet!$A:$H,8,0)</f>
        <v>0.35</v>
      </c>
      <c r="I51" s="1">
        <f>VLOOKUP(A:A,[1]TDSheet!$A:$I,9,0)</f>
        <v>40</v>
      </c>
      <c r="J51" s="13">
        <f>VLOOKUP(A:A,[2]TDSheet!$A:$F,6,0)</f>
        <v>1068</v>
      </c>
      <c r="K51" s="13">
        <f t="shared" si="11"/>
        <v>-33</v>
      </c>
      <c r="L51" s="13">
        <f>VLOOKUP(A:A,[1]TDSheet!$A:$L,12,0)</f>
        <v>350</v>
      </c>
      <c r="M51" s="13">
        <f>VLOOKUP(A:A,[1]TDSheet!$A:$V,22,0)</f>
        <v>0</v>
      </c>
      <c r="N51" s="13">
        <f>VLOOKUP(A:A,[1]TDSheet!$A:$X,24,0)</f>
        <v>500</v>
      </c>
      <c r="O51" s="13">
        <f>VLOOKUP(A:A,[1]TDSheet!$A:$M,13,0)</f>
        <v>0</v>
      </c>
      <c r="P51" s="13"/>
      <c r="Q51" s="13"/>
      <c r="R51" s="13"/>
      <c r="S51" s="13"/>
      <c r="T51" s="13"/>
      <c r="U51" s="13"/>
      <c r="V51" s="13"/>
      <c r="W51" s="13">
        <f t="shared" si="12"/>
        <v>207</v>
      </c>
      <c r="X51" s="15"/>
      <c r="Y51" s="16">
        <f t="shared" si="13"/>
        <v>8.0386473429951693</v>
      </c>
      <c r="Z51" s="13">
        <f t="shared" si="14"/>
        <v>3.9323671497584543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267.39999999999998</v>
      </c>
      <c r="AF51" s="13">
        <f>VLOOKUP(A:A,[1]TDSheet!$A:$AF,32,0)</f>
        <v>261.2</v>
      </c>
      <c r="AG51" s="13">
        <f>VLOOKUP(A:A,[1]TDSheet!$A:$AG,33,0)</f>
        <v>226.6</v>
      </c>
      <c r="AH51" s="13">
        <f>VLOOKUP(A:A,[3]TDSheet!$A:$D,4,0)</f>
        <v>245</v>
      </c>
      <c r="AI51" s="13">
        <f>VLOOKUP(A:A,[1]TDSheet!$A:$AI,35,0)</f>
        <v>0</v>
      </c>
      <c r="AJ51" s="13">
        <f t="shared" si="15"/>
        <v>0</v>
      </c>
      <c r="AK51" s="13"/>
      <c r="AL51" s="13"/>
      <c r="AM51" s="13"/>
      <c r="AN51" s="13"/>
    </row>
    <row r="52" spans="1:40" s="1" customFormat="1" ht="21.95" customHeight="1" outlineLevel="1" x14ac:dyDescent="0.2">
      <c r="A52" s="7" t="s">
        <v>55</v>
      </c>
      <c r="B52" s="7" t="s">
        <v>12</v>
      </c>
      <c r="C52" s="8">
        <v>1076</v>
      </c>
      <c r="D52" s="8">
        <v>1815</v>
      </c>
      <c r="E52" s="8">
        <v>1599</v>
      </c>
      <c r="F52" s="8">
        <v>1253</v>
      </c>
      <c r="G52" s="1" t="str">
        <f>VLOOKUP(A:A,[1]TDSheet!$A:$G,7,0)</f>
        <v>неакк</v>
      </c>
      <c r="H52" s="1">
        <f>VLOOKUP(A:A,[1]TDSheet!$A:$H,8,0)</f>
        <v>0.35</v>
      </c>
      <c r="I52" s="1">
        <f>VLOOKUP(A:A,[1]TDSheet!$A:$I,9,0)</f>
        <v>40</v>
      </c>
      <c r="J52" s="13">
        <f>VLOOKUP(A:A,[2]TDSheet!$A:$F,6,0)</f>
        <v>1626</v>
      </c>
      <c r="K52" s="13">
        <f t="shared" si="11"/>
        <v>-27</v>
      </c>
      <c r="L52" s="13">
        <f>VLOOKUP(A:A,[1]TDSheet!$A:$L,12,0)</f>
        <v>600</v>
      </c>
      <c r="M52" s="13">
        <f>VLOOKUP(A:A,[1]TDSheet!$A:$V,22,0)</f>
        <v>0</v>
      </c>
      <c r="N52" s="13">
        <f>VLOOKUP(A:A,[1]TDSheet!$A:$X,24,0)</f>
        <v>750</v>
      </c>
      <c r="O52" s="13">
        <f>VLOOKUP(A:A,[1]TDSheet!$A:$M,13,0)</f>
        <v>0</v>
      </c>
      <c r="P52" s="13"/>
      <c r="Q52" s="13"/>
      <c r="R52" s="13"/>
      <c r="S52" s="13"/>
      <c r="T52" s="13"/>
      <c r="U52" s="13"/>
      <c r="V52" s="13"/>
      <c r="W52" s="13">
        <f t="shared" si="12"/>
        <v>319.8</v>
      </c>
      <c r="X52" s="15"/>
      <c r="Y52" s="16">
        <f t="shared" si="13"/>
        <v>8.1394621638524072</v>
      </c>
      <c r="Z52" s="13">
        <f t="shared" si="14"/>
        <v>3.9180737961225764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387.6</v>
      </c>
      <c r="AF52" s="13">
        <f>VLOOKUP(A:A,[1]TDSheet!$A:$AF,32,0)</f>
        <v>367.2</v>
      </c>
      <c r="AG52" s="13">
        <f>VLOOKUP(A:A,[1]TDSheet!$A:$AG,33,0)</f>
        <v>368.4</v>
      </c>
      <c r="AH52" s="13">
        <f>VLOOKUP(A:A,[3]TDSheet!$A:$D,4,0)</f>
        <v>324</v>
      </c>
      <c r="AI52" s="13">
        <f>VLOOKUP(A:A,[1]TDSheet!$A:$AI,35,0)</f>
        <v>0</v>
      </c>
      <c r="AJ52" s="13">
        <f t="shared" si="15"/>
        <v>0</v>
      </c>
      <c r="AK52" s="13"/>
      <c r="AL52" s="13"/>
      <c r="AM52" s="13"/>
      <c r="AN52" s="13"/>
    </row>
    <row r="53" spans="1:40" s="1" customFormat="1" ht="11.1" customHeight="1" outlineLevel="1" x14ac:dyDescent="0.2">
      <c r="A53" s="7" t="s">
        <v>56</v>
      </c>
      <c r="B53" s="7" t="s">
        <v>12</v>
      </c>
      <c r="C53" s="8">
        <v>646</v>
      </c>
      <c r="D53" s="8">
        <v>1167</v>
      </c>
      <c r="E53" s="8">
        <v>974</v>
      </c>
      <c r="F53" s="8">
        <v>795</v>
      </c>
      <c r="G53" s="1">
        <f>VLOOKUP(A:A,[1]TDSheet!$A:$G,7,0)</f>
        <v>0</v>
      </c>
      <c r="H53" s="1">
        <f>VLOOKUP(A:A,[1]TDSheet!$A:$H,8,0)</f>
        <v>0.4</v>
      </c>
      <c r="I53" s="1">
        <f>VLOOKUP(A:A,[1]TDSheet!$A:$I,9,0)</f>
        <v>35</v>
      </c>
      <c r="J53" s="13">
        <f>VLOOKUP(A:A,[2]TDSheet!$A:$F,6,0)</f>
        <v>1026</v>
      </c>
      <c r="K53" s="13">
        <f t="shared" si="11"/>
        <v>-52</v>
      </c>
      <c r="L53" s="13">
        <f>VLOOKUP(A:A,[1]TDSheet!$A:$L,12,0)</f>
        <v>280</v>
      </c>
      <c r="M53" s="13">
        <f>VLOOKUP(A:A,[1]TDSheet!$A:$V,22,0)</f>
        <v>0</v>
      </c>
      <c r="N53" s="13">
        <f>VLOOKUP(A:A,[1]TDSheet!$A:$X,24,0)</f>
        <v>500</v>
      </c>
      <c r="O53" s="13">
        <f>VLOOKUP(A:A,[1]TDSheet!$A:$M,13,0)</f>
        <v>0</v>
      </c>
      <c r="P53" s="13"/>
      <c r="Q53" s="13"/>
      <c r="R53" s="13"/>
      <c r="S53" s="13"/>
      <c r="T53" s="13"/>
      <c r="U53" s="13"/>
      <c r="V53" s="13"/>
      <c r="W53" s="13">
        <f t="shared" si="12"/>
        <v>194.8</v>
      </c>
      <c r="X53" s="15"/>
      <c r="Y53" s="16">
        <f t="shared" si="13"/>
        <v>8.0852156057494859</v>
      </c>
      <c r="Z53" s="13">
        <f t="shared" si="14"/>
        <v>4.0811088295687883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250</v>
      </c>
      <c r="AF53" s="13">
        <f>VLOOKUP(A:A,[1]TDSheet!$A:$AF,32,0)</f>
        <v>249</v>
      </c>
      <c r="AG53" s="13">
        <f>VLOOKUP(A:A,[1]TDSheet!$A:$AG,33,0)</f>
        <v>215.8</v>
      </c>
      <c r="AH53" s="13">
        <f>VLOOKUP(A:A,[3]TDSheet!$A:$D,4,0)</f>
        <v>271</v>
      </c>
      <c r="AI53" s="13">
        <f>VLOOKUP(A:A,[1]TDSheet!$A:$AI,35,0)</f>
        <v>0</v>
      </c>
      <c r="AJ53" s="13">
        <f t="shared" si="15"/>
        <v>0</v>
      </c>
      <c r="AK53" s="13"/>
      <c r="AL53" s="13"/>
      <c r="AM53" s="13"/>
      <c r="AN53" s="13"/>
    </row>
    <row r="54" spans="1:40" s="1" customFormat="1" ht="11.1" customHeight="1" outlineLevel="1" x14ac:dyDescent="0.2">
      <c r="A54" s="7" t="s">
        <v>57</v>
      </c>
      <c r="B54" s="7" t="s">
        <v>8</v>
      </c>
      <c r="C54" s="8">
        <v>160.38</v>
      </c>
      <c r="D54" s="8">
        <v>424.13600000000002</v>
      </c>
      <c r="E54" s="8">
        <v>307.55</v>
      </c>
      <c r="F54" s="8">
        <v>247.34299999999999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355.80900000000003</v>
      </c>
      <c r="K54" s="13">
        <f t="shared" si="11"/>
        <v>-48.259000000000015</v>
      </c>
      <c r="L54" s="13">
        <f>VLOOKUP(A:A,[1]TDSheet!$A:$L,12,0)</f>
        <v>160</v>
      </c>
      <c r="M54" s="13">
        <f>VLOOKUP(A:A,[1]TDSheet!$A:$V,22,0)</f>
        <v>0</v>
      </c>
      <c r="N54" s="13">
        <f>VLOOKUP(A:A,[1]TDSheet!$A:$X,24,0)</f>
        <v>150</v>
      </c>
      <c r="O54" s="13">
        <f>VLOOKUP(A:A,[1]TDSheet!$A:$M,13,0)</f>
        <v>0</v>
      </c>
      <c r="P54" s="13"/>
      <c r="Q54" s="13"/>
      <c r="R54" s="13"/>
      <c r="S54" s="13"/>
      <c r="T54" s="13"/>
      <c r="U54" s="13"/>
      <c r="V54" s="13"/>
      <c r="W54" s="13">
        <f t="shared" si="12"/>
        <v>61.510000000000005</v>
      </c>
      <c r="X54" s="15"/>
      <c r="Y54" s="16">
        <f t="shared" si="13"/>
        <v>9.0610144691919992</v>
      </c>
      <c r="Z54" s="13">
        <f t="shared" si="14"/>
        <v>4.0211835473906676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68.39</v>
      </c>
      <c r="AF54" s="13">
        <f>VLOOKUP(A:A,[1]TDSheet!$A:$AF,32,0)</f>
        <v>51.664000000000001</v>
      </c>
      <c r="AG54" s="13">
        <f>VLOOKUP(A:A,[1]TDSheet!$A:$AG,33,0)</f>
        <v>67.874200000000002</v>
      </c>
      <c r="AH54" s="13">
        <f>VLOOKUP(A:A,[3]TDSheet!$A:$D,4,0)</f>
        <v>38.478000000000002</v>
      </c>
      <c r="AI54" s="13">
        <f>VLOOKUP(A:A,[1]TDSheet!$A:$AI,35,0)</f>
        <v>0</v>
      </c>
      <c r="AJ54" s="13">
        <f t="shared" si="15"/>
        <v>0</v>
      </c>
      <c r="AK54" s="13"/>
      <c r="AL54" s="13"/>
      <c r="AM54" s="13"/>
      <c r="AN54" s="13"/>
    </row>
    <row r="55" spans="1:40" s="1" customFormat="1" ht="11.1" customHeight="1" outlineLevel="1" x14ac:dyDescent="0.2">
      <c r="A55" s="7" t="s">
        <v>58</v>
      </c>
      <c r="B55" s="7" t="s">
        <v>8</v>
      </c>
      <c r="C55" s="8">
        <v>711.81700000000001</v>
      </c>
      <c r="D55" s="8">
        <v>818.64700000000005</v>
      </c>
      <c r="E55" s="8">
        <v>765.63900000000001</v>
      </c>
      <c r="F55" s="8">
        <v>740.38599999999997</v>
      </c>
      <c r="G55" s="1" t="str">
        <f>VLOOKUP(A:A,[1]TDSheet!$A:$G,7,0)</f>
        <v>н</v>
      </c>
      <c r="H55" s="1">
        <f>VLOOKUP(A:A,[1]TDSheet!$A:$H,8,0)</f>
        <v>1</v>
      </c>
      <c r="I55" s="1">
        <f>VLOOKUP(A:A,[1]TDSheet!$A:$I,9,0)</f>
        <v>50</v>
      </c>
      <c r="J55" s="13">
        <f>VLOOKUP(A:A,[2]TDSheet!$A:$F,6,0)</f>
        <v>753.21900000000005</v>
      </c>
      <c r="K55" s="13">
        <f t="shared" si="11"/>
        <v>12.419999999999959</v>
      </c>
      <c r="L55" s="13">
        <f>VLOOKUP(A:A,[1]TDSheet!$A:$L,12,0)</f>
        <v>300</v>
      </c>
      <c r="M55" s="13">
        <f>VLOOKUP(A:A,[1]TDSheet!$A:$V,22,0)</f>
        <v>0</v>
      </c>
      <c r="N55" s="13">
        <f>VLOOKUP(A:A,[1]TDSheet!$A:$X,24,0)</f>
        <v>250</v>
      </c>
      <c r="O55" s="13">
        <f>VLOOKUP(A:A,[1]TDSheet!$A:$M,13,0)</f>
        <v>0</v>
      </c>
      <c r="P55" s="13"/>
      <c r="Q55" s="13"/>
      <c r="R55" s="13"/>
      <c r="S55" s="13"/>
      <c r="T55" s="13"/>
      <c r="U55" s="13"/>
      <c r="V55" s="13"/>
      <c r="W55" s="13">
        <f t="shared" si="12"/>
        <v>153.12780000000001</v>
      </c>
      <c r="X55" s="15"/>
      <c r="Y55" s="16">
        <f t="shared" si="13"/>
        <v>8.4268565211542246</v>
      </c>
      <c r="Z55" s="13">
        <f t="shared" si="14"/>
        <v>4.8350854645596684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155.50839999999999</v>
      </c>
      <c r="AF55" s="13">
        <f>VLOOKUP(A:A,[1]TDSheet!$A:$AF,32,0)</f>
        <v>191.2362</v>
      </c>
      <c r="AG55" s="13">
        <f>VLOOKUP(A:A,[1]TDSheet!$A:$AG,33,0)</f>
        <v>162.31059999999999</v>
      </c>
      <c r="AH55" s="13">
        <f>VLOOKUP(A:A,[3]TDSheet!$A:$D,4,0)</f>
        <v>84.93</v>
      </c>
      <c r="AI55" s="13" t="str">
        <f>VLOOKUP(A:A,[1]TDSheet!$A:$AI,35,0)</f>
        <v>продноя</v>
      </c>
      <c r="AJ55" s="13">
        <f t="shared" si="15"/>
        <v>0</v>
      </c>
      <c r="AK55" s="13"/>
      <c r="AL55" s="13"/>
      <c r="AM55" s="13"/>
      <c r="AN55" s="13"/>
    </row>
    <row r="56" spans="1:40" s="1" customFormat="1" ht="11.1" customHeight="1" outlineLevel="1" x14ac:dyDescent="0.2">
      <c r="A56" s="7" t="s">
        <v>59</v>
      </c>
      <c r="B56" s="7" t="s">
        <v>8</v>
      </c>
      <c r="C56" s="8">
        <v>59.566000000000003</v>
      </c>
      <c r="D56" s="8">
        <v>13.518000000000001</v>
      </c>
      <c r="E56" s="8">
        <v>78.641000000000005</v>
      </c>
      <c r="F56" s="8">
        <v>-10.063000000000001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50</v>
      </c>
      <c r="J56" s="13">
        <f>VLOOKUP(A:A,[2]TDSheet!$A:$F,6,0)</f>
        <v>83.45</v>
      </c>
      <c r="K56" s="13">
        <f t="shared" si="11"/>
        <v>-4.8089999999999975</v>
      </c>
      <c r="L56" s="13">
        <f>VLOOKUP(A:A,[1]TDSheet!$A:$L,12,0)</f>
        <v>50</v>
      </c>
      <c r="M56" s="13">
        <f>VLOOKUP(A:A,[1]TDSheet!$A:$V,22,0)</f>
        <v>30</v>
      </c>
      <c r="N56" s="13">
        <f>VLOOKUP(A:A,[1]TDSheet!$A:$X,24,0)</f>
        <v>50</v>
      </c>
      <c r="O56" s="13">
        <f>VLOOKUP(A:A,[1]TDSheet!$A:$M,13,0)</f>
        <v>0</v>
      </c>
      <c r="P56" s="13"/>
      <c r="Q56" s="13"/>
      <c r="R56" s="13"/>
      <c r="S56" s="13"/>
      <c r="T56" s="13"/>
      <c r="U56" s="13"/>
      <c r="V56" s="13"/>
      <c r="W56" s="13">
        <f t="shared" si="12"/>
        <v>15.728200000000001</v>
      </c>
      <c r="X56" s="15"/>
      <c r="Y56" s="16">
        <f t="shared" si="13"/>
        <v>7.6256024211289271</v>
      </c>
      <c r="Z56" s="13">
        <f t="shared" si="14"/>
        <v>-0.63980620795768106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24.2424</v>
      </c>
      <c r="AF56" s="13">
        <f>VLOOKUP(A:A,[1]TDSheet!$A:$AF,32,0)</f>
        <v>11.4152</v>
      </c>
      <c r="AG56" s="13">
        <f>VLOOKUP(A:A,[1]TDSheet!$A:$AG,33,0)</f>
        <v>12.948400000000001</v>
      </c>
      <c r="AH56" s="13">
        <f>VLOOKUP(A:A,[3]TDSheet!$A:$D,4,0)</f>
        <v>12.86</v>
      </c>
      <c r="AI56" s="13" t="str">
        <f>VLOOKUP(A:A,[1]TDSheet!$A:$AI,35,0)</f>
        <v>увел</v>
      </c>
      <c r="AJ56" s="13">
        <f t="shared" si="15"/>
        <v>0</v>
      </c>
      <c r="AK56" s="13"/>
      <c r="AL56" s="13"/>
      <c r="AM56" s="13"/>
      <c r="AN56" s="13"/>
    </row>
    <row r="57" spans="1:40" s="1" customFormat="1" ht="11.1" customHeight="1" outlineLevel="1" x14ac:dyDescent="0.2">
      <c r="A57" s="7" t="s">
        <v>60</v>
      </c>
      <c r="B57" s="7" t="s">
        <v>8</v>
      </c>
      <c r="C57" s="8">
        <v>30.713999999999999</v>
      </c>
      <c r="D57" s="8">
        <v>38.53</v>
      </c>
      <c r="E57" s="8">
        <v>14.989000000000001</v>
      </c>
      <c r="F57" s="8">
        <v>50.006</v>
      </c>
      <c r="G57" s="1" t="str">
        <f>VLOOKUP(A:A,[1]TDSheet!$A:$G,7,0)</f>
        <v>нов</v>
      </c>
      <c r="H57" s="1">
        <f>VLOOKUP(A:A,[1]TDSheet!$A:$H,8,0)</f>
        <v>1</v>
      </c>
      <c r="I57" s="1" t="e">
        <f>VLOOKUP(A:A,[1]TDSheet!$A:$I,9,0)</f>
        <v>#N/A</v>
      </c>
      <c r="J57" s="13">
        <f>VLOOKUP(A:A,[2]TDSheet!$A:$F,6,0)</f>
        <v>28.300999999999998</v>
      </c>
      <c r="K57" s="13">
        <f t="shared" si="11"/>
        <v>-13.311999999999998</v>
      </c>
      <c r="L57" s="13">
        <f>VLOOKUP(A:A,[1]TDSheet!$A:$L,12,0)</f>
        <v>0</v>
      </c>
      <c r="M57" s="13">
        <f>VLOOKUP(A:A,[1]TDSheet!$A:$V,22,0)</f>
        <v>0</v>
      </c>
      <c r="N57" s="13">
        <f>VLOOKUP(A:A,[1]TDSheet!$A:$X,24,0)</f>
        <v>0</v>
      </c>
      <c r="O57" s="13">
        <f>VLOOKUP(A:A,[1]TDSheet!$A:$M,13,0)</f>
        <v>0</v>
      </c>
      <c r="P57" s="13"/>
      <c r="Q57" s="13"/>
      <c r="R57" s="13"/>
      <c r="S57" s="13"/>
      <c r="T57" s="13"/>
      <c r="U57" s="13"/>
      <c r="V57" s="13"/>
      <c r="W57" s="13">
        <f t="shared" si="12"/>
        <v>2.9978000000000002</v>
      </c>
      <c r="X57" s="15"/>
      <c r="Y57" s="16">
        <f t="shared" si="13"/>
        <v>16.680899326172526</v>
      </c>
      <c r="Z57" s="13">
        <f t="shared" si="14"/>
        <v>16.680899326172526</v>
      </c>
      <c r="AA57" s="13"/>
      <c r="AB57" s="13"/>
      <c r="AC57" s="13"/>
      <c r="AD57" s="13">
        <f>VLOOKUP(A:A,[1]TDSheet!$A:$AD,30,0)</f>
        <v>0</v>
      </c>
      <c r="AE57" s="13">
        <f>VLOOKUP(A:A,[1]TDSheet!$A:$AE,31,0)</f>
        <v>5.9592000000000001</v>
      </c>
      <c r="AF57" s="13">
        <f>VLOOKUP(A:A,[1]TDSheet!$A:$AF,32,0)</f>
        <v>5.1951999999999998</v>
      </c>
      <c r="AG57" s="13">
        <f>VLOOKUP(A:A,[1]TDSheet!$A:$AG,33,0)</f>
        <v>4.1104000000000003</v>
      </c>
      <c r="AH57" s="13">
        <f>VLOOKUP(A:A,[3]TDSheet!$A:$D,4,0)</f>
        <v>3.6930000000000001</v>
      </c>
      <c r="AI57" s="13" t="str">
        <f>VLOOKUP(A:A,[1]TDSheet!$A:$AI,35,0)</f>
        <v>увел</v>
      </c>
      <c r="AJ57" s="13">
        <f t="shared" si="15"/>
        <v>0</v>
      </c>
      <c r="AK57" s="13"/>
      <c r="AL57" s="13"/>
      <c r="AM57" s="13"/>
      <c r="AN57" s="13"/>
    </row>
    <row r="58" spans="1:40" s="1" customFormat="1" ht="11.1" customHeight="1" outlineLevel="1" x14ac:dyDescent="0.2">
      <c r="A58" s="7" t="s">
        <v>61</v>
      </c>
      <c r="B58" s="7" t="s">
        <v>8</v>
      </c>
      <c r="C58" s="8">
        <v>1682.27</v>
      </c>
      <c r="D58" s="8">
        <v>3546.2510000000002</v>
      </c>
      <c r="E58" s="8">
        <v>3365.4079999999999</v>
      </c>
      <c r="F58" s="8">
        <v>1770.7070000000001</v>
      </c>
      <c r="G58" s="1">
        <f>VLOOKUP(A:A,[1]TDSheet!$A:$G,7,0)</f>
        <v>0</v>
      </c>
      <c r="H58" s="1">
        <f>VLOOKUP(A:A,[1]TDSheet!$A:$H,8,0)</f>
        <v>1</v>
      </c>
      <c r="I58" s="1">
        <f>VLOOKUP(A:A,[1]TDSheet!$A:$I,9,0)</f>
        <v>40</v>
      </c>
      <c r="J58" s="13">
        <f>VLOOKUP(A:A,[2]TDSheet!$A:$F,6,0)</f>
        <v>3301.511</v>
      </c>
      <c r="K58" s="13">
        <f t="shared" si="11"/>
        <v>63.896999999999935</v>
      </c>
      <c r="L58" s="13">
        <f>VLOOKUP(A:A,[1]TDSheet!$A:$L,12,0)</f>
        <v>850</v>
      </c>
      <c r="M58" s="13">
        <f>VLOOKUP(A:A,[1]TDSheet!$A:$V,22,0)</f>
        <v>1400</v>
      </c>
      <c r="N58" s="13">
        <f>VLOOKUP(A:A,[1]TDSheet!$A:$X,24,0)</f>
        <v>1300</v>
      </c>
      <c r="O58" s="13">
        <f>VLOOKUP(A:A,[1]TDSheet!$A:$M,13,0)</f>
        <v>0</v>
      </c>
      <c r="P58" s="13"/>
      <c r="Q58" s="13"/>
      <c r="R58" s="13"/>
      <c r="S58" s="13"/>
      <c r="T58" s="13"/>
      <c r="U58" s="13"/>
      <c r="V58" s="13"/>
      <c r="W58" s="13">
        <f t="shared" si="12"/>
        <v>673.08159999999998</v>
      </c>
      <c r="X58" s="15"/>
      <c r="Y58" s="16">
        <f t="shared" si="13"/>
        <v>7.904995471574324</v>
      </c>
      <c r="Z58" s="13">
        <f t="shared" si="14"/>
        <v>2.6307464057849748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578.5376</v>
      </c>
      <c r="AF58" s="13">
        <f>VLOOKUP(A:A,[1]TDSheet!$A:$AF,32,0)</f>
        <v>562.00879999999995</v>
      </c>
      <c r="AG58" s="13">
        <f>VLOOKUP(A:A,[1]TDSheet!$A:$AG,33,0)</f>
        <v>594.20039999999995</v>
      </c>
      <c r="AH58" s="13">
        <f>VLOOKUP(A:A,[3]TDSheet!$A:$D,4,0)</f>
        <v>354.61599999999999</v>
      </c>
      <c r="AI58" s="13" t="str">
        <f>VLOOKUP(A:A,[1]TDSheet!$A:$AI,35,0)</f>
        <v>нояаб</v>
      </c>
      <c r="AJ58" s="13">
        <f t="shared" si="15"/>
        <v>0</v>
      </c>
      <c r="AK58" s="13"/>
      <c r="AL58" s="13"/>
      <c r="AM58" s="13"/>
      <c r="AN58" s="13"/>
    </row>
    <row r="59" spans="1:40" s="1" customFormat="1" ht="11.1" customHeight="1" outlineLevel="1" x14ac:dyDescent="0.2">
      <c r="A59" s="7" t="s">
        <v>62</v>
      </c>
      <c r="B59" s="7" t="s">
        <v>12</v>
      </c>
      <c r="C59" s="8">
        <v>1744</v>
      </c>
      <c r="D59" s="8">
        <v>4521</v>
      </c>
      <c r="E59" s="8">
        <v>3851</v>
      </c>
      <c r="F59" s="8">
        <v>2349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50</v>
      </c>
      <c r="J59" s="13">
        <f>VLOOKUP(A:A,[2]TDSheet!$A:$F,6,0)</f>
        <v>3877</v>
      </c>
      <c r="K59" s="13">
        <f t="shared" si="11"/>
        <v>-26</v>
      </c>
      <c r="L59" s="13">
        <f>VLOOKUP(A:A,[1]TDSheet!$A:$L,12,0)</f>
        <v>500</v>
      </c>
      <c r="M59" s="13">
        <f>VLOOKUP(A:A,[1]TDSheet!$A:$V,22,0)</f>
        <v>800</v>
      </c>
      <c r="N59" s="13">
        <f>VLOOKUP(A:A,[1]TDSheet!$A:$X,24,0)</f>
        <v>1100</v>
      </c>
      <c r="O59" s="13">
        <f>VLOOKUP(A:A,[1]TDSheet!$A:$M,13,0)</f>
        <v>0</v>
      </c>
      <c r="P59" s="13"/>
      <c r="Q59" s="13"/>
      <c r="R59" s="13"/>
      <c r="S59" s="13"/>
      <c r="T59" s="13"/>
      <c r="U59" s="13"/>
      <c r="V59" s="13"/>
      <c r="W59" s="13">
        <f t="shared" si="12"/>
        <v>568.20000000000005</v>
      </c>
      <c r="X59" s="15"/>
      <c r="Y59" s="16">
        <f t="shared" si="13"/>
        <v>8.3579725448785638</v>
      </c>
      <c r="Z59" s="13">
        <f t="shared" si="14"/>
        <v>4.1341077085533255</v>
      </c>
      <c r="AA59" s="13"/>
      <c r="AB59" s="13"/>
      <c r="AC59" s="13"/>
      <c r="AD59" s="13">
        <f>VLOOKUP(A:A,[1]TDSheet!$A:$AD,30,0)</f>
        <v>1010</v>
      </c>
      <c r="AE59" s="13">
        <f>VLOOKUP(A:A,[1]TDSheet!$A:$AE,31,0)</f>
        <v>614.79999999999995</v>
      </c>
      <c r="AF59" s="13">
        <f>VLOOKUP(A:A,[1]TDSheet!$A:$AF,32,0)</f>
        <v>638.20000000000005</v>
      </c>
      <c r="AG59" s="13">
        <f>VLOOKUP(A:A,[1]TDSheet!$A:$AG,33,0)</f>
        <v>571.6</v>
      </c>
      <c r="AH59" s="13">
        <f>VLOOKUP(A:A,[3]TDSheet!$A:$D,4,0)</f>
        <v>515</v>
      </c>
      <c r="AI59" s="13">
        <f>VLOOKUP(A:A,[1]TDSheet!$A:$AI,35,0)</f>
        <v>0</v>
      </c>
      <c r="AJ59" s="13">
        <f t="shared" si="15"/>
        <v>0</v>
      </c>
      <c r="AK59" s="13"/>
      <c r="AL59" s="13"/>
      <c r="AM59" s="13"/>
      <c r="AN59" s="13"/>
    </row>
    <row r="60" spans="1:40" s="1" customFormat="1" ht="11.1" customHeight="1" outlineLevel="1" x14ac:dyDescent="0.2">
      <c r="A60" s="7" t="s">
        <v>63</v>
      </c>
      <c r="B60" s="7" t="s">
        <v>12</v>
      </c>
      <c r="C60" s="8">
        <v>757</v>
      </c>
      <c r="D60" s="8">
        <v>3638</v>
      </c>
      <c r="E60" s="8">
        <v>2923</v>
      </c>
      <c r="F60" s="8">
        <v>1399</v>
      </c>
      <c r="G60" s="1" t="str">
        <f>VLOOKUP(A:A,[1]TDSheet!$A:$G,7,0)</f>
        <v>акяб</v>
      </c>
      <c r="H60" s="1">
        <f>VLOOKUP(A:A,[1]TDSheet!$A:$H,8,0)</f>
        <v>0.45</v>
      </c>
      <c r="I60" s="1">
        <f>VLOOKUP(A:A,[1]TDSheet!$A:$I,9,0)</f>
        <v>50</v>
      </c>
      <c r="J60" s="13">
        <f>VLOOKUP(A:A,[2]TDSheet!$A:$F,6,0)</f>
        <v>2981</v>
      </c>
      <c r="K60" s="13">
        <f t="shared" si="11"/>
        <v>-58</v>
      </c>
      <c r="L60" s="13">
        <f>VLOOKUP(A:A,[1]TDSheet!$A:$L,12,0)</f>
        <v>1600</v>
      </c>
      <c r="M60" s="13">
        <f>VLOOKUP(A:A,[1]TDSheet!$A:$V,22,0)</f>
        <v>500</v>
      </c>
      <c r="N60" s="13">
        <f>VLOOKUP(A:A,[1]TDSheet!$A:$X,24,0)</f>
        <v>500</v>
      </c>
      <c r="O60" s="13">
        <f>VLOOKUP(A:A,[1]TDSheet!$A:$M,13,0)</f>
        <v>500</v>
      </c>
      <c r="P60" s="13"/>
      <c r="Q60" s="13"/>
      <c r="R60" s="13"/>
      <c r="S60" s="13"/>
      <c r="T60" s="13"/>
      <c r="U60" s="13"/>
      <c r="V60" s="13"/>
      <c r="W60" s="13">
        <f t="shared" si="12"/>
        <v>412.6</v>
      </c>
      <c r="X60" s="15"/>
      <c r="Y60" s="16">
        <f t="shared" si="13"/>
        <v>10.904023267086766</v>
      </c>
      <c r="Z60" s="13">
        <f t="shared" si="14"/>
        <v>3.3906931652932619</v>
      </c>
      <c r="AA60" s="13"/>
      <c r="AB60" s="13"/>
      <c r="AC60" s="13"/>
      <c r="AD60" s="13">
        <f>VLOOKUP(A:A,[1]TDSheet!$A:$AD,30,0)</f>
        <v>860</v>
      </c>
      <c r="AE60" s="13">
        <f>VLOOKUP(A:A,[1]TDSheet!$A:$AE,31,0)</f>
        <v>432</v>
      </c>
      <c r="AF60" s="13">
        <f>VLOOKUP(A:A,[1]TDSheet!$A:$AF,32,0)</f>
        <v>426.8</v>
      </c>
      <c r="AG60" s="13">
        <f>VLOOKUP(A:A,[1]TDSheet!$A:$AG,33,0)</f>
        <v>446.8</v>
      </c>
      <c r="AH60" s="13">
        <f>VLOOKUP(A:A,[3]TDSheet!$A:$D,4,0)</f>
        <v>549</v>
      </c>
      <c r="AI60" s="13" t="str">
        <f>VLOOKUP(A:A,[1]TDSheet!$A:$AI,35,0)</f>
        <v>нояаб</v>
      </c>
      <c r="AJ60" s="13">
        <f t="shared" si="15"/>
        <v>0</v>
      </c>
      <c r="AK60" s="13"/>
      <c r="AL60" s="13"/>
      <c r="AM60" s="13"/>
      <c r="AN60" s="13"/>
    </row>
    <row r="61" spans="1:40" s="1" customFormat="1" ht="11.1" customHeight="1" outlineLevel="1" x14ac:dyDescent="0.2">
      <c r="A61" s="7" t="s">
        <v>64</v>
      </c>
      <c r="B61" s="7" t="s">
        <v>12</v>
      </c>
      <c r="C61" s="8">
        <v>646</v>
      </c>
      <c r="D61" s="8">
        <v>1421</v>
      </c>
      <c r="E61" s="8">
        <v>1333</v>
      </c>
      <c r="F61" s="8">
        <v>689</v>
      </c>
      <c r="G61" s="1">
        <f>VLOOKUP(A:A,[1]TDSheet!$A:$G,7,0)</f>
        <v>0</v>
      </c>
      <c r="H61" s="1">
        <f>VLOOKUP(A:A,[1]TDSheet!$A:$H,8,0)</f>
        <v>0.45</v>
      </c>
      <c r="I61" s="1">
        <f>VLOOKUP(A:A,[1]TDSheet!$A:$I,9,0)</f>
        <v>50</v>
      </c>
      <c r="J61" s="13">
        <f>VLOOKUP(A:A,[2]TDSheet!$A:$F,6,0)</f>
        <v>1345</v>
      </c>
      <c r="K61" s="13">
        <f t="shared" si="11"/>
        <v>-12</v>
      </c>
      <c r="L61" s="13">
        <f>VLOOKUP(A:A,[1]TDSheet!$A:$L,12,0)</f>
        <v>350</v>
      </c>
      <c r="M61" s="13">
        <f>VLOOKUP(A:A,[1]TDSheet!$A:$V,22,0)</f>
        <v>300</v>
      </c>
      <c r="N61" s="13">
        <f>VLOOKUP(A:A,[1]TDSheet!$A:$X,24,0)</f>
        <v>600</v>
      </c>
      <c r="O61" s="13">
        <f>VLOOKUP(A:A,[1]TDSheet!$A:$M,13,0)</f>
        <v>0</v>
      </c>
      <c r="P61" s="13"/>
      <c r="Q61" s="13"/>
      <c r="R61" s="13"/>
      <c r="S61" s="13"/>
      <c r="T61" s="13"/>
      <c r="U61" s="13"/>
      <c r="V61" s="13"/>
      <c r="W61" s="13">
        <f t="shared" si="12"/>
        <v>266.60000000000002</v>
      </c>
      <c r="X61" s="15"/>
      <c r="Y61" s="16">
        <f t="shared" si="13"/>
        <v>7.2730682670667663</v>
      </c>
      <c r="Z61" s="13">
        <f t="shared" si="14"/>
        <v>2.5843960990247559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218</v>
      </c>
      <c r="AF61" s="13">
        <f>VLOOKUP(A:A,[1]TDSheet!$A:$AF,32,0)</f>
        <v>235.6</v>
      </c>
      <c r="AG61" s="13">
        <f>VLOOKUP(A:A,[1]TDSheet!$A:$AG,33,0)</f>
        <v>255.8</v>
      </c>
      <c r="AH61" s="13">
        <f>VLOOKUP(A:A,[3]TDSheet!$A:$D,4,0)</f>
        <v>197</v>
      </c>
      <c r="AI61" s="13" t="str">
        <f>VLOOKUP(A:A,[1]TDSheet!$A:$AI,35,0)</f>
        <v>оконч</v>
      </c>
      <c r="AJ61" s="13">
        <f t="shared" si="15"/>
        <v>0</v>
      </c>
      <c r="AK61" s="13"/>
      <c r="AL61" s="13"/>
      <c r="AM61" s="13"/>
      <c r="AN61" s="13"/>
    </row>
    <row r="62" spans="1:40" s="1" customFormat="1" ht="11.1" customHeight="1" outlineLevel="1" x14ac:dyDescent="0.2">
      <c r="A62" s="7" t="s">
        <v>65</v>
      </c>
      <c r="B62" s="7" t="s">
        <v>12</v>
      </c>
      <c r="C62" s="8">
        <v>318</v>
      </c>
      <c r="D62" s="8">
        <v>621</v>
      </c>
      <c r="E62" s="8">
        <v>444</v>
      </c>
      <c r="F62" s="8">
        <v>482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40</v>
      </c>
      <c r="J62" s="13">
        <f>VLOOKUP(A:A,[2]TDSheet!$A:$F,6,0)</f>
        <v>462</v>
      </c>
      <c r="K62" s="13">
        <f t="shared" si="11"/>
        <v>-18</v>
      </c>
      <c r="L62" s="13">
        <f>VLOOKUP(A:A,[1]TDSheet!$A:$L,12,0)</f>
        <v>50</v>
      </c>
      <c r="M62" s="13">
        <f>VLOOKUP(A:A,[1]TDSheet!$A:$V,22,0)</f>
        <v>0</v>
      </c>
      <c r="N62" s="13">
        <f>VLOOKUP(A:A,[1]TDSheet!$A:$X,24,0)</f>
        <v>150</v>
      </c>
      <c r="O62" s="13">
        <f>VLOOKUP(A:A,[1]TDSheet!$A:$M,13,0)</f>
        <v>0</v>
      </c>
      <c r="P62" s="13"/>
      <c r="Q62" s="13"/>
      <c r="R62" s="13"/>
      <c r="S62" s="13"/>
      <c r="T62" s="13"/>
      <c r="U62" s="13"/>
      <c r="V62" s="13"/>
      <c r="W62" s="13">
        <f t="shared" si="12"/>
        <v>88.8</v>
      </c>
      <c r="X62" s="15"/>
      <c r="Y62" s="16">
        <f t="shared" si="13"/>
        <v>7.6801801801801801</v>
      </c>
      <c r="Z62" s="13">
        <f t="shared" si="14"/>
        <v>5.4279279279279278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117.8</v>
      </c>
      <c r="AF62" s="13">
        <f>VLOOKUP(A:A,[1]TDSheet!$A:$AF,32,0)</f>
        <v>112.8</v>
      </c>
      <c r="AG62" s="13">
        <f>VLOOKUP(A:A,[1]TDSheet!$A:$AG,33,0)</f>
        <v>102.6</v>
      </c>
      <c r="AH62" s="13">
        <f>VLOOKUP(A:A,[3]TDSheet!$A:$D,4,0)</f>
        <v>116</v>
      </c>
      <c r="AI62" s="13" t="e">
        <f>VLOOKUP(A:A,[1]TDSheet!$A:$AI,35,0)</f>
        <v>#N/A</v>
      </c>
      <c r="AJ62" s="13">
        <f t="shared" si="15"/>
        <v>0</v>
      </c>
      <c r="AK62" s="13"/>
      <c r="AL62" s="13"/>
      <c r="AM62" s="13"/>
      <c r="AN62" s="13"/>
    </row>
    <row r="63" spans="1:40" s="1" customFormat="1" ht="11.1" customHeight="1" outlineLevel="1" x14ac:dyDescent="0.2">
      <c r="A63" s="7" t="s">
        <v>66</v>
      </c>
      <c r="B63" s="7" t="s">
        <v>12</v>
      </c>
      <c r="C63" s="8">
        <v>324</v>
      </c>
      <c r="D63" s="8">
        <v>467</v>
      </c>
      <c r="E63" s="8">
        <v>440</v>
      </c>
      <c r="F63" s="8">
        <v>318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40</v>
      </c>
      <c r="J63" s="13">
        <f>VLOOKUP(A:A,[2]TDSheet!$A:$F,6,0)</f>
        <v>470</v>
      </c>
      <c r="K63" s="13">
        <f t="shared" si="11"/>
        <v>-30</v>
      </c>
      <c r="L63" s="13">
        <f>VLOOKUP(A:A,[1]TDSheet!$A:$L,12,0)</f>
        <v>100</v>
      </c>
      <c r="M63" s="13">
        <f>VLOOKUP(A:A,[1]TDSheet!$A:$V,22,0)</f>
        <v>30</v>
      </c>
      <c r="N63" s="13">
        <f>VLOOKUP(A:A,[1]TDSheet!$A:$X,24,0)</f>
        <v>170</v>
      </c>
      <c r="O63" s="13">
        <f>VLOOKUP(A:A,[1]TDSheet!$A:$M,13,0)</f>
        <v>0</v>
      </c>
      <c r="P63" s="13"/>
      <c r="Q63" s="13"/>
      <c r="R63" s="13"/>
      <c r="S63" s="13"/>
      <c r="T63" s="13"/>
      <c r="U63" s="13"/>
      <c r="V63" s="13"/>
      <c r="W63" s="13">
        <f t="shared" si="12"/>
        <v>88</v>
      </c>
      <c r="X63" s="15"/>
      <c r="Y63" s="16">
        <f t="shared" si="13"/>
        <v>7.0227272727272725</v>
      </c>
      <c r="Z63" s="13">
        <f t="shared" si="14"/>
        <v>3.6136363636363638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96.4</v>
      </c>
      <c r="AF63" s="13">
        <f>VLOOKUP(A:A,[1]TDSheet!$A:$AF,32,0)</f>
        <v>98</v>
      </c>
      <c r="AG63" s="13">
        <f>VLOOKUP(A:A,[1]TDSheet!$A:$AG,33,0)</f>
        <v>88.4</v>
      </c>
      <c r="AH63" s="13">
        <f>VLOOKUP(A:A,[3]TDSheet!$A:$D,4,0)</f>
        <v>115</v>
      </c>
      <c r="AI63" s="13" t="e">
        <f>VLOOKUP(A:A,[1]TDSheet!$A:$AI,35,0)</f>
        <v>#N/A</v>
      </c>
      <c r="AJ63" s="13">
        <f t="shared" si="15"/>
        <v>0</v>
      </c>
      <c r="AK63" s="13"/>
      <c r="AL63" s="13"/>
      <c r="AM63" s="13"/>
      <c r="AN63" s="13"/>
    </row>
    <row r="64" spans="1:40" s="1" customFormat="1" ht="11.1" customHeight="1" outlineLevel="1" x14ac:dyDescent="0.2">
      <c r="A64" s="7" t="s">
        <v>67</v>
      </c>
      <c r="B64" s="7" t="s">
        <v>8</v>
      </c>
      <c r="C64" s="8">
        <v>954.10900000000004</v>
      </c>
      <c r="D64" s="8">
        <v>1233.953</v>
      </c>
      <c r="E64" s="17">
        <v>1024</v>
      </c>
      <c r="F64" s="18">
        <v>777</v>
      </c>
      <c r="G64" s="1" t="str">
        <f>VLOOKUP(A:A,[1]TDSheet!$A:$G,7,0)</f>
        <v>ак апр</v>
      </c>
      <c r="H64" s="1">
        <f>VLOOKUP(A:A,[1]TDSheet!$A:$H,8,0)</f>
        <v>1</v>
      </c>
      <c r="I64" s="1">
        <f>VLOOKUP(A:A,[1]TDSheet!$A:$I,9,0)</f>
        <v>50</v>
      </c>
      <c r="J64" s="13">
        <f>VLOOKUP(A:A,[2]TDSheet!$A:$F,6,0)</f>
        <v>699.64099999999996</v>
      </c>
      <c r="K64" s="13">
        <f t="shared" si="11"/>
        <v>324.35900000000004</v>
      </c>
      <c r="L64" s="13">
        <f>VLOOKUP(A:A,[1]TDSheet!$A:$L,12,0)</f>
        <v>700</v>
      </c>
      <c r="M64" s="13">
        <f>VLOOKUP(A:A,[1]TDSheet!$A:$V,22,0)</f>
        <v>0</v>
      </c>
      <c r="N64" s="13">
        <f>VLOOKUP(A:A,[1]TDSheet!$A:$X,24,0)</f>
        <v>700</v>
      </c>
      <c r="O64" s="13">
        <f>VLOOKUP(A:A,[1]TDSheet!$A:$M,13,0)</f>
        <v>0</v>
      </c>
      <c r="P64" s="13"/>
      <c r="Q64" s="13"/>
      <c r="R64" s="13"/>
      <c r="S64" s="13"/>
      <c r="T64" s="13"/>
      <c r="U64" s="13"/>
      <c r="V64" s="13"/>
      <c r="W64" s="13">
        <f t="shared" si="12"/>
        <v>204.8</v>
      </c>
      <c r="X64" s="15"/>
      <c r="Y64" s="16">
        <f t="shared" si="13"/>
        <v>10.6298828125</v>
      </c>
      <c r="Z64" s="13">
        <f t="shared" si="14"/>
        <v>3.7939453125</v>
      </c>
      <c r="AA64" s="13"/>
      <c r="AB64" s="13"/>
      <c r="AC64" s="13"/>
      <c r="AD64" s="13">
        <f>VLOOKUP(A:A,[1]TDSheet!$A:$AD,30,0)</f>
        <v>0</v>
      </c>
      <c r="AE64" s="13">
        <f>VLOOKUP(A:A,[1]TDSheet!$A:$AE,31,0)</f>
        <v>214</v>
      </c>
      <c r="AF64" s="13">
        <f>VLOOKUP(A:A,[1]TDSheet!$A:$AF,32,0)</f>
        <v>187.6</v>
      </c>
      <c r="AG64" s="13">
        <f>VLOOKUP(A:A,[1]TDSheet!$A:$AG,33,0)</f>
        <v>203.6</v>
      </c>
      <c r="AH64" s="13">
        <f>VLOOKUP(A:A,[3]TDSheet!$A:$D,4,0)</f>
        <v>86.838999999999999</v>
      </c>
      <c r="AI64" s="13" t="str">
        <f>VLOOKUP(A:A,[1]TDSheet!$A:$AI,35,0)</f>
        <v>нояаб</v>
      </c>
      <c r="AJ64" s="13">
        <f t="shared" si="15"/>
        <v>0</v>
      </c>
      <c r="AK64" s="13"/>
      <c r="AL64" s="13"/>
      <c r="AM64" s="13"/>
      <c r="AN64" s="13"/>
    </row>
    <row r="65" spans="1:40" s="1" customFormat="1" ht="11.1" customHeight="1" outlineLevel="1" x14ac:dyDescent="0.2">
      <c r="A65" s="7" t="s">
        <v>68</v>
      </c>
      <c r="B65" s="7" t="s">
        <v>12</v>
      </c>
      <c r="C65" s="8">
        <v>1104</v>
      </c>
      <c r="D65" s="8">
        <v>13</v>
      </c>
      <c r="E65" s="8">
        <v>247</v>
      </c>
      <c r="F65" s="8">
        <v>861</v>
      </c>
      <c r="G65" s="1">
        <f>VLOOKUP(A:A,[1]TDSheet!$A:$G,7,0)</f>
        <v>0</v>
      </c>
      <c r="H65" s="1">
        <f>VLOOKUP(A:A,[1]TDSheet!$A:$H,8,0)</f>
        <v>0.1</v>
      </c>
      <c r="I65" s="1">
        <f>VLOOKUP(A:A,[1]TDSheet!$A:$I,9,0)</f>
        <v>730</v>
      </c>
      <c r="J65" s="13">
        <f>VLOOKUP(A:A,[2]TDSheet!$A:$F,6,0)</f>
        <v>261</v>
      </c>
      <c r="K65" s="13">
        <f t="shared" si="11"/>
        <v>-14</v>
      </c>
      <c r="L65" s="13">
        <f>VLOOKUP(A:A,[1]TDSheet!$A:$L,12,0)</f>
        <v>0</v>
      </c>
      <c r="M65" s="13">
        <f>VLOOKUP(A:A,[1]TDSheet!$A:$V,22,0)</f>
        <v>0</v>
      </c>
      <c r="N65" s="13">
        <f>VLOOKUP(A:A,[1]TDSheet!$A:$X,24,0)</f>
        <v>0</v>
      </c>
      <c r="O65" s="13">
        <f>VLOOKUP(A:A,[1]TDSheet!$A:$M,13,0)</f>
        <v>0</v>
      </c>
      <c r="P65" s="13"/>
      <c r="Q65" s="13"/>
      <c r="R65" s="13"/>
      <c r="S65" s="13"/>
      <c r="T65" s="13"/>
      <c r="U65" s="13"/>
      <c r="V65" s="13"/>
      <c r="W65" s="13">
        <f t="shared" si="12"/>
        <v>49.4</v>
      </c>
      <c r="X65" s="15"/>
      <c r="Y65" s="16">
        <f t="shared" si="13"/>
        <v>17.429149797570851</v>
      </c>
      <c r="Z65" s="13">
        <f t="shared" si="14"/>
        <v>17.429149797570851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69</v>
      </c>
      <c r="AF65" s="13">
        <f>VLOOKUP(A:A,[1]TDSheet!$A:$AF,32,0)</f>
        <v>52.8</v>
      </c>
      <c r="AG65" s="13">
        <f>VLOOKUP(A:A,[1]TDSheet!$A:$AG,33,0)</f>
        <v>60.8</v>
      </c>
      <c r="AH65" s="13">
        <f>VLOOKUP(A:A,[3]TDSheet!$A:$D,4,0)</f>
        <v>85</v>
      </c>
      <c r="AI65" s="13" t="e">
        <f>VLOOKUP(A:A,[1]TDSheet!$A:$AI,35,0)</f>
        <v>#N/A</v>
      </c>
      <c r="AJ65" s="13">
        <f t="shared" si="15"/>
        <v>0</v>
      </c>
      <c r="AK65" s="13"/>
      <c r="AL65" s="13"/>
      <c r="AM65" s="13"/>
      <c r="AN65" s="13"/>
    </row>
    <row r="66" spans="1:40" s="1" customFormat="1" ht="11.1" customHeight="1" outlineLevel="1" x14ac:dyDescent="0.2">
      <c r="A66" s="7" t="s">
        <v>69</v>
      </c>
      <c r="B66" s="7" t="s">
        <v>8</v>
      </c>
      <c r="C66" s="8">
        <v>106.631</v>
      </c>
      <c r="D66" s="8">
        <v>361.52199999999999</v>
      </c>
      <c r="E66" s="8">
        <v>236.261</v>
      </c>
      <c r="F66" s="8">
        <v>221.04599999999999</v>
      </c>
      <c r="G66" s="1">
        <f>VLOOKUP(A:A,[1]TDSheet!$A:$G,7,0)</f>
        <v>0</v>
      </c>
      <c r="H66" s="1">
        <f>VLOOKUP(A:A,[1]TDSheet!$A:$H,8,0)</f>
        <v>1</v>
      </c>
      <c r="I66" s="1">
        <f>VLOOKUP(A:A,[1]TDSheet!$A:$I,9,0)</f>
        <v>50</v>
      </c>
      <c r="J66" s="13">
        <f>VLOOKUP(A:A,[2]TDSheet!$A:$F,6,0)</f>
        <v>235.2</v>
      </c>
      <c r="K66" s="13">
        <f t="shared" si="11"/>
        <v>1.061000000000007</v>
      </c>
      <c r="L66" s="13">
        <f>VLOOKUP(A:A,[1]TDSheet!$A:$L,12,0)</f>
        <v>70</v>
      </c>
      <c r="M66" s="13">
        <f>VLOOKUP(A:A,[1]TDSheet!$A:$V,22,0)</f>
        <v>0</v>
      </c>
      <c r="N66" s="13">
        <f>VLOOKUP(A:A,[1]TDSheet!$A:$X,24,0)</f>
        <v>80</v>
      </c>
      <c r="O66" s="13">
        <f>VLOOKUP(A:A,[1]TDSheet!$A:$M,13,0)</f>
        <v>0</v>
      </c>
      <c r="P66" s="13"/>
      <c r="Q66" s="13"/>
      <c r="R66" s="13"/>
      <c r="S66" s="13"/>
      <c r="T66" s="13"/>
      <c r="U66" s="13"/>
      <c r="V66" s="13"/>
      <c r="W66" s="13">
        <f t="shared" si="12"/>
        <v>47.252200000000002</v>
      </c>
      <c r="X66" s="15"/>
      <c r="Y66" s="16">
        <f t="shared" si="13"/>
        <v>7.8524597796504709</v>
      </c>
      <c r="Z66" s="13">
        <f t="shared" si="14"/>
        <v>4.6780044103766594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41.967599999999997</v>
      </c>
      <c r="AF66" s="13">
        <f>VLOOKUP(A:A,[1]TDSheet!$A:$AF,32,0)</f>
        <v>45.192599999999999</v>
      </c>
      <c r="AG66" s="13">
        <f>VLOOKUP(A:A,[1]TDSheet!$A:$AG,33,0)</f>
        <v>48.6158</v>
      </c>
      <c r="AH66" s="13">
        <f>VLOOKUP(A:A,[3]TDSheet!$A:$D,4,0)</f>
        <v>42.588000000000001</v>
      </c>
      <c r="AI66" s="13" t="e">
        <f>VLOOKUP(A:A,[1]TDSheet!$A:$AI,35,0)</f>
        <v>#N/A</v>
      </c>
      <c r="AJ66" s="13">
        <f t="shared" si="15"/>
        <v>0</v>
      </c>
      <c r="AK66" s="13"/>
      <c r="AL66" s="13"/>
      <c r="AM66" s="13"/>
      <c r="AN66" s="13"/>
    </row>
    <row r="67" spans="1:40" s="1" customFormat="1" ht="11.1" customHeight="1" outlineLevel="1" x14ac:dyDescent="0.2">
      <c r="A67" s="7" t="s">
        <v>70</v>
      </c>
      <c r="B67" s="7" t="s">
        <v>12</v>
      </c>
      <c r="C67" s="8">
        <v>1356</v>
      </c>
      <c r="D67" s="8">
        <v>4335</v>
      </c>
      <c r="E67" s="8">
        <v>3463</v>
      </c>
      <c r="F67" s="8">
        <v>2090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40</v>
      </c>
      <c r="J67" s="13">
        <f>VLOOKUP(A:A,[2]TDSheet!$A:$F,6,0)</f>
        <v>3564</v>
      </c>
      <c r="K67" s="13">
        <f t="shared" si="11"/>
        <v>-101</v>
      </c>
      <c r="L67" s="13">
        <f>VLOOKUP(A:A,[1]TDSheet!$A:$L,12,0)</f>
        <v>450</v>
      </c>
      <c r="M67" s="13">
        <f>VLOOKUP(A:A,[1]TDSheet!$A:$V,22,0)</f>
        <v>0</v>
      </c>
      <c r="N67" s="13">
        <f>VLOOKUP(A:A,[1]TDSheet!$A:$X,24,0)</f>
        <v>900</v>
      </c>
      <c r="O67" s="13">
        <f>VLOOKUP(A:A,[1]TDSheet!$A:$M,13,0)</f>
        <v>0</v>
      </c>
      <c r="P67" s="13"/>
      <c r="Q67" s="13"/>
      <c r="R67" s="13"/>
      <c r="S67" s="13"/>
      <c r="T67" s="13"/>
      <c r="U67" s="13"/>
      <c r="V67" s="13"/>
      <c r="W67" s="13">
        <f t="shared" si="12"/>
        <v>443</v>
      </c>
      <c r="X67" s="15"/>
      <c r="Y67" s="16">
        <f t="shared" si="13"/>
        <v>7.765237020316027</v>
      </c>
      <c r="Z67" s="13">
        <f t="shared" si="14"/>
        <v>4.7178329571106099</v>
      </c>
      <c r="AA67" s="13"/>
      <c r="AB67" s="13"/>
      <c r="AC67" s="13"/>
      <c r="AD67" s="13">
        <f>VLOOKUP(A:A,[1]TDSheet!$A:$AD,30,0)</f>
        <v>1248</v>
      </c>
      <c r="AE67" s="13">
        <f>VLOOKUP(A:A,[1]TDSheet!$A:$AE,31,0)</f>
        <v>534</v>
      </c>
      <c r="AF67" s="13">
        <f>VLOOKUP(A:A,[1]TDSheet!$A:$AF,32,0)</f>
        <v>538.4</v>
      </c>
      <c r="AG67" s="13">
        <f>VLOOKUP(A:A,[1]TDSheet!$A:$AG,33,0)</f>
        <v>491.2</v>
      </c>
      <c r="AH67" s="13">
        <f>VLOOKUP(A:A,[3]TDSheet!$A:$D,4,0)</f>
        <v>464</v>
      </c>
      <c r="AI67" s="13">
        <f>VLOOKUP(A:A,[1]TDSheet!$A:$AI,35,0)</f>
        <v>0</v>
      </c>
      <c r="AJ67" s="13">
        <f t="shared" si="15"/>
        <v>0</v>
      </c>
      <c r="AK67" s="13"/>
      <c r="AL67" s="13"/>
      <c r="AM67" s="13"/>
      <c r="AN67" s="13"/>
    </row>
    <row r="68" spans="1:40" s="1" customFormat="1" ht="11.1" customHeight="1" outlineLevel="1" x14ac:dyDescent="0.2">
      <c r="A68" s="7" t="s">
        <v>71</v>
      </c>
      <c r="B68" s="7" t="s">
        <v>12</v>
      </c>
      <c r="C68" s="8">
        <v>1366</v>
      </c>
      <c r="D68" s="8">
        <v>2401</v>
      </c>
      <c r="E68" s="8">
        <v>2067</v>
      </c>
      <c r="F68" s="8">
        <v>1570</v>
      </c>
      <c r="G68" s="1">
        <f>VLOOKUP(A:A,[1]TDSheet!$A:$G,7,0)</f>
        <v>0</v>
      </c>
      <c r="H68" s="1">
        <f>VLOOKUP(A:A,[1]TDSheet!$A:$H,8,0)</f>
        <v>0.4</v>
      </c>
      <c r="I68" s="1">
        <f>VLOOKUP(A:A,[1]TDSheet!$A:$I,9,0)</f>
        <v>40</v>
      </c>
      <c r="J68" s="13">
        <f>VLOOKUP(A:A,[2]TDSheet!$A:$F,6,0)</f>
        <v>2172</v>
      </c>
      <c r="K68" s="13">
        <f t="shared" si="11"/>
        <v>-105</v>
      </c>
      <c r="L68" s="13">
        <f>VLOOKUP(A:A,[1]TDSheet!$A:$L,12,0)</f>
        <v>800</v>
      </c>
      <c r="M68" s="13">
        <f>VLOOKUP(A:A,[1]TDSheet!$A:$V,22,0)</f>
        <v>0</v>
      </c>
      <c r="N68" s="13">
        <f>VLOOKUP(A:A,[1]TDSheet!$A:$X,24,0)</f>
        <v>900</v>
      </c>
      <c r="O68" s="13">
        <f>VLOOKUP(A:A,[1]TDSheet!$A:$M,13,0)</f>
        <v>0</v>
      </c>
      <c r="P68" s="13"/>
      <c r="Q68" s="13"/>
      <c r="R68" s="13"/>
      <c r="S68" s="13"/>
      <c r="T68" s="13"/>
      <c r="U68" s="13"/>
      <c r="V68" s="13"/>
      <c r="W68" s="13">
        <f t="shared" si="12"/>
        <v>413.4</v>
      </c>
      <c r="X68" s="15"/>
      <c r="Y68" s="16">
        <f t="shared" si="13"/>
        <v>7.9100145137880995</v>
      </c>
      <c r="Z68" s="13">
        <f t="shared" si="14"/>
        <v>3.7977745524915338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475.2</v>
      </c>
      <c r="AF68" s="13">
        <f>VLOOKUP(A:A,[1]TDSheet!$A:$AF,32,0)</f>
        <v>476</v>
      </c>
      <c r="AG68" s="13">
        <f>VLOOKUP(A:A,[1]TDSheet!$A:$AG,33,0)</f>
        <v>451.4</v>
      </c>
      <c r="AH68" s="13">
        <f>VLOOKUP(A:A,[3]TDSheet!$A:$D,4,0)</f>
        <v>417</v>
      </c>
      <c r="AI68" s="13">
        <f>VLOOKUP(A:A,[1]TDSheet!$A:$AI,35,0)</f>
        <v>0</v>
      </c>
      <c r="AJ68" s="13">
        <f t="shared" si="15"/>
        <v>0</v>
      </c>
      <c r="AK68" s="13"/>
      <c r="AL68" s="13"/>
      <c r="AM68" s="13"/>
      <c r="AN68" s="13"/>
    </row>
    <row r="69" spans="1:40" s="1" customFormat="1" ht="21.95" customHeight="1" outlineLevel="1" x14ac:dyDescent="0.2">
      <c r="A69" s="7" t="s">
        <v>72</v>
      </c>
      <c r="B69" s="7" t="s">
        <v>8</v>
      </c>
      <c r="C69" s="8">
        <v>274.24299999999999</v>
      </c>
      <c r="D69" s="8">
        <v>407.97399999999999</v>
      </c>
      <c r="E69" s="8">
        <v>425.54700000000003</v>
      </c>
      <c r="F69" s="8">
        <v>246.929</v>
      </c>
      <c r="G69" s="1" t="str">
        <f>VLOOKUP(A:A,[1]TDSheet!$A:$G,7,0)</f>
        <v>ябл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427.16399999999999</v>
      </c>
      <c r="K69" s="13">
        <f t="shared" si="11"/>
        <v>-1.6169999999999618</v>
      </c>
      <c r="L69" s="13">
        <f>VLOOKUP(A:A,[1]TDSheet!$A:$L,12,0)</f>
        <v>150</v>
      </c>
      <c r="M69" s="13">
        <f>VLOOKUP(A:A,[1]TDSheet!$A:$V,22,0)</f>
        <v>70</v>
      </c>
      <c r="N69" s="13">
        <f>VLOOKUP(A:A,[1]TDSheet!$A:$X,24,0)</f>
        <v>180</v>
      </c>
      <c r="O69" s="13">
        <f>VLOOKUP(A:A,[1]TDSheet!$A:$M,13,0)</f>
        <v>0</v>
      </c>
      <c r="P69" s="13"/>
      <c r="Q69" s="13"/>
      <c r="R69" s="13"/>
      <c r="S69" s="13"/>
      <c r="T69" s="13"/>
      <c r="U69" s="13"/>
      <c r="V69" s="13"/>
      <c r="W69" s="13">
        <f t="shared" si="12"/>
        <v>85.109400000000008</v>
      </c>
      <c r="X69" s="15"/>
      <c r="Y69" s="16">
        <f t="shared" si="13"/>
        <v>7.6011462893640411</v>
      </c>
      <c r="Z69" s="13">
        <f t="shared" si="14"/>
        <v>2.9013128984577494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81.1434</v>
      </c>
      <c r="AF69" s="13">
        <f>VLOOKUP(A:A,[1]TDSheet!$A:$AF,32,0)</f>
        <v>88.674800000000005</v>
      </c>
      <c r="AG69" s="13">
        <f>VLOOKUP(A:A,[1]TDSheet!$A:$AG,33,0)</f>
        <v>83.389800000000008</v>
      </c>
      <c r="AH69" s="13">
        <f>VLOOKUP(A:A,[3]TDSheet!$A:$D,4,0)</f>
        <v>93.492000000000004</v>
      </c>
      <c r="AI69" s="13" t="e">
        <f>VLOOKUP(A:A,[1]TDSheet!$A:$AI,35,0)</f>
        <v>#N/A</v>
      </c>
      <c r="AJ69" s="13">
        <f t="shared" si="15"/>
        <v>0</v>
      </c>
      <c r="AK69" s="13"/>
      <c r="AL69" s="13"/>
      <c r="AM69" s="13"/>
      <c r="AN69" s="13"/>
    </row>
    <row r="70" spans="1:40" s="1" customFormat="1" ht="11.1" customHeight="1" outlineLevel="1" x14ac:dyDescent="0.2">
      <c r="A70" s="7" t="s">
        <v>73</v>
      </c>
      <c r="B70" s="7" t="s">
        <v>8</v>
      </c>
      <c r="C70" s="8">
        <v>195.148</v>
      </c>
      <c r="D70" s="8">
        <v>332.56200000000001</v>
      </c>
      <c r="E70" s="8">
        <v>305.13799999999998</v>
      </c>
      <c r="F70" s="8">
        <v>208.173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40</v>
      </c>
      <c r="J70" s="13">
        <f>VLOOKUP(A:A,[2]TDSheet!$A:$F,6,0)</f>
        <v>316.62400000000002</v>
      </c>
      <c r="K70" s="13">
        <f t="shared" si="11"/>
        <v>-11.486000000000047</v>
      </c>
      <c r="L70" s="13">
        <f>VLOOKUP(A:A,[1]TDSheet!$A:$L,12,0)</f>
        <v>70</v>
      </c>
      <c r="M70" s="13">
        <f>VLOOKUP(A:A,[1]TDSheet!$A:$V,22,0)</f>
        <v>40</v>
      </c>
      <c r="N70" s="13">
        <f>VLOOKUP(A:A,[1]TDSheet!$A:$X,24,0)</f>
        <v>130</v>
      </c>
      <c r="O70" s="13">
        <f>VLOOKUP(A:A,[1]TDSheet!$A:$M,13,0)</f>
        <v>0</v>
      </c>
      <c r="P70" s="13"/>
      <c r="Q70" s="13"/>
      <c r="R70" s="13"/>
      <c r="S70" s="13"/>
      <c r="T70" s="13"/>
      <c r="U70" s="13"/>
      <c r="V70" s="13"/>
      <c r="W70" s="13">
        <f t="shared" si="12"/>
        <v>61.027599999999993</v>
      </c>
      <c r="X70" s="15"/>
      <c r="Y70" s="16">
        <f t="shared" si="13"/>
        <v>7.3437756031697141</v>
      </c>
      <c r="Z70" s="13">
        <f t="shared" si="14"/>
        <v>3.4111287351952235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59.220399999999998</v>
      </c>
      <c r="AF70" s="13">
        <f>VLOOKUP(A:A,[1]TDSheet!$A:$AF,32,0)</f>
        <v>67.374800000000008</v>
      </c>
      <c r="AG70" s="13">
        <f>VLOOKUP(A:A,[1]TDSheet!$A:$AG,33,0)</f>
        <v>59.295399999999994</v>
      </c>
      <c r="AH70" s="13">
        <f>VLOOKUP(A:A,[3]TDSheet!$A:$D,4,0)</f>
        <v>73.977000000000004</v>
      </c>
      <c r="AI70" s="13" t="e">
        <f>VLOOKUP(A:A,[1]TDSheet!$A:$AI,35,0)</f>
        <v>#N/A</v>
      </c>
      <c r="AJ70" s="13">
        <f t="shared" si="15"/>
        <v>0</v>
      </c>
      <c r="AK70" s="13"/>
      <c r="AL70" s="13"/>
      <c r="AM70" s="13"/>
      <c r="AN70" s="13"/>
    </row>
    <row r="71" spans="1:40" s="1" customFormat="1" ht="11.1" customHeight="1" outlineLevel="1" x14ac:dyDescent="0.2">
      <c r="A71" s="7" t="s">
        <v>74</v>
      </c>
      <c r="B71" s="7" t="s">
        <v>8</v>
      </c>
      <c r="C71" s="8">
        <v>357.553</v>
      </c>
      <c r="D71" s="8">
        <v>599.76700000000005</v>
      </c>
      <c r="E71" s="8">
        <v>559.62599999999998</v>
      </c>
      <c r="F71" s="8">
        <v>360.077</v>
      </c>
      <c r="G71" s="1" t="str">
        <f>VLOOKUP(A:A,[1]TDSheet!$A:$G,7,0)</f>
        <v>ябл</v>
      </c>
      <c r="H71" s="1">
        <f>VLOOKUP(A:A,[1]TDSheet!$A:$H,8,0)</f>
        <v>1</v>
      </c>
      <c r="I71" s="1">
        <f>VLOOKUP(A:A,[1]TDSheet!$A:$I,9,0)</f>
        <v>40</v>
      </c>
      <c r="J71" s="13">
        <f>VLOOKUP(A:A,[2]TDSheet!$A:$F,6,0)</f>
        <v>561.20100000000002</v>
      </c>
      <c r="K71" s="13">
        <f t="shared" si="11"/>
        <v>-1.5750000000000455</v>
      </c>
      <c r="L71" s="13">
        <f>VLOOKUP(A:A,[1]TDSheet!$A:$L,12,0)</f>
        <v>130</v>
      </c>
      <c r="M71" s="13">
        <f>VLOOKUP(A:A,[1]TDSheet!$A:$V,22,0)</f>
        <v>70</v>
      </c>
      <c r="N71" s="13">
        <f>VLOOKUP(A:A,[1]TDSheet!$A:$X,24,0)</f>
        <v>230</v>
      </c>
      <c r="O71" s="13">
        <f>VLOOKUP(A:A,[1]TDSheet!$A:$M,13,0)</f>
        <v>0</v>
      </c>
      <c r="P71" s="13"/>
      <c r="Q71" s="13"/>
      <c r="R71" s="13"/>
      <c r="S71" s="13"/>
      <c r="T71" s="13"/>
      <c r="U71" s="13"/>
      <c r="V71" s="13"/>
      <c r="W71" s="13">
        <f t="shared" si="12"/>
        <v>111.92519999999999</v>
      </c>
      <c r="X71" s="15"/>
      <c r="Y71" s="16">
        <f t="shared" si="13"/>
        <v>7.0589733143206361</v>
      </c>
      <c r="Z71" s="13">
        <f t="shared" si="14"/>
        <v>3.2171217920539794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114.78740000000001</v>
      </c>
      <c r="AF71" s="13">
        <f>VLOOKUP(A:A,[1]TDSheet!$A:$AF,32,0)</f>
        <v>114.01679999999999</v>
      </c>
      <c r="AG71" s="13">
        <f>VLOOKUP(A:A,[1]TDSheet!$A:$AG,33,0)</f>
        <v>106.44539999999999</v>
      </c>
      <c r="AH71" s="13">
        <f>VLOOKUP(A:A,[3]TDSheet!$A:$D,4,0)</f>
        <v>137.23699999999999</v>
      </c>
      <c r="AI71" s="13" t="e">
        <f>VLOOKUP(A:A,[1]TDSheet!$A:$AI,35,0)</f>
        <v>#N/A</v>
      </c>
      <c r="AJ71" s="13">
        <f t="shared" si="15"/>
        <v>0</v>
      </c>
      <c r="AK71" s="13"/>
      <c r="AL71" s="13"/>
      <c r="AM71" s="13"/>
      <c r="AN71" s="13"/>
    </row>
    <row r="72" spans="1:40" s="1" customFormat="1" ht="11.1" customHeight="1" outlineLevel="1" x14ac:dyDescent="0.2">
      <c r="A72" s="7" t="s">
        <v>75</v>
      </c>
      <c r="B72" s="7" t="s">
        <v>8</v>
      </c>
      <c r="C72" s="8">
        <v>285.483</v>
      </c>
      <c r="D72" s="8">
        <v>456.15100000000001</v>
      </c>
      <c r="E72" s="8">
        <v>404.91899999999998</v>
      </c>
      <c r="F72" s="8">
        <v>323.96899999999999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40</v>
      </c>
      <c r="J72" s="13">
        <f>VLOOKUP(A:A,[2]TDSheet!$A:$F,6,0)</f>
        <v>408.12</v>
      </c>
      <c r="K72" s="13">
        <f t="shared" ref="K72:K129" si="16">E72-J72</f>
        <v>-3.2010000000000218</v>
      </c>
      <c r="L72" s="13">
        <f>VLOOKUP(A:A,[1]TDSheet!$A:$L,12,0)</f>
        <v>120</v>
      </c>
      <c r="M72" s="13">
        <f>VLOOKUP(A:A,[1]TDSheet!$A:$V,22,0)</f>
        <v>0</v>
      </c>
      <c r="N72" s="13">
        <f>VLOOKUP(A:A,[1]TDSheet!$A:$X,24,0)</f>
        <v>150</v>
      </c>
      <c r="O72" s="13">
        <f>VLOOKUP(A:A,[1]TDSheet!$A:$M,13,0)</f>
        <v>0</v>
      </c>
      <c r="P72" s="13"/>
      <c r="Q72" s="13"/>
      <c r="R72" s="13"/>
      <c r="S72" s="13"/>
      <c r="T72" s="13"/>
      <c r="U72" s="13"/>
      <c r="V72" s="13"/>
      <c r="W72" s="13">
        <f t="shared" ref="W72:W129" si="17">(E72-AD72)/5</f>
        <v>80.983800000000002</v>
      </c>
      <c r="X72" s="15"/>
      <c r="Y72" s="16">
        <f t="shared" ref="Y72:Y129" si="18">(F72+L72+M72+N72+O72+X72)/W72</f>
        <v>7.3344175007841077</v>
      </c>
      <c r="Z72" s="13">
        <f t="shared" ref="Z72:Z129" si="19">F72/W72</f>
        <v>4.0004173674241015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87.158600000000007</v>
      </c>
      <c r="AF72" s="13">
        <f>VLOOKUP(A:A,[1]TDSheet!$A:$AF,32,0)</f>
        <v>96.180800000000005</v>
      </c>
      <c r="AG72" s="13">
        <f>VLOOKUP(A:A,[1]TDSheet!$A:$AG,33,0)</f>
        <v>87.226799999999997</v>
      </c>
      <c r="AH72" s="13">
        <f>VLOOKUP(A:A,[3]TDSheet!$A:$D,4,0)</f>
        <v>110.16800000000001</v>
      </c>
      <c r="AI72" s="13" t="e">
        <f>VLOOKUP(A:A,[1]TDSheet!$A:$AI,35,0)</f>
        <v>#N/A</v>
      </c>
      <c r="AJ72" s="13">
        <f t="shared" ref="AJ72:AJ129" si="20">X72*H72</f>
        <v>0</v>
      </c>
      <c r="AK72" s="13"/>
      <c r="AL72" s="13"/>
      <c r="AM72" s="13"/>
      <c r="AN72" s="13"/>
    </row>
    <row r="73" spans="1:40" s="1" customFormat="1" ht="11.1" customHeight="1" outlineLevel="1" x14ac:dyDescent="0.2">
      <c r="A73" s="7" t="s">
        <v>76</v>
      </c>
      <c r="B73" s="7" t="s">
        <v>12</v>
      </c>
      <c r="C73" s="8">
        <v>50</v>
      </c>
      <c r="D73" s="8">
        <v>176</v>
      </c>
      <c r="E73" s="8">
        <v>83</v>
      </c>
      <c r="F73" s="8">
        <v>137</v>
      </c>
      <c r="G73" s="1" t="str">
        <f>VLOOKUP(A:A,[1]TDSheet!$A:$G,7,0)</f>
        <v>дк</v>
      </c>
      <c r="H73" s="1">
        <f>VLOOKUP(A:A,[1]TDSheet!$A:$H,8,0)</f>
        <v>0.6</v>
      </c>
      <c r="I73" s="1">
        <f>VLOOKUP(A:A,[1]TDSheet!$A:$I,9,0)</f>
        <v>60</v>
      </c>
      <c r="J73" s="13">
        <f>VLOOKUP(A:A,[2]TDSheet!$A:$F,6,0)</f>
        <v>109</v>
      </c>
      <c r="K73" s="13">
        <f t="shared" si="16"/>
        <v>-26</v>
      </c>
      <c r="L73" s="13">
        <f>VLOOKUP(A:A,[1]TDSheet!$A:$L,12,0)</f>
        <v>0</v>
      </c>
      <c r="M73" s="13">
        <f>VLOOKUP(A:A,[1]TDSheet!$A:$V,22,0)</f>
        <v>0</v>
      </c>
      <c r="N73" s="13">
        <f>VLOOKUP(A:A,[1]TDSheet!$A:$X,24,0)</f>
        <v>0</v>
      </c>
      <c r="O73" s="13">
        <f>VLOOKUP(A:A,[1]TDSheet!$A:$M,13,0)</f>
        <v>0</v>
      </c>
      <c r="P73" s="13"/>
      <c r="Q73" s="13"/>
      <c r="R73" s="13"/>
      <c r="S73" s="13"/>
      <c r="T73" s="13"/>
      <c r="U73" s="13"/>
      <c r="V73" s="13"/>
      <c r="W73" s="13">
        <f t="shared" si="17"/>
        <v>16.600000000000001</v>
      </c>
      <c r="X73" s="15"/>
      <c r="Y73" s="16">
        <f t="shared" si="18"/>
        <v>8.2530120481927707</v>
      </c>
      <c r="Z73" s="13">
        <f t="shared" si="19"/>
        <v>8.2530120481927707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23</v>
      </c>
      <c r="AF73" s="13">
        <f>VLOOKUP(A:A,[1]TDSheet!$A:$AF,32,0)</f>
        <v>18.8</v>
      </c>
      <c r="AG73" s="13">
        <f>VLOOKUP(A:A,[1]TDSheet!$A:$AG,33,0)</f>
        <v>22.2</v>
      </c>
      <c r="AH73" s="13">
        <f>VLOOKUP(A:A,[3]TDSheet!$A:$D,4,0)</f>
        <v>36</v>
      </c>
      <c r="AI73" s="13" t="str">
        <f>VLOOKUP(A:A,[1]TDSheet!$A:$AI,35,0)</f>
        <v>склад</v>
      </c>
      <c r="AJ73" s="13">
        <f t="shared" si="20"/>
        <v>0</v>
      </c>
      <c r="AK73" s="13"/>
      <c r="AL73" s="13"/>
      <c r="AM73" s="13"/>
      <c r="AN73" s="13"/>
    </row>
    <row r="74" spans="1:40" s="1" customFormat="1" ht="11.1" customHeight="1" outlineLevel="1" x14ac:dyDescent="0.2">
      <c r="A74" s="7" t="s">
        <v>77</v>
      </c>
      <c r="B74" s="7" t="s">
        <v>12</v>
      </c>
      <c r="C74" s="8">
        <v>85</v>
      </c>
      <c r="D74" s="8">
        <v>351</v>
      </c>
      <c r="E74" s="8">
        <v>235</v>
      </c>
      <c r="F74" s="8">
        <v>195</v>
      </c>
      <c r="G74" s="1" t="str">
        <f>VLOOKUP(A:A,[1]TDSheet!$A:$G,7,0)</f>
        <v>ябл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246</v>
      </c>
      <c r="K74" s="13">
        <f t="shared" si="16"/>
        <v>-11</v>
      </c>
      <c r="L74" s="13">
        <f>VLOOKUP(A:A,[1]TDSheet!$A:$L,12,0)</f>
        <v>130</v>
      </c>
      <c r="M74" s="13">
        <f>VLOOKUP(A:A,[1]TDSheet!$A:$V,22,0)</f>
        <v>0</v>
      </c>
      <c r="N74" s="13">
        <f>VLOOKUP(A:A,[1]TDSheet!$A:$X,24,0)</f>
        <v>50</v>
      </c>
      <c r="O74" s="13">
        <f>VLOOKUP(A:A,[1]TDSheet!$A:$M,13,0)</f>
        <v>0</v>
      </c>
      <c r="P74" s="13"/>
      <c r="Q74" s="13"/>
      <c r="R74" s="13"/>
      <c r="S74" s="13"/>
      <c r="T74" s="13"/>
      <c r="U74" s="13"/>
      <c r="V74" s="13"/>
      <c r="W74" s="13">
        <f t="shared" si="17"/>
        <v>47</v>
      </c>
      <c r="X74" s="15"/>
      <c r="Y74" s="16">
        <f t="shared" si="18"/>
        <v>7.9787234042553195</v>
      </c>
      <c r="Z74" s="13">
        <f t="shared" si="19"/>
        <v>4.1489361702127656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46</v>
      </c>
      <c r="AF74" s="13">
        <f>VLOOKUP(A:A,[1]TDSheet!$A:$AF,32,0)</f>
        <v>49.2</v>
      </c>
      <c r="AG74" s="13">
        <f>VLOOKUP(A:A,[1]TDSheet!$A:$AG,33,0)</f>
        <v>49.8</v>
      </c>
      <c r="AH74" s="13">
        <f>VLOOKUP(A:A,[3]TDSheet!$A:$D,4,0)</f>
        <v>41</v>
      </c>
      <c r="AI74" s="13" t="str">
        <f>VLOOKUP(A:A,[1]TDSheet!$A:$AI,35,0)</f>
        <v>нояаб</v>
      </c>
      <c r="AJ74" s="13">
        <f t="shared" si="20"/>
        <v>0</v>
      </c>
      <c r="AK74" s="13"/>
      <c r="AL74" s="13"/>
      <c r="AM74" s="13"/>
      <c r="AN74" s="13"/>
    </row>
    <row r="75" spans="1:40" s="1" customFormat="1" ht="11.1" customHeight="1" outlineLevel="1" x14ac:dyDescent="0.2">
      <c r="A75" s="7" t="s">
        <v>78</v>
      </c>
      <c r="B75" s="7" t="s">
        <v>12</v>
      </c>
      <c r="C75" s="8">
        <v>307</v>
      </c>
      <c r="D75" s="8">
        <v>327</v>
      </c>
      <c r="E75" s="8">
        <v>355</v>
      </c>
      <c r="F75" s="8">
        <v>265</v>
      </c>
      <c r="G75" s="1" t="str">
        <f>VLOOKUP(A:A,[1]TDSheet!$A:$G,7,0)</f>
        <v>ябл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370</v>
      </c>
      <c r="K75" s="13">
        <f t="shared" si="16"/>
        <v>-15</v>
      </c>
      <c r="L75" s="13">
        <f>VLOOKUP(A:A,[1]TDSheet!$A:$L,12,0)</f>
        <v>220</v>
      </c>
      <c r="M75" s="13">
        <f>VLOOKUP(A:A,[1]TDSheet!$A:$V,22,0)</f>
        <v>0</v>
      </c>
      <c r="N75" s="13">
        <f>VLOOKUP(A:A,[1]TDSheet!$A:$X,24,0)</f>
        <v>120</v>
      </c>
      <c r="O75" s="13">
        <f>VLOOKUP(A:A,[1]TDSheet!$A:$M,13,0)</f>
        <v>0</v>
      </c>
      <c r="P75" s="13"/>
      <c r="Q75" s="13"/>
      <c r="R75" s="13"/>
      <c r="S75" s="13"/>
      <c r="T75" s="13"/>
      <c r="U75" s="13"/>
      <c r="V75" s="13"/>
      <c r="W75" s="13">
        <f t="shared" si="17"/>
        <v>71</v>
      </c>
      <c r="X75" s="15"/>
      <c r="Y75" s="16">
        <f t="shared" si="18"/>
        <v>8.52112676056338</v>
      </c>
      <c r="Z75" s="13">
        <f t="shared" si="19"/>
        <v>3.732394366197183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74</v>
      </c>
      <c r="AF75" s="13">
        <f>VLOOKUP(A:A,[1]TDSheet!$A:$AF,32,0)</f>
        <v>82.2</v>
      </c>
      <c r="AG75" s="13">
        <f>VLOOKUP(A:A,[1]TDSheet!$A:$AG,33,0)</f>
        <v>85.2</v>
      </c>
      <c r="AH75" s="13">
        <f>VLOOKUP(A:A,[3]TDSheet!$A:$D,4,0)</f>
        <v>53</v>
      </c>
      <c r="AI75" s="13" t="str">
        <f>VLOOKUP(A:A,[1]TDSheet!$A:$AI,35,0)</f>
        <v>продноя</v>
      </c>
      <c r="AJ75" s="13">
        <f t="shared" si="20"/>
        <v>0</v>
      </c>
      <c r="AK75" s="13"/>
      <c r="AL75" s="13"/>
      <c r="AM75" s="13"/>
      <c r="AN75" s="13"/>
    </row>
    <row r="76" spans="1:40" s="1" customFormat="1" ht="11.1" customHeight="1" outlineLevel="1" x14ac:dyDescent="0.2">
      <c r="A76" s="7" t="s">
        <v>79</v>
      </c>
      <c r="B76" s="7" t="s">
        <v>8</v>
      </c>
      <c r="C76" s="8">
        <v>80.182000000000002</v>
      </c>
      <c r="D76" s="8">
        <v>193.97300000000001</v>
      </c>
      <c r="E76" s="8">
        <v>132.26599999999999</v>
      </c>
      <c r="F76" s="8">
        <v>67.918000000000006</v>
      </c>
      <c r="G76" s="1">
        <f>VLOOKUP(A:A,[1]TDSheet!$A:$G,7,0)</f>
        <v>0</v>
      </c>
      <c r="H76" s="1">
        <f>VLOOKUP(A:A,[1]TDSheet!$A:$H,8,0)</f>
        <v>1</v>
      </c>
      <c r="I76" s="1">
        <f>VLOOKUP(A:A,[1]TDSheet!$A:$I,9,0)</f>
        <v>30</v>
      </c>
      <c r="J76" s="13">
        <f>VLOOKUP(A:A,[2]TDSheet!$A:$F,6,0)</f>
        <v>137.44499999999999</v>
      </c>
      <c r="K76" s="13">
        <f t="shared" si="16"/>
        <v>-5.179000000000002</v>
      </c>
      <c r="L76" s="13">
        <f>VLOOKUP(A:A,[1]TDSheet!$A:$L,12,0)</f>
        <v>30</v>
      </c>
      <c r="M76" s="13">
        <f>VLOOKUP(A:A,[1]TDSheet!$A:$V,22,0)</f>
        <v>0</v>
      </c>
      <c r="N76" s="13">
        <f>VLOOKUP(A:A,[1]TDSheet!$A:$X,24,0)</f>
        <v>10</v>
      </c>
      <c r="O76" s="13">
        <f>VLOOKUP(A:A,[1]TDSheet!$A:$M,13,0)</f>
        <v>0</v>
      </c>
      <c r="P76" s="13"/>
      <c r="Q76" s="13"/>
      <c r="R76" s="13"/>
      <c r="S76" s="13"/>
      <c r="T76" s="13"/>
      <c r="U76" s="13"/>
      <c r="V76" s="13"/>
      <c r="W76" s="13">
        <f t="shared" si="17"/>
        <v>26.453199999999999</v>
      </c>
      <c r="X76" s="15">
        <v>30</v>
      </c>
      <c r="Y76" s="16">
        <f t="shared" si="18"/>
        <v>5.213660351110641</v>
      </c>
      <c r="Z76" s="13">
        <f t="shared" si="19"/>
        <v>2.5674776586575541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34.912400000000005</v>
      </c>
      <c r="AF76" s="13">
        <f>VLOOKUP(A:A,[1]TDSheet!$A:$AF,32,0)</f>
        <v>33.123399999999997</v>
      </c>
      <c r="AG76" s="13">
        <f>VLOOKUP(A:A,[1]TDSheet!$A:$AG,33,0)</f>
        <v>30.169</v>
      </c>
      <c r="AH76" s="13">
        <f>VLOOKUP(A:A,[3]TDSheet!$A:$D,4,0)</f>
        <v>29.803999999999998</v>
      </c>
      <c r="AI76" s="13">
        <f>VLOOKUP(A:A,[1]TDSheet!$A:$AI,35,0)</f>
        <v>0</v>
      </c>
      <c r="AJ76" s="13">
        <f t="shared" si="20"/>
        <v>30</v>
      </c>
      <c r="AK76" s="13"/>
      <c r="AL76" s="13"/>
      <c r="AM76" s="13"/>
      <c r="AN76" s="13"/>
    </row>
    <row r="77" spans="1:40" s="1" customFormat="1" ht="11.1" customHeight="1" outlineLevel="1" x14ac:dyDescent="0.2">
      <c r="A77" s="7" t="s">
        <v>80</v>
      </c>
      <c r="B77" s="7" t="s">
        <v>12</v>
      </c>
      <c r="C77" s="8">
        <v>356</v>
      </c>
      <c r="D77" s="8">
        <v>537</v>
      </c>
      <c r="E77" s="8">
        <v>480</v>
      </c>
      <c r="F77" s="8">
        <v>384</v>
      </c>
      <c r="G77" s="1" t="str">
        <f>VLOOKUP(A:A,[1]TDSheet!$A:$G,7,0)</f>
        <v>ябл,дк</v>
      </c>
      <c r="H77" s="1">
        <f>VLOOKUP(A:A,[1]TDSheet!$A:$H,8,0)</f>
        <v>0.6</v>
      </c>
      <c r="I77" s="1">
        <f>VLOOKUP(A:A,[1]TDSheet!$A:$I,9,0)</f>
        <v>60</v>
      </c>
      <c r="J77" s="13">
        <f>VLOOKUP(A:A,[2]TDSheet!$A:$F,6,0)</f>
        <v>506</v>
      </c>
      <c r="K77" s="13">
        <f t="shared" si="16"/>
        <v>-26</v>
      </c>
      <c r="L77" s="13">
        <f>VLOOKUP(A:A,[1]TDSheet!$A:$L,12,0)</f>
        <v>200</v>
      </c>
      <c r="M77" s="13">
        <f>VLOOKUP(A:A,[1]TDSheet!$A:$V,22,0)</f>
        <v>0</v>
      </c>
      <c r="N77" s="13">
        <f>VLOOKUP(A:A,[1]TDSheet!$A:$X,24,0)</f>
        <v>150</v>
      </c>
      <c r="O77" s="13">
        <f>VLOOKUP(A:A,[1]TDSheet!$A:$M,13,0)</f>
        <v>0</v>
      </c>
      <c r="P77" s="13"/>
      <c r="Q77" s="13"/>
      <c r="R77" s="13"/>
      <c r="S77" s="13"/>
      <c r="T77" s="13"/>
      <c r="U77" s="13"/>
      <c r="V77" s="13"/>
      <c r="W77" s="13">
        <f t="shared" si="17"/>
        <v>96</v>
      </c>
      <c r="X77" s="15"/>
      <c r="Y77" s="16">
        <f t="shared" si="18"/>
        <v>7.645833333333333</v>
      </c>
      <c r="Z77" s="13">
        <f t="shared" si="19"/>
        <v>4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112.2</v>
      </c>
      <c r="AF77" s="13">
        <f>VLOOKUP(A:A,[1]TDSheet!$A:$AF,32,0)</f>
        <v>111</v>
      </c>
      <c r="AG77" s="13">
        <f>VLOOKUP(A:A,[1]TDSheet!$A:$AG,33,0)</f>
        <v>107</v>
      </c>
      <c r="AH77" s="13">
        <f>VLOOKUP(A:A,[3]TDSheet!$A:$D,4,0)</f>
        <v>91</v>
      </c>
      <c r="AI77" s="13">
        <f>VLOOKUP(A:A,[1]TDSheet!$A:$AI,35,0)</f>
        <v>0</v>
      </c>
      <c r="AJ77" s="13">
        <f t="shared" si="20"/>
        <v>0</v>
      </c>
      <c r="AK77" s="13"/>
      <c r="AL77" s="13"/>
      <c r="AM77" s="13"/>
      <c r="AN77" s="13"/>
    </row>
    <row r="78" spans="1:40" s="1" customFormat="1" ht="11.1" customHeight="1" outlineLevel="1" x14ac:dyDescent="0.2">
      <c r="A78" s="7" t="s">
        <v>81</v>
      </c>
      <c r="B78" s="7" t="s">
        <v>12</v>
      </c>
      <c r="C78" s="8">
        <v>279</v>
      </c>
      <c r="D78" s="8">
        <v>866</v>
      </c>
      <c r="E78" s="8">
        <v>632</v>
      </c>
      <c r="F78" s="8">
        <v>483</v>
      </c>
      <c r="G78" s="1" t="str">
        <f>VLOOKUP(A:A,[1]TDSheet!$A:$G,7,0)</f>
        <v>ябл,дк</v>
      </c>
      <c r="H78" s="1">
        <f>VLOOKUP(A:A,[1]TDSheet!$A:$H,8,0)</f>
        <v>0.6</v>
      </c>
      <c r="I78" s="1">
        <f>VLOOKUP(A:A,[1]TDSheet!$A:$I,9,0)</f>
        <v>60</v>
      </c>
      <c r="J78" s="13">
        <f>VLOOKUP(A:A,[2]TDSheet!$A:$F,6,0)</f>
        <v>660</v>
      </c>
      <c r="K78" s="13">
        <f t="shared" si="16"/>
        <v>-28</v>
      </c>
      <c r="L78" s="13">
        <f>VLOOKUP(A:A,[1]TDSheet!$A:$L,12,0)</f>
        <v>150</v>
      </c>
      <c r="M78" s="13">
        <f>VLOOKUP(A:A,[1]TDSheet!$A:$V,22,0)</f>
        <v>60</v>
      </c>
      <c r="N78" s="13">
        <f>VLOOKUP(A:A,[1]TDSheet!$A:$X,24,0)</f>
        <v>300</v>
      </c>
      <c r="O78" s="13">
        <f>VLOOKUP(A:A,[1]TDSheet!$A:$M,13,0)</f>
        <v>0</v>
      </c>
      <c r="P78" s="13"/>
      <c r="Q78" s="13"/>
      <c r="R78" s="13"/>
      <c r="S78" s="13"/>
      <c r="T78" s="13"/>
      <c r="U78" s="13"/>
      <c r="V78" s="13"/>
      <c r="W78" s="13">
        <f t="shared" si="17"/>
        <v>126.4</v>
      </c>
      <c r="X78" s="15"/>
      <c r="Y78" s="16">
        <f t="shared" si="18"/>
        <v>7.856012658227848</v>
      </c>
      <c r="Z78" s="13">
        <f t="shared" si="19"/>
        <v>3.8212025316455693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134.4</v>
      </c>
      <c r="AF78" s="13">
        <f>VLOOKUP(A:A,[1]TDSheet!$A:$AF,32,0)</f>
        <v>131</v>
      </c>
      <c r="AG78" s="13">
        <f>VLOOKUP(A:A,[1]TDSheet!$A:$AG,33,0)</f>
        <v>129.4</v>
      </c>
      <c r="AH78" s="13">
        <f>VLOOKUP(A:A,[3]TDSheet!$A:$D,4,0)</f>
        <v>129</v>
      </c>
      <c r="AI78" s="13">
        <f>VLOOKUP(A:A,[1]TDSheet!$A:$AI,35,0)</f>
        <v>0</v>
      </c>
      <c r="AJ78" s="13">
        <f t="shared" si="20"/>
        <v>0</v>
      </c>
      <c r="AK78" s="13"/>
      <c r="AL78" s="13"/>
      <c r="AM78" s="13"/>
      <c r="AN78" s="13"/>
    </row>
    <row r="79" spans="1:40" s="1" customFormat="1" ht="11.1" customHeight="1" outlineLevel="1" x14ac:dyDescent="0.2">
      <c r="A79" s="7" t="s">
        <v>82</v>
      </c>
      <c r="B79" s="7" t="s">
        <v>12</v>
      </c>
      <c r="C79" s="8">
        <v>91</v>
      </c>
      <c r="D79" s="8">
        <v>381</v>
      </c>
      <c r="E79" s="8">
        <v>411</v>
      </c>
      <c r="F79" s="8">
        <v>38</v>
      </c>
      <c r="G79" s="1">
        <f>VLOOKUP(A:A,[1]TDSheet!$A:$G,7,0)</f>
        <v>0</v>
      </c>
      <c r="H79" s="1">
        <f>VLOOKUP(A:A,[1]TDSheet!$A:$H,8,0)</f>
        <v>0.4</v>
      </c>
      <c r="I79" s="1" t="e">
        <f>VLOOKUP(A:A,[1]TDSheet!$A:$I,9,0)</f>
        <v>#N/A</v>
      </c>
      <c r="J79" s="13">
        <f>VLOOKUP(A:A,[2]TDSheet!$A:$F,6,0)</f>
        <v>758</v>
      </c>
      <c r="K79" s="13">
        <f t="shared" si="16"/>
        <v>-347</v>
      </c>
      <c r="L79" s="13">
        <f>VLOOKUP(A:A,[1]TDSheet!$A:$L,12,0)</f>
        <v>300</v>
      </c>
      <c r="M79" s="13">
        <f>VLOOKUP(A:A,[1]TDSheet!$A:$V,22,0)</f>
        <v>300</v>
      </c>
      <c r="N79" s="13">
        <f>VLOOKUP(A:A,[1]TDSheet!$A:$X,24,0)</f>
        <v>400</v>
      </c>
      <c r="O79" s="13">
        <f>VLOOKUP(A:A,[1]TDSheet!$A:$M,13,0)</f>
        <v>0</v>
      </c>
      <c r="P79" s="13"/>
      <c r="Q79" s="13"/>
      <c r="R79" s="13"/>
      <c r="S79" s="13"/>
      <c r="T79" s="13"/>
      <c r="U79" s="13"/>
      <c r="V79" s="13"/>
      <c r="W79" s="13">
        <f t="shared" si="17"/>
        <v>82.2</v>
      </c>
      <c r="X79" s="15">
        <v>100</v>
      </c>
      <c r="Y79" s="16">
        <f t="shared" si="18"/>
        <v>13.844282238442823</v>
      </c>
      <c r="Z79" s="13">
        <f t="shared" si="19"/>
        <v>0.46228710462287104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58</v>
      </c>
      <c r="AF79" s="13">
        <f>VLOOKUP(A:A,[1]TDSheet!$A:$AF,32,0)</f>
        <v>122</v>
      </c>
      <c r="AG79" s="13">
        <f>VLOOKUP(A:A,[1]TDSheet!$A:$AG,33,0)</f>
        <v>91.2</v>
      </c>
      <c r="AH79" s="13">
        <f>VLOOKUP(A:A,[3]TDSheet!$A:$D,4,0)</f>
        <v>57</v>
      </c>
      <c r="AI79" s="13">
        <f>VLOOKUP(A:A,[1]TDSheet!$A:$AI,35,0)</f>
        <v>0</v>
      </c>
      <c r="AJ79" s="13">
        <f t="shared" si="20"/>
        <v>40</v>
      </c>
      <c r="AK79" s="13"/>
      <c r="AL79" s="13"/>
      <c r="AM79" s="13"/>
      <c r="AN79" s="13"/>
    </row>
    <row r="80" spans="1:40" s="1" customFormat="1" ht="11.1" customHeight="1" outlineLevel="1" x14ac:dyDescent="0.2">
      <c r="A80" s="7" t="s">
        <v>83</v>
      </c>
      <c r="B80" s="7" t="s">
        <v>12</v>
      </c>
      <c r="C80" s="8">
        <v>19</v>
      </c>
      <c r="D80" s="8">
        <v>710</v>
      </c>
      <c r="E80" s="8">
        <v>639</v>
      </c>
      <c r="F80" s="8">
        <v>62</v>
      </c>
      <c r="G80" s="1">
        <f>VLOOKUP(A:A,[1]TDSheet!$A:$G,7,0)</f>
        <v>0</v>
      </c>
      <c r="H80" s="1">
        <f>VLOOKUP(A:A,[1]TDSheet!$A:$H,8,0)</f>
        <v>0.33</v>
      </c>
      <c r="I80" s="1">
        <f>VLOOKUP(A:A,[1]TDSheet!$A:$I,9,0)</f>
        <v>60</v>
      </c>
      <c r="J80" s="13">
        <f>VLOOKUP(A:A,[2]TDSheet!$A:$F,6,0)</f>
        <v>823</v>
      </c>
      <c r="K80" s="13">
        <f t="shared" si="16"/>
        <v>-184</v>
      </c>
      <c r="L80" s="13">
        <f>VLOOKUP(A:A,[1]TDSheet!$A:$L,12,0)</f>
        <v>200</v>
      </c>
      <c r="M80" s="13">
        <f>VLOOKUP(A:A,[1]TDSheet!$A:$V,22,0)</f>
        <v>250</v>
      </c>
      <c r="N80" s="13">
        <f>VLOOKUP(A:A,[1]TDSheet!$A:$X,24,0)</f>
        <v>250</v>
      </c>
      <c r="O80" s="13">
        <f>VLOOKUP(A:A,[1]TDSheet!$A:$M,13,0)</f>
        <v>0</v>
      </c>
      <c r="P80" s="13"/>
      <c r="Q80" s="13"/>
      <c r="R80" s="13"/>
      <c r="S80" s="13"/>
      <c r="T80" s="13"/>
      <c r="U80" s="13"/>
      <c r="V80" s="13"/>
      <c r="W80" s="13">
        <f t="shared" si="17"/>
        <v>127.8</v>
      </c>
      <c r="X80" s="15">
        <v>100</v>
      </c>
      <c r="Y80" s="16">
        <f t="shared" si="18"/>
        <v>6.7449139280125197</v>
      </c>
      <c r="Z80" s="13">
        <f t="shared" si="19"/>
        <v>0.48513302034428796</v>
      </c>
      <c r="AA80" s="13"/>
      <c r="AB80" s="13"/>
      <c r="AC80" s="13"/>
      <c r="AD80" s="13">
        <f>VLOOKUP(A:A,[1]TDSheet!$A:$AD,30,0)</f>
        <v>0</v>
      </c>
      <c r="AE80" s="13">
        <f>VLOOKUP(A:A,[1]TDSheet!$A:$AE,31,0)</f>
        <v>25</v>
      </c>
      <c r="AF80" s="13">
        <f>VLOOKUP(A:A,[1]TDSheet!$A:$AF,32,0)</f>
        <v>56</v>
      </c>
      <c r="AG80" s="13">
        <f>VLOOKUP(A:A,[1]TDSheet!$A:$AG,33,0)</f>
        <v>85.4</v>
      </c>
      <c r="AH80" s="13">
        <f>VLOOKUP(A:A,[3]TDSheet!$A:$D,4,0)</f>
        <v>157</v>
      </c>
      <c r="AI80" s="13">
        <f>VLOOKUP(A:A,[1]TDSheet!$A:$AI,35,0)</f>
        <v>0</v>
      </c>
      <c r="AJ80" s="13">
        <f t="shared" si="20"/>
        <v>33</v>
      </c>
      <c r="AK80" s="13"/>
      <c r="AL80" s="13"/>
      <c r="AM80" s="13"/>
      <c r="AN80" s="13"/>
    </row>
    <row r="81" spans="1:40" s="1" customFormat="1" ht="21.95" customHeight="1" outlineLevel="1" x14ac:dyDescent="0.2">
      <c r="A81" s="7" t="s">
        <v>84</v>
      </c>
      <c r="B81" s="7" t="s">
        <v>12</v>
      </c>
      <c r="C81" s="8">
        <v>75</v>
      </c>
      <c r="D81" s="8">
        <v>561</v>
      </c>
      <c r="E81" s="8">
        <v>523</v>
      </c>
      <c r="F81" s="8">
        <v>91</v>
      </c>
      <c r="G81" s="1">
        <f>VLOOKUP(A:A,[1]TDSheet!$A:$G,7,0)</f>
        <v>0</v>
      </c>
      <c r="H81" s="1">
        <f>VLOOKUP(A:A,[1]TDSheet!$A:$H,8,0)</f>
        <v>0.35</v>
      </c>
      <c r="I81" s="1" t="e">
        <f>VLOOKUP(A:A,[1]TDSheet!$A:$I,9,0)</f>
        <v>#N/A</v>
      </c>
      <c r="J81" s="13">
        <f>VLOOKUP(A:A,[2]TDSheet!$A:$F,6,0)</f>
        <v>656</v>
      </c>
      <c r="K81" s="13">
        <f t="shared" si="16"/>
        <v>-133</v>
      </c>
      <c r="L81" s="13">
        <f>VLOOKUP(A:A,[1]TDSheet!$A:$L,12,0)</f>
        <v>200</v>
      </c>
      <c r="M81" s="13">
        <f>VLOOKUP(A:A,[1]TDSheet!$A:$V,22,0)</f>
        <v>250</v>
      </c>
      <c r="N81" s="13">
        <f>VLOOKUP(A:A,[1]TDSheet!$A:$X,24,0)</f>
        <v>250</v>
      </c>
      <c r="O81" s="13">
        <f>VLOOKUP(A:A,[1]TDSheet!$A:$M,13,0)</f>
        <v>0</v>
      </c>
      <c r="P81" s="13"/>
      <c r="Q81" s="13"/>
      <c r="R81" s="13"/>
      <c r="S81" s="13"/>
      <c r="T81" s="13"/>
      <c r="U81" s="13"/>
      <c r="V81" s="13"/>
      <c r="W81" s="13">
        <f t="shared" si="17"/>
        <v>104.6</v>
      </c>
      <c r="X81" s="15"/>
      <c r="Y81" s="16">
        <f t="shared" si="18"/>
        <v>7.5621414913957938</v>
      </c>
      <c r="Z81" s="13">
        <f t="shared" si="19"/>
        <v>0.86998087954110903</v>
      </c>
      <c r="AA81" s="13"/>
      <c r="AB81" s="13"/>
      <c r="AC81" s="13"/>
      <c r="AD81" s="13">
        <f>VLOOKUP(A:A,[1]TDSheet!$A:$AD,30,0)</f>
        <v>0</v>
      </c>
      <c r="AE81" s="13">
        <f>VLOOKUP(A:A,[1]TDSheet!$A:$AE,31,0)</f>
        <v>24.4</v>
      </c>
      <c r="AF81" s="13">
        <f>VLOOKUP(A:A,[1]TDSheet!$A:$AF,32,0)</f>
        <v>64.599999999999994</v>
      </c>
      <c r="AG81" s="13">
        <f>VLOOKUP(A:A,[1]TDSheet!$A:$AG,33,0)</f>
        <v>95.8</v>
      </c>
      <c r="AH81" s="13">
        <f>VLOOKUP(A:A,[3]TDSheet!$A:$D,4,0)</f>
        <v>123</v>
      </c>
      <c r="AI81" s="13">
        <f>VLOOKUP(A:A,[1]TDSheet!$A:$AI,35,0)</f>
        <v>0</v>
      </c>
      <c r="AJ81" s="13">
        <f t="shared" si="20"/>
        <v>0</v>
      </c>
      <c r="AK81" s="13"/>
      <c r="AL81" s="13"/>
      <c r="AM81" s="13"/>
      <c r="AN81" s="13"/>
    </row>
    <row r="82" spans="1:40" s="1" customFormat="1" ht="11.1" customHeight="1" outlineLevel="1" x14ac:dyDescent="0.2">
      <c r="A82" s="7" t="s">
        <v>85</v>
      </c>
      <c r="B82" s="7" t="s">
        <v>12</v>
      </c>
      <c r="C82" s="8">
        <v>447</v>
      </c>
      <c r="D82" s="8">
        <v>147</v>
      </c>
      <c r="E82" s="8">
        <v>354</v>
      </c>
      <c r="F82" s="8">
        <v>232</v>
      </c>
      <c r="G82" s="1" t="str">
        <f>VLOOKUP(A:A,[1]TDSheet!$A:$G,7,0)</f>
        <v>ябл</v>
      </c>
      <c r="H82" s="1">
        <f>VLOOKUP(A:A,[1]TDSheet!$A:$H,8,0)</f>
        <v>0.33</v>
      </c>
      <c r="I82" s="1" t="e">
        <f>VLOOKUP(A:A,[1]TDSheet!$A:$I,9,0)</f>
        <v>#N/A</v>
      </c>
      <c r="J82" s="13">
        <f>VLOOKUP(A:A,[2]TDSheet!$A:$F,6,0)</f>
        <v>373</v>
      </c>
      <c r="K82" s="13">
        <f t="shared" si="16"/>
        <v>-19</v>
      </c>
      <c r="L82" s="13">
        <f>VLOOKUP(A:A,[1]TDSheet!$A:$L,12,0)</f>
        <v>200</v>
      </c>
      <c r="M82" s="13">
        <f>VLOOKUP(A:A,[1]TDSheet!$A:$V,22,0)</f>
        <v>20</v>
      </c>
      <c r="N82" s="13">
        <f>VLOOKUP(A:A,[1]TDSheet!$A:$X,24,0)</f>
        <v>100</v>
      </c>
      <c r="O82" s="13">
        <f>VLOOKUP(A:A,[1]TDSheet!$A:$M,13,0)</f>
        <v>0</v>
      </c>
      <c r="P82" s="13"/>
      <c r="Q82" s="13"/>
      <c r="R82" s="13"/>
      <c r="S82" s="13"/>
      <c r="T82" s="13"/>
      <c r="U82" s="13"/>
      <c r="V82" s="13"/>
      <c r="W82" s="13">
        <f t="shared" si="17"/>
        <v>70.8</v>
      </c>
      <c r="X82" s="15"/>
      <c r="Y82" s="16">
        <f t="shared" si="18"/>
        <v>7.796610169491526</v>
      </c>
      <c r="Z82" s="13">
        <f t="shared" si="19"/>
        <v>3.2768361581920904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63.2</v>
      </c>
      <c r="AF82" s="13">
        <f>VLOOKUP(A:A,[1]TDSheet!$A:$AF,32,0)</f>
        <v>72.2</v>
      </c>
      <c r="AG82" s="13">
        <f>VLOOKUP(A:A,[1]TDSheet!$A:$AG,33,0)</f>
        <v>88.6</v>
      </c>
      <c r="AH82" s="13">
        <f>VLOOKUP(A:A,[3]TDSheet!$A:$D,4,0)</f>
        <v>9</v>
      </c>
      <c r="AI82" s="13" t="str">
        <f>VLOOKUP(A:A,[1]TDSheet!$A:$AI,35,0)</f>
        <v>оконч</v>
      </c>
      <c r="AJ82" s="13">
        <f t="shared" si="20"/>
        <v>0</v>
      </c>
      <c r="AK82" s="13"/>
      <c r="AL82" s="13"/>
      <c r="AM82" s="13"/>
      <c r="AN82" s="13"/>
    </row>
    <row r="83" spans="1:40" s="1" customFormat="1" ht="11.1" customHeight="1" outlineLevel="1" x14ac:dyDescent="0.2">
      <c r="A83" s="7" t="s">
        <v>86</v>
      </c>
      <c r="B83" s="7" t="s">
        <v>12</v>
      </c>
      <c r="C83" s="8">
        <v>1514</v>
      </c>
      <c r="D83" s="8">
        <v>55627</v>
      </c>
      <c r="E83" s="8">
        <v>3635</v>
      </c>
      <c r="F83" s="8">
        <v>2123</v>
      </c>
      <c r="G83" s="1">
        <f>VLOOKUP(A:A,[1]TDSheet!$A:$G,7,0)</f>
        <v>0</v>
      </c>
      <c r="H83" s="1">
        <f>VLOOKUP(A:A,[1]TDSheet!$A:$H,8,0)</f>
        <v>0.35</v>
      </c>
      <c r="I83" s="1">
        <f>VLOOKUP(A:A,[1]TDSheet!$A:$I,9,0)</f>
        <v>40</v>
      </c>
      <c r="J83" s="13">
        <f>VLOOKUP(A:A,[2]TDSheet!$A:$F,6,0)</f>
        <v>3793</v>
      </c>
      <c r="K83" s="13">
        <f t="shared" si="16"/>
        <v>-158</v>
      </c>
      <c r="L83" s="13">
        <f>VLOOKUP(A:A,[1]TDSheet!$A:$L,12,0)</f>
        <v>1800</v>
      </c>
      <c r="M83" s="13">
        <f>VLOOKUP(A:A,[1]TDSheet!$A:$V,22,0)</f>
        <v>1000</v>
      </c>
      <c r="N83" s="13">
        <f>VLOOKUP(A:A,[1]TDSheet!$A:$X,24,0)</f>
        <v>800</v>
      </c>
      <c r="O83" s="13">
        <f>VLOOKUP(A:A,[1]TDSheet!$A:$M,13,0)</f>
        <v>0</v>
      </c>
      <c r="P83" s="13"/>
      <c r="Q83" s="13"/>
      <c r="R83" s="13"/>
      <c r="S83" s="13"/>
      <c r="T83" s="13"/>
      <c r="U83" s="13"/>
      <c r="V83" s="13"/>
      <c r="W83" s="13">
        <f t="shared" si="17"/>
        <v>603.4</v>
      </c>
      <c r="X83" s="15"/>
      <c r="Y83" s="16">
        <f t="shared" si="18"/>
        <v>9.4845873384156452</v>
      </c>
      <c r="Z83" s="13">
        <f t="shared" si="19"/>
        <v>3.5183957573748756</v>
      </c>
      <c r="AA83" s="13"/>
      <c r="AB83" s="13"/>
      <c r="AC83" s="13"/>
      <c r="AD83" s="13">
        <f>VLOOKUP(A:A,[1]TDSheet!$A:$AD,30,0)</f>
        <v>618</v>
      </c>
      <c r="AE83" s="13">
        <f>VLOOKUP(A:A,[1]TDSheet!$A:$AE,31,0)</f>
        <v>617.6</v>
      </c>
      <c r="AF83" s="13">
        <f>VLOOKUP(A:A,[1]TDSheet!$A:$AF,32,0)</f>
        <v>639</v>
      </c>
      <c r="AG83" s="13">
        <f>VLOOKUP(A:A,[1]TDSheet!$A:$AG,33,0)</f>
        <v>630.6</v>
      </c>
      <c r="AH83" s="13">
        <f>VLOOKUP(A:A,[3]TDSheet!$A:$D,4,0)</f>
        <v>590</v>
      </c>
      <c r="AI83" s="13" t="str">
        <f>VLOOKUP(A:A,[1]TDSheet!$A:$AI,35,0)</f>
        <v>нояаб</v>
      </c>
      <c r="AJ83" s="13">
        <f t="shared" si="20"/>
        <v>0</v>
      </c>
      <c r="AK83" s="13"/>
      <c r="AL83" s="13"/>
      <c r="AM83" s="13"/>
      <c r="AN83" s="13"/>
    </row>
    <row r="84" spans="1:40" s="1" customFormat="1" ht="11.1" customHeight="1" outlineLevel="1" x14ac:dyDescent="0.2">
      <c r="A84" s="7" t="s">
        <v>87</v>
      </c>
      <c r="B84" s="7" t="s">
        <v>12</v>
      </c>
      <c r="C84" s="8">
        <v>3634</v>
      </c>
      <c r="D84" s="8">
        <v>9152</v>
      </c>
      <c r="E84" s="8">
        <v>7464</v>
      </c>
      <c r="F84" s="8">
        <v>5070</v>
      </c>
      <c r="G84" s="1">
        <f>VLOOKUP(A:A,[1]TDSheet!$A:$G,7,0)</f>
        <v>0</v>
      </c>
      <c r="H84" s="1">
        <f>VLOOKUP(A:A,[1]TDSheet!$A:$H,8,0)</f>
        <v>0.35</v>
      </c>
      <c r="I84" s="1">
        <f>VLOOKUP(A:A,[1]TDSheet!$A:$I,9,0)</f>
        <v>45</v>
      </c>
      <c r="J84" s="13">
        <f>VLOOKUP(A:A,[2]TDSheet!$A:$F,6,0)</f>
        <v>7689</v>
      </c>
      <c r="K84" s="13">
        <f t="shared" si="16"/>
        <v>-225</v>
      </c>
      <c r="L84" s="13">
        <f>VLOOKUP(A:A,[1]TDSheet!$A:$L,12,0)</f>
        <v>1100</v>
      </c>
      <c r="M84" s="13">
        <f>VLOOKUP(A:A,[1]TDSheet!$A:$V,22,0)</f>
        <v>0</v>
      </c>
      <c r="N84" s="13">
        <f>VLOOKUP(A:A,[1]TDSheet!$A:$X,24,0)</f>
        <v>1900</v>
      </c>
      <c r="O84" s="13">
        <f>VLOOKUP(A:A,[1]TDSheet!$A:$M,13,0)</f>
        <v>0</v>
      </c>
      <c r="P84" s="13"/>
      <c r="Q84" s="13"/>
      <c r="R84" s="13"/>
      <c r="S84" s="13"/>
      <c r="T84" s="13"/>
      <c r="U84" s="13"/>
      <c r="V84" s="13"/>
      <c r="W84" s="13">
        <f t="shared" si="17"/>
        <v>1132.8</v>
      </c>
      <c r="X84" s="15"/>
      <c r="Y84" s="16">
        <f t="shared" si="18"/>
        <v>7.1239406779661021</v>
      </c>
      <c r="Z84" s="13">
        <f t="shared" si="19"/>
        <v>4.4756355932203391</v>
      </c>
      <c r="AA84" s="13"/>
      <c r="AB84" s="13"/>
      <c r="AC84" s="13"/>
      <c r="AD84" s="13">
        <f>VLOOKUP(A:A,[1]TDSheet!$A:$AD,30,0)</f>
        <v>1800</v>
      </c>
      <c r="AE84" s="13">
        <f>VLOOKUP(A:A,[1]TDSheet!$A:$AE,31,0)</f>
        <v>1246.5999999999999</v>
      </c>
      <c r="AF84" s="13">
        <f>VLOOKUP(A:A,[1]TDSheet!$A:$AF,32,0)</f>
        <v>1331.2</v>
      </c>
      <c r="AG84" s="13">
        <f>VLOOKUP(A:A,[1]TDSheet!$A:$AG,33,0)</f>
        <v>1262.8</v>
      </c>
      <c r="AH84" s="13">
        <f>VLOOKUP(A:A,[3]TDSheet!$A:$D,4,0)</f>
        <v>1021</v>
      </c>
      <c r="AI84" s="13" t="str">
        <f>VLOOKUP(A:A,[1]TDSheet!$A:$AI,35,0)</f>
        <v>оконч</v>
      </c>
      <c r="AJ84" s="13">
        <f t="shared" si="20"/>
        <v>0</v>
      </c>
      <c r="AK84" s="13"/>
      <c r="AL84" s="13"/>
      <c r="AM84" s="13"/>
      <c r="AN84" s="13"/>
    </row>
    <row r="85" spans="1:40" s="1" customFormat="1" ht="11.1" customHeight="1" outlineLevel="1" x14ac:dyDescent="0.2">
      <c r="A85" s="7" t="s">
        <v>88</v>
      </c>
      <c r="B85" s="7" t="s">
        <v>12</v>
      </c>
      <c r="C85" s="8">
        <v>2</v>
      </c>
      <c r="D85" s="8"/>
      <c r="E85" s="8">
        <v>0</v>
      </c>
      <c r="F85" s="8"/>
      <c r="G85" s="1">
        <f>VLOOKUP(A:A,[1]TDSheet!$A:$G,7,0)</f>
        <v>0</v>
      </c>
      <c r="H85" s="1">
        <f>VLOOKUP(A:A,[1]TDSheet!$A:$H,8,0)</f>
        <v>0.11</v>
      </c>
      <c r="I85" s="1" t="e">
        <f>VLOOKUP(A:A,[1]TDSheet!$A:$I,9,0)</f>
        <v>#N/A</v>
      </c>
      <c r="J85" s="13">
        <f>VLOOKUP(A:A,[2]TDSheet!$A:$F,6,0)</f>
        <v>3</v>
      </c>
      <c r="K85" s="13">
        <f t="shared" si="16"/>
        <v>-3</v>
      </c>
      <c r="L85" s="13">
        <f>VLOOKUP(A:A,[1]TDSheet!$A:$L,12,0)</f>
        <v>0</v>
      </c>
      <c r="M85" s="13">
        <f>VLOOKUP(A:A,[1]TDSheet!$A:$V,22,0)</f>
        <v>0</v>
      </c>
      <c r="N85" s="13">
        <f>VLOOKUP(A:A,[1]TDSheet!$A:$X,24,0)</f>
        <v>0</v>
      </c>
      <c r="O85" s="13">
        <f>VLOOKUP(A:A,[1]TDSheet!$A:$M,13,0)</f>
        <v>0</v>
      </c>
      <c r="P85" s="13"/>
      <c r="Q85" s="13"/>
      <c r="R85" s="13"/>
      <c r="S85" s="13"/>
      <c r="T85" s="13"/>
      <c r="U85" s="13"/>
      <c r="V85" s="13"/>
      <c r="W85" s="13">
        <f t="shared" si="17"/>
        <v>0</v>
      </c>
      <c r="X85" s="15"/>
      <c r="Y85" s="16" t="e">
        <f t="shared" si="18"/>
        <v>#DIV/0!</v>
      </c>
      <c r="Z85" s="13" t="e">
        <f t="shared" si="19"/>
        <v>#DIV/0!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0</v>
      </c>
      <c r="AF85" s="13">
        <f>VLOOKUP(A:A,[1]TDSheet!$A:$AF,32,0)</f>
        <v>0</v>
      </c>
      <c r="AG85" s="13">
        <f>VLOOKUP(A:A,[1]TDSheet!$A:$AG,33,0)</f>
        <v>0</v>
      </c>
      <c r="AH85" s="13">
        <v>0</v>
      </c>
      <c r="AI85" s="13" t="e">
        <f>VLOOKUP(A:A,[1]TDSheet!$A:$AI,35,0)</f>
        <v>#N/A</v>
      </c>
      <c r="AJ85" s="13">
        <f t="shared" si="20"/>
        <v>0</v>
      </c>
      <c r="AK85" s="13"/>
      <c r="AL85" s="13"/>
      <c r="AM85" s="13"/>
      <c r="AN85" s="13"/>
    </row>
    <row r="86" spans="1:40" s="1" customFormat="1" ht="11.1" customHeight="1" outlineLevel="1" x14ac:dyDescent="0.2">
      <c r="A86" s="7" t="s">
        <v>89</v>
      </c>
      <c r="B86" s="7" t="s">
        <v>12</v>
      </c>
      <c r="C86" s="8">
        <v>28</v>
      </c>
      <c r="D86" s="8">
        <v>59</v>
      </c>
      <c r="E86" s="8">
        <v>14</v>
      </c>
      <c r="F86" s="8"/>
      <c r="G86" s="1" t="str">
        <f>VLOOKUP(A:A,[1]TDSheet!$A:$G,7,0)</f>
        <v>лидер</v>
      </c>
      <c r="H86" s="1">
        <f>VLOOKUP(A:A,[1]TDSheet!$A:$H,8,0)</f>
        <v>0.11</v>
      </c>
      <c r="I86" s="1">
        <f>VLOOKUP(A:A,[1]TDSheet!$A:$I,9,0)</f>
        <v>120</v>
      </c>
      <c r="J86" s="13">
        <f>VLOOKUP(A:A,[2]TDSheet!$A:$F,6,0)</f>
        <v>52</v>
      </c>
      <c r="K86" s="13">
        <f t="shared" si="16"/>
        <v>-38</v>
      </c>
      <c r="L86" s="13">
        <f>VLOOKUP(A:A,[1]TDSheet!$A:$L,12,0)</f>
        <v>30</v>
      </c>
      <c r="M86" s="13">
        <f>VLOOKUP(A:A,[1]TDSheet!$A:$V,22,0)</f>
        <v>0</v>
      </c>
      <c r="N86" s="13">
        <f>VLOOKUP(A:A,[1]TDSheet!$A:$X,24,0)</f>
        <v>30</v>
      </c>
      <c r="O86" s="13">
        <f>VLOOKUP(A:A,[1]TDSheet!$A:$M,13,0)</f>
        <v>0</v>
      </c>
      <c r="P86" s="13"/>
      <c r="Q86" s="13"/>
      <c r="R86" s="13"/>
      <c r="S86" s="13"/>
      <c r="T86" s="13"/>
      <c r="U86" s="13"/>
      <c r="V86" s="13"/>
      <c r="W86" s="13">
        <f t="shared" si="17"/>
        <v>2.8</v>
      </c>
      <c r="X86" s="15"/>
      <c r="Y86" s="16">
        <f t="shared" si="18"/>
        <v>21.428571428571431</v>
      </c>
      <c r="Z86" s="13">
        <f t="shared" si="19"/>
        <v>0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11.4</v>
      </c>
      <c r="AF86" s="13">
        <f>VLOOKUP(A:A,[1]TDSheet!$A:$AF,32,0)</f>
        <v>14.8</v>
      </c>
      <c r="AG86" s="13">
        <f>VLOOKUP(A:A,[1]TDSheet!$A:$AG,33,0)</f>
        <v>7.4</v>
      </c>
      <c r="AH86" s="13">
        <v>0</v>
      </c>
      <c r="AI86" s="13">
        <f>VLOOKUP(A:A,[1]TDSheet!$A:$AI,35,0)</f>
        <v>0</v>
      </c>
      <c r="AJ86" s="13">
        <f t="shared" si="20"/>
        <v>0</v>
      </c>
      <c r="AK86" s="13"/>
      <c r="AL86" s="13"/>
      <c r="AM86" s="13"/>
      <c r="AN86" s="13"/>
    </row>
    <row r="87" spans="1:40" s="1" customFormat="1" ht="21.95" customHeight="1" outlineLevel="1" x14ac:dyDescent="0.2">
      <c r="A87" s="7" t="s">
        <v>90</v>
      </c>
      <c r="B87" s="7" t="s">
        <v>12</v>
      </c>
      <c r="C87" s="8">
        <v>91</v>
      </c>
      <c r="D87" s="8">
        <v>84</v>
      </c>
      <c r="E87" s="8">
        <v>99</v>
      </c>
      <c r="F87" s="8">
        <v>70</v>
      </c>
      <c r="G87" s="1">
        <f>VLOOKUP(A:A,[1]TDSheet!$A:$G,7,0)</f>
        <v>0</v>
      </c>
      <c r="H87" s="1">
        <f>VLOOKUP(A:A,[1]TDSheet!$A:$H,8,0)</f>
        <v>0.06</v>
      </c>
      <c r="I87" s="1" t="e">
        <f>VLOOKUP(A:A,[1]TDSheet!$A:$I,9,0)</f>
        <v>#N/A</v>
      </c>
      <c r="J87" s="13">
        <f>VLOOKUP(A:A,[2]TDSheet!$A:$F,6,0)</f>
        <v>195</v>
      </c>
      <c r="K87" s="13">
        <f t="shared" si="16"/>
        <v>-96</v>
      </c>
      <c r="L87" s="13">
        <f>VLOOKUP(A:A,[1]TDSheet!$A:$L,12,0)</f>
        <v>0</v>
      </c>
      <c r="M87" s="13">
        <f>VLOOKUP(A:A,[1]TDSheet!$A:$V,22,0)</f>
        <v>50</v>
      </c>
      <c r="N87" s="13">
        <f>VLOOKUP(A:A,[1]TDSheet!$A:$X,24,0)</f>
        <v>50</v>
      </c>
      <c r="O87" s="13">
        <f>VLOOKUP(A:A,[1]TDSheet!$A:$M,13,0)</f>
        <v>0</v>
      </c>
      <c r="P87" s="13"/>
      <c r="Q87" s="13"/>
      <c r="R87" s="13"/>
      <c r="S87" s="13"/>
      <c r="T87" s="13"/>
      <c r="U87" s="13"/>
      <c r="V87" s="13"/>
      <c r="W87" s="13">
        <f t="shared" si="17"/>
        <v>19.8</v>
      </c>
      <c r="X87" s="15"/>
      <c r="Y87" s="16">
        <f t="shared" si="18"/>
        <v>8.5858585858585847</v>
      </c>
      <c r="Z87" s="13">
        <f t="shared" si="19"/>
        <v>3.535353535353535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0</v>
      </c>
      <c r="AF87" s="13">
        <f>VLOOKUP(A:A,[1]TDSheet!$A:$AF,32,0)</f>
        <v>0.8</v>
      </c>
      <c r="AG87" s="13">
        <f>VLOOKUP(A:A,[1]TDSheet!$A:$AG,33,0)</f>
        <v>7</v>
      </c>
      <c r="AH87" s="13">
        <f>VLOOKUP(A:A,[3]TDSheet!$A:$D,4,0)</f>
        <v>11</v>
      </c>
      <c r="AI87" s="13" t="e">
        <f>VLOOKUP(A:A,[1]TDSheet!$A:$AI,35,0)</f>
        <v>#N/A</v>
      </c>
      <c r="AJ87" s="13">
        <f t="shared" si="20"/>
        <v>0</v>
      </c>
      <c r="AK87" s="13"/>
      <c r="AL87" s="13"/>
      <c r="AM87" s="13"/>
      <c r="AN87" s="13"/>
    </row>
    <row r="88" spans="1:40" s="1" customFormat="1" ht="11.1" customHeight="1" outlineLevel="1" x14ac:dyDescent="0.2">
      <c r="A88" s="7" t="s">
        <v>91</v>
      </c>
      <c r="B88" s="7" t="s">
        <v>12</v>
      </c>
      <c r="C88" s="8">
        <v>101</v>
      </c>
      <c r="D88" s="8">
        <v>87</v>
      </c>
      <c r="E88" s="8">
        <v>126</v>
      </c>
      <c r="F88" s="8">
        <v>47</v>
      </c>
      <c r="G88" s="1">
        <f>VLOOKUP(A:A,[1]TDSheet!$A:$G,7,0)</f>
        <v>0</v>
      </c>
      <c r="H88" s="1">
        <f>VLOOKUP(A:A,[1]TDSheet!$A:$H,8,0)</f>
        <v>0.06</v>
      </c>
      <c r="I88" s="1" t="e">
        <f>VLOOKUP(A:A,[1]TDSheet!$A:$I,9,0)</f>
        <v>#N/A</v>
      </c>
      <c r="J88" s="13">
        <f>VLOOKUP(A:A,[2]TDSheet!$A:$F,6,0)</f>
        <v>292</v>
      </c>
      <c r="K88" s="13">
        <f t="shared" si="16"/>
        <v>-166</v>
      </c>
      <c r="L88" s="13">
        <f>VLOOKUP(A:A,[1]TDSheet!$A:$L,12,0)</f>
        <v>0</v>
      </c>
      <c r="M88" s="13">
        <f>VLOOKUP(A:A,[1]TDSheet!$A:$V,22,0)</f>
        <v>100</v>
      </c>
      <c r="N88" s="13">
        <f>VLOOKUP(A:A,[1]TDSheet!$A:$X,24,0)</f>
        <v>80</v>
      </c>
      <c r="O88" s="13">
        <f>VLOOKUP(A:A,[1]TDSheet!$A:$M,13,0)</f>
        <v>0</v>
      </c>
      <c r="P88" s="13"/>
      <c r="Q88" s="13"/>
      <c r="R88" s="13"/>
      <c r="S88" s="13"/>
      <c r="T88" s="13"/>
      <c r="U88" s="13"/>
      <c r="V88" s="13"/>
      <c r="W88" s="13">
        <f t="shared" si="17"/>
        <v>25.2</v>
      </c>
      <c r="X88" s="15"/>
      <c r="Y88" s="16">
        <f t="shared" si="18"/>
        <v>9.0079365079365079</v>
      </c>
      <c r="Z88" s="13">
        <f t="shared" si="19"/>
        <v>1.8650793650793651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0</v>
      </c>
      <c r="AF88" s="13">
        <f>VLOOKUP(A:A,[1]TDSheet!$A:$AF,32,0)</f>
        <v>0</v>
      </c>
      <c r="AG88" s="13">
        <f>VLOOKUP(A:A,[1]TDSheet!$A:$AG,33,0)</f>
        <v>15.4</v>
      </c>
      <c r="AH88" s="13">
        <f>VLOOKUP(A:A,[3]TDSheet!$A:$D,4,0)</f>
        <v>15</v>
      </c>
      <c r="AI88" s="13" t="e">
        <f>VLOOKUP(A:A,[1]TDSheet!$A:$AI,35,0)</f>
        <v>#N/A</v>
      </c>
      <c r="AJ88" s="13">
        <f t="shared" si="20"/>
        <v>0</v>
      </c>
      <c r="AK88" s="13"/>
      <c r="AL88" s="13"/>
      <c r="AM88" s="13"/>
      <c r="AN88" s="13"/>
    </row>
    <row r="89" spans="1:40" s="1" customFormat="1" ht="11.1" customHeight="1" outlineLevel="1" x14ac:dyDescent="0.2">
      <c r="A89" s="7" t="s">
        <v>92</v>
      </c>
      <c r="B89" s="7" t="s">
        <v>12</v>
      </c>
      <c r="C89" s="8">
        <v>95</v>
      </c>
      <c r="D89" s="8">
        <v>1</v>
      </c>
      <c r="E89" s="8">
        <v>0</v>
      </c>
      <c r="F89" s="8">
        <v>92</v>
      </c>
      <c r="G89" s="1">
        <f>VLOOKUP(A:A,[1]TDSheet!$A:$G,7,0)</f>
        <v>0</v>
      </c>
      <c r="H89" s="1">
        <f>VLOOKUP(A:A,[1]TDSheet!$A:$H,8,0)</f>
        <v>0.15</v>
      </c>
      <c r="I89" s="1" t="e">
        <f>VLOOKUP(A:A,[1]TDSheet!$A:$I,9,0)</f>
        <v>#N/A</v>
      </c>
      <c r="J89" s="13">
        <f>VLOOKUP(A:A,[2]TDSheet!$A:$F,6,0)</f>
        <v>120</v>
      </c>
      <c r="K89" s="13">
        <f t="shared" si="16"/>
        <v>-120</v>
      </c>
      <c r="L89" s="13">
        <f>VLOOKUP(A:A,[1]TDSheet!$A:$L,12,0)</f>
        <v>30</v>
      </c>
      <c r="M89" s="13">
        <f>VLOOKUP(A:A,[1]TDSheet!$A:$V,22,0)</f>
        <v>0</v>
      </c>
      <c r="N89" s="13">
        <f>VLOOKUP(A:A,[1]TDSheet!$A:$X,24,0)</f>
        <v>30</v>
      </c>
      <c r="O89" s="13">
        <f>VLOOKUP(A:A,[1]TDSheet!$A:$M,13,0)</f>
        <v>0</v>
      </c>
      <c r="P89" s="13"/>
      <c r="Q89" s="13"/>
      <c r="R89" s="13"/>
      <c r="S89" s="13"/>
      <c r="T89" s="13"/>
      <c r="U89" s="13"/>
      <c r="V89" s="13"/>
      <c r="W89" s="13">
        <f t="shared" si="17"/>
        <v>0</v>
      </c>
      <c r="X89" s="15"/>
      <c r="Y89" s="16" t="e">
        <f t="shared" si="18"/>
        <v>#DIV/0!</v>
      </c>
      <c r="Z89" s="13" t="e">
        <f t="shared" si="19"/>
        <v>#DIV/0!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0.2</v>
      </c>
      <c r="AF89" s="13">
        <f>VLOOKUP(A:A,[1]TDSheet!$A:$AF,32,0)</f>
        <v>0.2</v>
      </c>
      <c r="AG89" s="13">
        <f>VLOOKUP(A:A,[1]TDSheet!$A:$AG,33,0)</f>
        <v>0</v>
      </c>
      <c r="AH89" s="13">
        <v>0</v>
      </c>
      <c r="AI89" s="13" t="str">
        <f>VLOOKUP(A:A,[1]TDSheet!$A:$AI,35,0)</f>
        <v>склад</v>
      </c>
      <c r="AJ89" s="13">
        <f t="shared" si="20"/>
        <v>0</v>
      </c>
      <c r="AK89" s="13"/>
      <c r="AL89" s="13"/>
      <c r="AM89" s="13"/>
      <c r="AN89" s="13"/>
    </row>
    <row r="90" spans="1:40" s="1" customFormat="1" ht="21.95" customHeight="1" outlineLevel="1" x14ac:dyDescent="0.2">
      <c r="A90" s="7" t="s">
        <v>93</v>
      </c>
      <c r="B90" s="7" t="s">
        <v>12</v>
      </c>
      <c r="C90" s="8">
        <v>26</v>
      </c>
      <c r="D90" s="8">
        <v>84</v>
      </c>
      <c r="E90" s="8">
        <v>0</v>
      </c>
      <c r="F90" s="8">
        <v>14</v>
      </c>
      <c r="G90" s="1" t="str">
        <f>VLOOKUP(A:A,[1]TDSheet!$A:$G,7,0)</f>
        <v>нов</v>
      </c>
      <c r="H90" s="1">
        <f>VLOOKUP(A:A,[1]TDSheet!$A:$H,8,0)</f>
        <v>0</v>
      </c>
      <c r="I90" s="1" t="e">
        <f>VLOOKUP(A:A,[1]TDSheet!$A:$I,9,0)</f>
        <v>#N/A</v>
      </c>
      <c r="J90" s="13">
        <v>0</v>
      </c>
      <c r="K90" s="13">
        <f t="shared" si="16"/>
        <v>0</v>
      </c>
      <c r="L90" s="13">
        <f>VLOOKUP(A:A,[1]TDSheet!$A:$L,12,0)</f>
        <v>0</v>
      </c>
      <c r="M90" s="13">
        <f>VLOOKUP(A:A,[1]TDSheet!$A:$V,22,0)</f>
        <v>0</v>
      </c>
      <c r="N90" s="13">
        <f>VLOOKUP(A:A,[1]TDSheet!$A:$X,24,0)</f>
        <v>0</v>
      </c>
      <c r="O90" s="13">
        <f>VLOOKUP(A:A,[1]TDSheet!$A:$M,13,0)</f>
        <v>0</v>
      </c>
      <c r="P90" s="13"/>
      <c r="Q90" s="13"/>
      <c r="R90" s="13"/>
      <c r="S90" s="13"/>
      <c r="T90" s="13"/>
      <c r="U90" s="13"/>
      <c r="V90" s="13"/>
      <c r="W90" s="13">
        <f t="shared" si="17"/>
        <v>0</v>
      </c>
      <c r="X90" s="15"/>
      <c r="Y90" s="16" t="e">
        <f t="shared" si="18"/>
        <v>#DIV/0!</v>
      </c>
      <c r="Z90" s="13" t="e">
        <f t="shared" si="19"/>
        <v>#DIV/0!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0</v>
      </c>
      <c r="AF90" s="13">
        <f>VLOOKUP(A:A,[1]TDSheet!$A:$AF,32,0)</f>
        <v>0.4</v>
      </c>
      <c r="AG90" s="13">
        <f>VLOOKUP(A:A,[1]TDSheet!$A:$AG,33,0)</f>
        <v>0</v>
      </c>
      <c r="AH90" s="13">
        <v>0</v>
      </c>
      <c r="AI90" s="13" t="str">
        <f>VLOOKUP(A:A,[1]TDSheet!$A:$AI,35,0)</f>
        <v>увел</v>
      </c>
      <c r="AJ90" s="13">
        <f t="shared" si="20"/>
        <v>0</v>
      </c>
      <c r="AK90" s="13"/>
      <c r="AL90" s="13"/>
      <c r="AM90" s="13"/>
      <c r="AN90" s="13"/>
    </row>
    <row r="91" spans="1:40" s="1" customFormat="1" ht="11.1" customHeight="1" outlineLevel="1" x14ac:dyDescent="0.2">
      <c r="A91" s="7" t="s">
        <v>94</v>
      </c>
      <c r="B91" s="7" t="s">
        <v>8</v>
      </c>
      <c r="C91" s="8">
        <v>86.924000000000007</v>
      </c>
      <c r="D91" s="8">
        <v>25.643000000000001</v>
      </c>
      <c r="E91" s="8">
        <v>47.886000000000003</v>
      </c>
      <c r="F91" s="8">
        <v>41.735999999999997</v>
      </c>
      <c r="G91" s="1" t="str">
        <f>VLOOKUP(A:A,[1]TDSheet!$A:$G,7,0)</f>
        <v>н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68.751999999999995</v>
      </c>
      <c r="K91" s="13">
        <f t="shared" si="16"/>
        <v>-20.865999999999993</v>
      </c>
      <c r="L91" s="13">
        <f>VLOOKUP(A:A,[1]TDSheet!$A:$L,12,0)</f>
        <v>20</v>
      </c>
      <c r="M91" s="13">
        <f>VLOOKUP(A:A,[1]TDSheet!$A:$V,22,0)</f>
        <v>0</v>
      </c>
      <c r="N91" s="13">
        <f>VLOOKUP(A:A,[1]TDSheet!$A:$X,24,0)</f>
        <v>30</v>
      </c>
      <c r="O91" s="13">
        <f>VLOOKUP(A:A,[1]TDSheet!$A:$M,13,0)</f>
        <v>0</v>
      </c>
      <c r="P91" s="13"/>
      <c r="Q91" s="13"/>
      <c r="R91" s="13"/>
      <c r="S91" s="13"/>
      <c r="T91" s="13"/>
      <c r="U91" s="13"/>
      <c r="V91" s="13"/>
      <c r="W91" s="13">
        <f t="shared" si="17"/>
        <v>9.5772000000000013</v>
      </c>
      <c r="X91" s="15"/>
      <c r="Y91" s="16">
        <f t="shared" si="18"/>
        <v>9.5785824666917243</v>
      </c>
      <c r="Z91" s="13">
        <f t="shared" si="19"/>
        <v>4.3578498934970549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33.678600000000003</v>
      </c>
      <c r="AF91" s="13">
        <f>VLOOKUP(A:A,[1]TDSheet!$A:$AF,32,0)</f>
        <v>13.241800000000001</v>
      </c>
      <c r="AG91" s="13">
        <f>VLOOKUP(A:A,[1]TDSheet!$A:$AG,33,0)</f>
        <v>11.421200000000001</v>
      </c>
      <c r="AH91" s="13">
        <f>VLOOKUP(A:A,[3]TDSheet!$A:$D,4,0)</f>
        <v>2.8719999999999999</v>
      </c>
      <c r="AI91" s="13" t="str">
        <f>VLOOKUP(A:A,[1]TDSheet!$A:$AI,35,0)</f>
        <v>увел</v>
      </c>
      <c r="AJ91" s="13">
        <f t="shared" si="20"/>
        <v>0</v>
      </c>
      <c r="AK91" s="13"/>
      <c r="AL91" s="13"/>
      <c r="AM91" s="13"/>
      <c r="AN91" s="13"/>
    </row>
    <row r="92" spans="1:40" s="1" customFormat="1" ht="21.95" customHeight="1" outlineLevel="1" x14ac:dyDescent="0.2">
      <c r="A92" s="7" t="s">
        <v>95</v>
      </c>
      <c r="B92" s="7" t="s">
        <v>12</v>
      </c>
      <c r="C92" s="8">
        <v>524</v>
      </c>
      <c r="D92" s="8">
        <v>109</v>
      </c>
      <c r="E92" s="8">
        <v>280</v>
      </c>
      <c r="F92" s="8">
        <v>345</v>
      </c>
      <c r="G92" s="1">
        <f>VLOOKUP(A:A,[1]TDSheet!$A:$G,7,0)</f>
        <v>0</v>
      </c>
      <c r="H92" s="1">
        <f>VLOOKUP(A:A,[1]TDSheet!$A:$H,8,0)</f>
        <v>0.4</v>
      </c>
      <c r="I92" s="1" t="e">
        <f>VLOOKUP(A:A,[1]TDSheet!$A:$I,9,0)</f>
        <v>#N/A</v>
      </c>
      <c r="J92" s="13">
        <f>VLOOKUP(A:A,[2]TDSheet!$A:$F,6,0)</f>
        <v>295</v>
      </c>
      <c r="K92" s="13">
        <f t="shared" si="16"/>
        <v>-15</v>
      </c>
      <c r="L92" s="13">
        <f>VLOOKUP(A:A,[1]TDSheet!$A:$L,12,0)</f>
        <v>100</v>
      </c>
      <c r="M92" s="13">
        <f>VLOOKUP(A:A,[1]TDSheet!$A:$V,22,0)</f>
        <v>0</v>
      </c>
      <c r="N92" s="13">
        <f>VLOOKUP(A:A,[1]TDSheet!$A:$X,24,0)</f>
        <v>80</v>
      </c>
      <c r="O92" s="13">
        <f>VLOOKUP(A:A,[1]TDSheet!$A:$M,13,0)</f>
        <v>0</v>
      </c>
      <c r="P92" s="13"/>
      <c r="Q92" s="13"/>
      <c r="R92" s="13"/>
      <c r="S92" s="13"/>
      <c r="T92" s="13"/>
      <c r="U92" s="13"/>
      <c r="V92" s="13"/>
      <c r="W92" s="13">
        <f t="shared" si="17"/>
        <v>56</v>
      </c>
      <c r="X92" s="15"/>
      <c r="Y92" s="16">
        <f t="shared" si="18"/>
        <v>9.375</v>
      </c>
      <c r="Z92" s="13">
        <f t="shared" si="19"/>
        <v>6.1607142857142856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121.4</v>
      </c>
      <c r="AF92" s="13">
        <f>VLOOKUP(A:A,[1]TDSheet!$A:$AF,32,0)</f>
        <v>92.2</v>
      </c>
      <c r="AG92" s="13">
        <f>VLOOKUP(A:A,[1]TDSheet!$A:$AG,33,0)</f>
        <v>81</v>
      </c>
      <c r="AH92" s="13">
        <f>VLOOKUP(A:A,[3]TDSheet!$A:$D,4,0)</f>
        <v>59</v>
      </c>
      <c r="AI92" s="13" t="str">
        <f>VLOOKUP(A:A,[1]TDSheet!$A:$AI,35,0)</f>
        <v>Паша</v>
      </c>
      <c r="AJ92" s="13">
        <f t="shared" si="20"/>
        <v>0</v>
      </c>
      <c r="AK92" s="13"/>
      <c r="AL92" s="13"/>
      <c r="AM92" s="13"/>
      <c r="AN92" s="13"/>
    </row>
    <row r="93" spans="1:40" s="1" customFormat="1" ht="21.95" customHeight="1" outlineLevel="1" x14ac:dyDescent="0.2">
      <c r="A93" s="7" t="s">
        <v>96</v>
      </c>
      <c r="B93" s="7" t="s">
        <v>8</v>
      </c>
      <c r="C93" s="8">
        <v>154.61799999999999</v>
      </c>
      <c r="D93" s="8">
        <v>70.722999999999999</v>
      </c>
      <c r="E93" s="8">
        <v>155.66999999999999</v>
      </c>
      <c r="F93" s="8">
        <v>63.890999999999998</v>
      </c>
      <c r="G93" s="1" t="str">
        <f>VLOOKUP(A:A,[1]TDSheet!$A:$G,7,0)</f>
        <v>н</v>
      </c>
      <c r="H93" s="1">
        <f>VLOOKUP(A:A,[1]TDSheet!$A:$H,8,0)</f>
        <v>1</v>
      </c>
      <c r="I93" s="1" t="e">
        <f>VLOOKUP(A:A,[1]TDSheet!$A:$I,9,0)</f>
        <v>#N/A</v>
      </c>
      <c r="J93" s="13">
        <f>VLOOKUP(A:A,[2]TDSheet!$A:$F,6,0)</f>
        <v>158.202</v>
      </c>
      <c r="K93" s="13">
        <f t="shared" si="16"/>
        <v>-2.5320000000000107</v>
      </c>
      <c r="L93" s="13">
        <f>VLOOKUP(A:A,[1]TDSheet!$A:$L,12,0)</f>
        <v>80</v>
      </c>
      <c r="M93" s="13">
        <f>VLOOKUP(A:A,[1]TDSheet!$A:$V,22,0)</f>
        <v>20</v>
      </c>
      <c r="N93" s="13">
        <f>VLOOKUP(A:A,[1]TDSheet!$A:$X,24,0)</f>
        <v>100</v>
      </c>
      <c r="O93" s="13">
        <f>VLOOKUP(A:A,[1]TDSheet!$A:$M,13,0)</f>
        <v>0</v>
      </c>
      <c r="P93" s="13"/>
      <c r="Q93" s="13"/>
      <c r="R93" s="13"/>
      <c r="S93" s="13"/>
      <c r="T93" s="13"/>
      <c r="U93" s="13"/>
      <c r="V93" s="13"/>
      <c r="W93" s="13">
        <f t="shared" si="17"/>
        <v>31.133999999999997</v>
      </c>
      <c r="X93" s="15"/>
      <c r="Y93" s="16">
        <f t="shared" si="18"/>
        <v>8.4759748185263692</v>
      </c>
      <c r="Z93" s="13">
        <f t="shared" si="19"/>
        <v>2.0521295047215267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27.256</v>
      </c>
      <c r="AF93" s="13">
        <f>VLOOKUP(A:A,[1]TDSheet!$A:$AF,32,0)</f>
        <v>30.7224</v>
      </c>
      <c r="AG93" s="13">
        <f>VLOOKUP(A:A,[1]TDSheet!$A:$AG,33,0)</f>
        <v>31.281799999999997</v>
      </c>
      <c r="AH93" s="13">
        <f>VLOOKUP(A:A,[3]TDSheet!$A:$D,4,0)</f>
        <v>29.664000000000001</v>
      </c>
      <c r="AI93" s="13" t="str">
        <f>VLOOKUP(A:A,[1]TDSheet!$A:$AI,35,0)</f>
        <v>увел</v>
      </c>
      <c r="AJ93" s="13">
        <f t="shared" si="20"/>
        <v>0</v>
      </c>
      <c r="AK93" s="13"/>
      <c r="AL93" s="13"/>
      <c r="AM93" s="13"/>
      <c r="AN93" s="13"/>
    </row>
    <row r="94" spans="1:40" s="1" customFormat="1" ht="21.95" customHeight="1" outlineLevel="1" x14ac:dyDescent="0.2">
      <c r="A94" s="7" t="s">
        <v>97</v>
      </c>
      <c r="B94" s="7" t="s">
        <v>12</v>
      </c>
      <c r="C94" s="8">
        <v>184</v>
      </c>
      <c r="D94" s="8">
        <v>25</v>
      </c>
      <c r="E94" s="8">
        <v>177</v>
      </c>
      <c r="F94" s="8">
        <v>23</v>
      </c>
      <c r="G94" s="1">
        <f>VLOOKUP(A:A,[1]TDSheet!$A:$G,7,0)</f>
        <v>0</v>
      </c>
      <c r="H94" s="1">
        <f>VLOOKUP(A:A,[1]TDSheet!$A:$H,8,0)</f>
        <v>0.4</v>
      </c>
      <c r="I94" s="1" t="e">
        <f>VLOOKUP(A:A,[1]TDSheet!$A:$I,9,0)</f>
        <v>#N/A</v>
      </c>
      <c r="J94" s="13">
        <f>VLOOKUP(A:A,[2]TDSheet!$A:$F,6,0)</f>
        <v>218</v>
      </c>
      <c r="K94" s="13">
        <f t="shared" si="16"/>
        <v>-41</v>
      </c>
      <c r="L94" s="13">
        <f>VLOOKUP(A:A,[1]TDSheet!$A:$L,12,0)</f>
        <v>150</v>
      </c>
      <c r="M94" s="13">
        <f>VLOOKUP(A:A,[1]TDSheet!$A:$V,22,0)</f>
        <v>30</v>
      </c>
      <c r="N94" s="13">
        <f>VLOOKUP(A:A,[1]TDSheet!$A:$X,24,0)</f>
        <v>80</v>
      </c>
      <c r="O94" s="13">
        <f>VLOOKUP(A:A,[1]TDSheet!$A:$M,13,0)</f>
        <v>0</v>
      </c>
      <c r="P94" s="13"/>
      <c r="Q94" s="13"/>
      <c r="R94" s="13"/>
      <c r="S94" s="13"/>
      <c r="T94" s="13"/>
      <c r="U94" s="13"/>
      <c r="V94" s="13"/>
      <c r="W94" s="13">
        <f t="shared" si="17"/>
        <v>35.4</v>
      </c>
      <c r="X94" s="15"/>
      <c r="Y94" s="16">
        <f t="shared" si="18"/>
        <v>7.9943502824858763</v>
      </c>
      <c r="Z94" s="13">
        <f t="shared" si="19"/>
        <v>0.64971751412429379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48.8</v>
      </c>
      <c r="AF94" s="13">
        <f>VLOOKUP(A:A,[1]TDSheet!$A:$AF,32,0)</f>
        <v>39.799999999999997</v>
      </c>
      <c r="AG94" s="13">
        <f>VLOOKUP(A:A,[1]TDSheet!$A:$AG,33,0)</f>
        <v>44.6</v>
      </c>
      <c r="AH94" s="13">
        <f>VLOOKUP(A:A,[3]TDSheet!$A:$D,4,0)</f>
        <v>10</v>
      </c>
      <c r="AI94" s="13" t="str">
        <f>VLOOKUP(A:A,[1]TDSheet!$A:$AI,35,0)</f>
        <v>увел</v>
      </c>
      <c r="AJ94" s="13">
        <f t="shared" si="20"/>
        <v>0</v>
      </c>
      <c r="AK94" s="13"/>
      <c r="AL94" s="13"/>
      <c r="AM94" s="13"/>
      <c r="AN94" s="13"/>
    </row>
    <row r="95" spans="1:40" s="1" customFormat="1" ht="11.1" customHeight="1" outlineLevel="1" x14ac:dyDescent="0.2">
      <c r="A95" s="7" t="s">
        <v>98</v>
      </c>
      <c r="B95" s="7" t="s">
        <v>8</v>
      </c>
      <c r="C95" s="8">
        <v>49.024999999999999</v>
      </c>
      <c r="D95" s="8">
        <v>157.63499999999999</v>
      </c>
      <c r="E95" s="8">
        <v>104.94199999999999</v>
      </c>
      <c r="F95" s="8">
        <v>100.268</v>
      </c>
      <c r="G95" s="1">
        <f>VLOOKUP(A:A,[1]TDSheet!$A:$G,7,0)</f>
        <v>0</v>
      </c>
      <c r="H95" s="1">
        <f>VLOOKUP(A:A,[1]TDSheet!$A:$H,8,0)</f>
        <v>1</v>
      </c>
      <c r="I95" s="1" t="e">
        <f>VLOOKUP(A:A,[1]TDSheet!$A:$I,9,0)</f>
        <v>#N/A</v>
      </c>
      <c r="J95" s="13">
        <f>VLOOKUP(A:A,[2]TDSheet!$A:$F,6,0)</f>
        <v>101.54</v>
      </c>
      <c r="K95" s="13">
        <f t="shared" si="16"/>
        <v>3.4019999999999868</v>
      </c>
      <c r="L95" s="13">
        <f>VLOOKUP(A:A,[1]TDSheet!$A:$L,12,0)</f>
        <v>0</v>
      </c>
      <c r="M95" s="13">
        <f>VLOOKUP(A:A,[1]TDSheet!$A:$V,22,0)</f>
        <v>0</v>
      </c>
      <c r="N95" s="13">
        <f>VLOOKUP(A:A,[1]TDSheet!$A:$X,24,0)</f>
        <v>40</v>
      </c>
      <c r="O95" s="13">
        <f>VLOOKUP(A:A,[1]TDSheet!$A:$M,13,0)</f>
        <v>0</v>
      </c>
      <c r="P95" s="13"/>
      <c r="Q95" s="13"/>
      <c r="R95" s="13"/>
      <c r="S95" s="13"/>
      <c r="T95" s="13"/>
      <c r="U95" s="13"/>
      <c r="V95" s="13"/>
      <c r="W95" s="13">
        <f t="shared" si="17"/>
        <v>20.988399999999999</v>
      </c>
      <c r="X95" s="15"/>
      <c r="Y95" s="16">
        <f t="shared" si="18"/>
        <v>6.683120199729375</v>
      </c>
      <c r="Z95" s="13">
        <f t="shared" si="19"/>
        <v>4.7773055592613067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21.75</v>
      </c>
      <c r="AF95" s="13">
        <f>VLOOKUP(A:A,[1]TDSheet!$A:$AF,32,0)</f>
        <v>31.616599999999998</v>
      </c>
      <c r="AG95" s="13">
        <f>VLOOKUP(A:A,[1]TDSheet!$A:$AG,33,0)</f>
        <v>20.273800000000001</v>
      </c>
      <c r="AH95" s="13">
        <f>VLOOKUP(A:A,[3]TDSheet!$A:$D,4,0)</f>
        <v>26.047999999999998</v>
      </c>
      <c r="AI95" s="13" t="str">
        <f>VLOOKUP(A:A,[1]TDSheet!$A:$AI,35,0)</f>
        <v>увел</v>
      </c>
      <c r="AJ95" s="13">
        <f t="shared" si="20"/>
        <v>0</v>
      </c>
      <c r="AK95" s="13"/>
      <c r="AL95" s="13"/>
      <c r="AM95" s="13"/>
      <c r="AN95" s="13"/>
    </row>
    <row r="96" spans="1:40" s="1" customFormat="1" ht="11.1" customHeight="1" outlineLevel="1" x14ac:dyDescent="0.2">
      <c r="A96" s="7" t="s">
        <v>99</v>
      </c>
      <c r="B96" s="7" t="s">
        <v>12</v>
      </c>
      <c r="C96" s="8">
        <v>171</v>
      </c>
      <c r="D96" s="8">
        <v>1</v>
      </c>
      <c r="E96" s="8">
        <v>25</v>
      </c>
      <c r="F96" s="8">
        <v>145</v>
      </c>
      <c r="G96" s="1" t="str">
        <f>VLOOKUP(A:A,[1]TDSheet!$A:$G,7,0)</f>
        <v>н</v>
      </c>
      <c r="H96" s="1">
        <f>VLOOKUP(A:A,[1]TDSheet!$A:$H,8,0)</f>
        <v>0.4</v>
      </c>
      <c r="I96" s="1" t="e">
        <f>VLOOKUP(A:A,[1]TDSheet!$A:$I,9,0)</f>
        <v>#N/A</v>
      </c>
      <c r="J96" s="13">
        <f>VLOOKUP(A:A,[2]TDSheet!$A:$F,6,0)</f>
        <v>30</v>
      </c>
      <c r="K96" s="13">
        <f t="shared" si="16"/>
        <v>-5</v>
      </c>
      <c r="L96" s="13">
        <f>VLOOKUP(A:A,[1]TDSheet!$A:$L,12,0)</f>
        <v>0</v>
      </c>
      <c r="M96" s="13">
        <f>VLOOKUP(A:A,[1]TDSheet!$A:$V,22,0)</f>
        <v>0</v>
      </c>
      <c r="N96" s="13">
        <f>VLOOKUP(A:A,[1]TDSheet!$A:$X,24,0)</f>
        <v>0</v>
      </c>
      <c r="O96" s="13">
        <f>VLOOKUP(A:A,[1]TDSheet!$A:$M,13,0)</f>
        <v>0</v>
      </c>
      <c r="P96" s="13"/>
      <c r="Q96" s="13"/>
      <c r="R96" s="13"/>
      <c r="S96" s="13"/>
      <c r="T96" s="13"/>
      <c r="U96" s="13"/>
      <c r="V96" s="13"/>
      <c r="W96" s="13">
        <f t="shared" si="17"/>
        <v>5</v>
      </c>
      <c r="X96" s="15"/>
      <c r="Y96" s="16">
        <f t="shared" si="18"/>
        <v>29</v>
      </c>
      <c r="Z96" s="13">
        <f t="shared" si="19"/>
        <v>29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24.8</v>
      </c>
      <c r="AF96" s="13">
        <f>VLOOKUP(A:A,[1]TDSheet!$A:$AF,32,0)</f>
        <v>19.600000000000001</v>
      </c>
      <c r="AG96" s="13">
        <f>VLOOKUP(A:A,[1]TDSheet!$A:$AG,33,0)</f>
        <v>8</v>
      </c>
      <c r="AH96" s="13">
        <f>VLOOKUP(A:A,[3]TDSheet!$A:$D,4,0)</f>
        <v>6</v>
      </c>
      <c r="AI96" s="13" t="str">
        <f>VLOOKUP(A:A,[1]TDSheet!$A:$AI,35,0)</f>
        <v>увел</v>
      </c>
      <c r="AJ96" s="13">
        <f t="shared" si="20"/>
        <v>0</v>
      </c>
      <c r="AK96" s="13"/>
      <c r="AL96" s="13"/>
      <c r="AM96" s="13"/>
      <c r="AN96" s="13"/>
    </row>
    <row r="97" spans="1:40" s="1" customFormat="1" ht="21.95" customHeight="1" outlineLevel="1" x14ac:dyDescent="0.2">
      <c r="A97" s="7" t="s">
        <v>100</v>
      </c>
      <c r="B97" s="7" t="s">
        <v>12</v>
      </c>
      <c r="C97" s="8">
        <v>99</v>
      </c>
      <c r="D97" s="8">
        <v>82</v>
      </c>
      <c r="E97" s="8">
        <v>102</v>
      </c>
      <c r="F97" s="8">
        <v>71</v>
      </c>
      <c r="G97" s="1">
        <f>VLOOKUP(A:A,[1]TDSheet!$A:$G,7,0)</f>
        <v>0</v>
      </c>
      <c r="H97" s="1">
        <f>VLOOKUP(A:A,[1]TDSheet!$A:$H,8,0)</f>
        <v>0.2</v>
      </c>
      <c r="I97" s="1" t="e">
        <f>VLOOKUP(A:A,[1]TDSheet!$A:$I,9,0)</f>
        <v>#N/A</v>
      </c>
      <c r="J97" s="13">
        <f>VLOOKUP(A:A,[2]TDSheet!$A:$F,6,0)</f>
        <v>141</v>
      </c>
      <c r="K97" s="13">
        <f t="shared" si="16"/>
        <v>-39</v>
      </c>
      <c r="L97" s="13">
        <f>VLOOKUP(A:A,[1]TDSheet!$A:$L,12,0)</f>
        <v>0</v>
      </c>
      <c r="M97" s="13">
        <f>VLOOKUP(A:A,[1]TDSheet!$A:$V,22,0)</f>
        <v>30</v>
      </c>
      <c r="N97" s="13">
        <f>VLOOKUP(A:A,[1]TDSheet!$A:$X,24,0)</f>
        <v>80</v>
      </c>
      <c r="O97" s="13">
        <f>VLOOKUP(A:A,[1]TDSheet!$A:$M,13,0)</f>
        <v>0</v>
      </c>
      <c r="P97" s="13"/>
      <c r="Q97" s="13"/>
      <c r="R97" s="13"/>
      <c r="S97" s="13"/>
      <c r="T97" s="13"/>
      <c r="U97" s="13"/>
      <c r="V97" s="13"/>
      <c r="W97" s="13">
        <f t="shared" si="17"/>
        <v>20.399999999999999</v>
      </c>
      <c r="X97" s="15"/>
      <c r="Y97" s="16">
        <f t="shared" si="18"/>
        <v>8.8725490196078436</v>
      </c>
      <c r="Z97" s="13">
        <f t="shared" si="19"/>
        <v>3.4803921568627452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21</v>
      </c>
      <c r="AF97" s="13">
        <f>VLOOKUP(A:A,[1]TDSheet!$A:$AF,32,0)</f>
        <v>24.2</v>
      </c>
      <c r="AG97" s="13">
        <f>VLOOKUP(A:A,[1]TDSheet!$A:$AG,33,0)</f>
        <v>15.6</v>
      </c>
      <c r="AH97" s="13">
        <f>VLOOKUP(A:A,[3]TDSheet!$A:$D,4,0)</f>
        <v>14</v>
      </c>
      <c r="AI97" s="13" t="e">
        <f>VLOOKUP(A:A,[1]TDSheet!$A:$AI,35,0)</f>
        <v>#N/A</v>
      </c>
      <c r="AJ97" s="13">
        <f t="shared" si="20"/>
        <v>0</v>
      </c>
      <c r="AK97" s="13"/>
      <c r="AL97" s="13"/>
      <c r="AM97" s="13"/>
      <c r="AN97" s="13"/>
    </row>
    <row r="98" spans="1:40" s="1" customFormat="1" ht="21.95" customHeight="1" outlineLevel="1" x14ac:dyDescent="0.2">
      <c r="A98" s="7" t="s">
        <v>101</v>
      </c>
      <c r="B98" s="7" t="s">
        <v>12</v>
      </c>
      <c r="C98" s="8">
        <v>56</v>
      </c>
      <c r="D98" s="8">
        <v>142</v>
      </c>
      <c r="E98" s="8">
        <v>63</v>
      </c>
      <c r="F98" s="8">
        <v>117</v>
      </c>
      <c r="G98" s="1">
        <f>VLOOKUP(A:A,[1]TDSheet!$A:$G,7,0)</f>
        <v>0</v>
      </c>
      <c r="H98" s="1">
        <f>VLOOKUP(A:A,[1]TDSheet!$A:$H,8,0)</f>
        <v>0.2</v>
      </c>
      <c r="I98" s="1" t="e">
        <f>VLOOKUP(A:A,[1]TDSheet!$A:$I,9,0)</f>
        <v>#N/A</v>
      </c>
      <c r="J98" s="13">
        <f>VLOOKUP(A:A,[2]TDSheet!$A:$F,6,0)</f>
        <v>113</v>
      </c>
      <c r="K98" s="13">
        <f t="shared" si="16"/>
        <v>-50</v>
      </c>
      <c r="L98" s="13">
        <f>VLOOKUP(A:A,[1]TDSheet!$A:$L,12,0)</f>
        <v>0</v>
      </c>
      <c r="M98" s="13">
        <f>VLOOKUP(A:A,[1]TDSheet!$A:$V,22,0)</f>
        <v>0</v>
      </c>
      <c r="N98" s="13">
        <f>VLOOKUP(A:A,[1]TDSheet!$A:$X,24,0)</f>
        <v>0</v>
      </c>
      <c r="O98" s="13">
        <f>VLOOKUP(A:A,[1]TDSheet!$A:$M,13,0)</f>
        <v>0</v>
      </c>
      <c r="P98" s="13"/>
      <c r="Q98" s="13"/>
      <c r="R98" s="13"/>
      <c r="S98" s="13"/>
      <c r="T98" s="13"/>
      <c r="U98" s="13"/>
      <c r="V98" s="13"/>
      <c r="W98" s="13">
        <f t="shared" si="17"/>
        <v>12.6</v>
      </c>
      <c r="X98" s="15"/>
      <c r="Y98" s="16">
        <f t="shared" si="18"/>
        <v>9.2857142857142865</v>
      </c>
      <c r="Z98" s="13">
        <f t="shared" si="19"/>
        <v>9.2857142857142865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19.2</v>
      </c>
      <c r="AF98" s="13">
        <f>VLOOKUP(A:A,[1]TDSheet!$A:$AF,32,0)</f>
        <v>23.4</v>
      </c>
      <c r="AG98" s="13">
        <f>VLOOKUP(A:A,[1]TDSheet!$A:$AG,33,0)</f>
        <v>10.8</v>
      </c>
      <c r="AH98" s="13">
        <f>VLOOKUP(A:A,[3]TDSheet!$A:$D,4,0)</f>
        <v>6</v>
      </c>
      <c r="AI98" s="13" t="str">
        <f>VLOOKUP(A:A,[1]TDSheet!$A:$AI,35,0)</f>
        <v>увел</v>
      </c>
      <c r="AJ98" s="13">
        <f t="shared" si="20"/>
        <v>0</v>
      </c>
      <c r="AK98" s="13"/>
      <c r="AL98" s="13"/>
      <c r="AM98" s="13"/>
      <c r="AN98" s="13"/>
    </row>
    <row r="99" spans="1:40" s="1" customFormat="1" ht="21.95" customHeight="1" outlineLevel="1" x14ac:dyDescent="0.2">
      <c r="A99" s="7" t="s">
        <v>102</v>
      </c>
      <c r="B99" s="7" t="s">
        <v>12</v>
      </c>
      <c r="C99" s="8">
        <v>89</v>
      </c>
      <c r="D99" s="8">
        <v>154</v>
      </c>
      <c r="E99" s="8">
        <v>204</v>
      </c>
      <c r="F99" s="8">
        <v>17</v>
      </c>
      <c r="G99" s="1">
        <f>VLOOKUP(A:A,[1]TDSheet!$A:$G,7,0)</f>
        <v>0</v>
      </c>
      <c r="H99" s="1">
        <f>VLOOKUP(A:A,[1]TDSheet!$A:$H,8,0)</f>
        <v>0.2</v>
      </c>
      <c r="I99" s="1" t="e">
        <f>VLOOKUP(A:A,[1]TDSheet!$A:$I,9,0)</f>
        <v>#N/A</v>
      </c>
      <c r="J99" s="13">
        <f>VLOOKUP(A:A,[2]TDSheet!$A:$F,6,0)</f>
        <v>360</v>
      </c>
      <c r="K99" s="13">
        <f t="shared" si="16"/>
        <v>-156</v>
      </c>
      <c r="L99" s="13">
        <f>VLOOKUP(A:A,[1]TDSheet!$A:$L,12,0)</f>
        <v>70</v>
      </c>
      <c r="M99" s="13">
        <f>VLOOKUP(A:A,[1]TDSheet!$A:$V,22,0)</f>
        <v>160</v>
      </c>
      <c r="N99" s="13">
        <f>VLOOKUP(A:A,[1]TDSheet!$A:$X,24,0)</f>
        <v>120</v>
      </c>
      <c r="O99" s="13">
        <f>VLOOKUP(A:A,[1]TDSheet!$A:$M,13,0)</f>
        <v>0</v>
      </c>
      <c r="P99" s="13"/>
      <c r="Q99" s="13"/>
      <c r="R99" s="13"/>
      <c r="S99" s="13"/>
      <c r="T99" s="13"/>
      <c r="U99" s="13"/>
      <c r="V99" s="13"/>
      <c r="W99" s="13">
        <f t="shared" si="17"/>
        <v>40.799999999999997</v>
      </c>
      <c r="X99" s="15"/>
      <c r="Y99" s="16">
        <f t="shared" si="18"/>
        <v>8.9950980392156872</v>
      </c>
      <c r="Z99" s="13">
        <f t="shared" si="19"/>
        <v>0.41666666666666669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56.8</v>
      </c>
      <c r="AF99" s="13">
        <f>VLOOKUP(A:A,[1]TDSheet!$A:$AF,32,0)</f>
        <v>44.4</v>
      </c>
      <c r="AG99" s="13">
        <f>VLOOKUP(A:A,[1]TDSheet!$A:$AG,33,0)</f>
        <v>52.8</v>
      </c>
      <c r="AH99" s="13">
        <f>VLOOKUP(A:A,[3]TDSheet!$A:$D,4,0)</f>
        <v>38</v>
      </c>
      <c r="AI99" s="13" t="str">
        <f>VLOOKUP(A:A,[1]TDSheet!$A:$AI,35,0)</f>
        <v>увел</v>
      </c>
      <c r="AJ99" s="13">
        <f t="shared" si="20"/>
        <v>0</v>
      </c>
      <c r="AK99" s="13"/>
      <c r="AL99" s="13"/>
      <c r="AM99" s="13"/>
      <c r="AN99" s="13"/>
    </row>
    <row r="100" spans="1:40" s="1" customFormat="1" ht="11.1" customHeight="1" outlineLevel="1" x14ac:dyDescent="0.2">
      <c r="A100" s="7" t="s">
        <v>103</v>
      </c>
      <c r="B100" s="7" t="s">
        <v>12</v>
      </c>
      <c r="C100" s="8">
        <v>260</v>
      </c>
      <c r="D100" s="8">
        <v>186</v>
      </c>
      <c r="E100" s="8">
        <v>200</v>
      </c>
      <c r="F100" s="8">
        <v>240</v>
      </c>
      <c r="G100" s="1">
        <f>VLOOKUP(A:A,[1]TDSheet!$A:$G,7,0)</f>
        <v>0</v>
      </c>
      <c r="H100" s="1">
        <f>VLOOKUP(A:A,[1]TDSheet!$A:$H,8,0)</f>
        <v>0.3</v>
      </c>
      <c r="I100" s="1" t="e">
        <f>VLOOKUP(A:A,[1]TDSheet!$A:$I,9,0)</f>
        <v>#N/A</v>
      </c>
      <c r="J100" s="13">
        <f>VLOOKUP(A:A,[2]TDSheet!$A:$F,6,0)</f>
        <v>222</v>
      </c>
      <c r="K100" s="13">
        <f t="shared" si="16"/>
        <v>-22</v>
      </c>
      <c r="L100" s="13">
        <f>VLOOKUP(A:A,[1]TDSheet!$A:$L,12,0)</f>
        <v>0</v>
      </c>
      <c r="M100" s="13">
        <f>VLOOKUP(A:A,[1]TDSheet!$A:$V,22,0)</f>
        <v>30</v>
      </c>
      <c r="N100" s="13">
        <f>VLOOKUP(A:A,[1]TDSheet!$A:$X,24,0)</f>
        <v>80</v>
      </c>
      <c r="O100" s="13">
        <f>VLOOKUP(A:A,[1]TDSheet!$A:$M,13,0)</f>
        <v>0</v>
      </c>
      <c r="P100" s="13"/>
      <c r="Q100" s="13"/>
      <c r="R100" s="13"/>
      <c r="S100" s="13"/>
      <c r="T100" s="13"/>
      <c r="U100" s="13"/>
      <c r="V100" s="13"/>
      <c r="W100" s="13">
        <f t="shared" si="17"/>
        <v>40</v>
      </c>
      <c r="X100" s="15"/>
      <c r="Y100" s="16">
        <f t="shared" si="18"/>
        <v>8.75</v>
      </c>
      <c r="Z100" s="13">
        <f t="shared" si="19"/>
        <v>6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51.2</v>
      </c>
      <c r="AF100" s="13">
        <f>VLOOKUP(A:A,[1]TDSheet!$A:$AF,32,0)</f>
        <v>59.2</v>
      </c>
      <c r="AG100" s="13">
        <f>VLOOKUP(A:A,[1]TDSheet!$A:$AG,33,0)</f>
        <v>35.6</v>
      </c>
      <c r="AH100" s="13">
        <f>VLOOKUP(A:A,[3]TDSheet!$A:$D,4,0)</f>
        <v>16</v>
      </c>
      <c r="AI100" s="13" t="str">
        <f>VLOOKUP(A:A,[1]TDSheet!$A:$AI,35,0)</f>
        <v>???</v>
      </c>
      <c r="AJ100" s="13">
        <f t="shared" si="20"/>
        <v>0</v>
      </c>
      <c r="AK100" s="13"/>
      <c r="AL100" s="13"/>
      <c r="AM100" s="13"/>
      <c r="AN100" s="13"/>
    </row>
    <row r="101" spans="1:40" s="1" customFormat="1" ht="11.1" customHeight="1" outlineLevel="1" x14ac:dyDescent="0.2">
      <c r="A101" s="7" t="s">
        <v>104</v>
      </c>
      <c r="B101" s="7" t="s">
        <v>8</v>
      </c>
      <c r="C101" s="8">
        <v>145.43700000000001</v>
      </c>
      <c r="D101" s="8">
        <v>543.221</v>
      </c>
      <c r="E101" s="8">
        <v>277.03199999999998</v>
      </c>
      <c r="F101" s="8">
        <v>372.60399999999998</v>
      </c>
      <c r="G101" s="1" t="str">
        <f>VLOOKUP(A:A,[1]TDSheet!$A:$G,7,0)</f>
        <v>рот</v>
      </c>
      <c r="H101" s="1">
        <f>VLOOKUP(A:A,[1]TDSheet!$A:$H,8,0)</f>
        <v>1</v>
      </c>
      <c r="I101" s="1" t="e">
        <f>VLOOKUP(A:A,[1]TDSheet!$A:$I,9,0)</f>
        <v>#N/A</v>
      </c>
      <c r="J101" s="13">
        <f>VLOOKUP(A:A,[2]TDSheet!$A:$F,6,0)</f>
        <v>299.43</v>
      </c>
      <c r="K101" s="13">
        <f t="shared" si="16"/>
        <v>-22.398000000000025</v>
      </c>
      <c r="L101" s="13">
        <f>VLOOKUP(A:A,[1]TDSheet!$A:$L,12,0)</f>
        <v>0</v>
      </c>
      <c r="M101" s="13">
        <f>VLOOKUP(A:A,[1]TDSheet!$A:$V,22,0)</f>
        <v>0</v>
      </c>
      <c r="N101" s="13">
        <f>VLOOKUP(A:A,[1]TDSheet!$A:$X,24,0)</f>
        <v>60</v>
      </c>
      <c r="O101" s="13">
        <f>VLOOKUP(A:A,[1]TDSheet!$A:$M,13,0)</f>
        <v>0</v>
      </c>
      <c r="P101" s="13"/>
      <c r="Q101" s="13"/>
      <c r="R101" s="13"/>
      <c r="S101" s="13"/>
      <c r="T101" s="13"/>
      <c r="U101" s="13"/>
      <c r="V101" s="13"/>
      <c r="W101" s="13">
        <f t="shared" si="17"/>
        <v>55.406399999999998</v>
      </c>
      <c r="X101" s="15"/>
      <c r="Y101" s="16">
        <f t="shared" si="18"/>
        <v>7.8078344739957837</v>
      </c>
      <c r="Z101" s="13">
        <f t="shared" si="19"/>
        <v>6.7249270842357562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69.71459999999999</v>
      </c>
      <c r="AF101" s="13">
        <f>VLOOKUP(A:A,[1]TDSheet!$A:$AF,32,0)</f>
        <v>73.169600000000003</v>
      </c>
      <c r="AG101" s="13">
        <f>VLOOKUP(A:A,[1]TDSheet!$A:$AG,33,0)</f>
        <v>64.640200000000007</v>
      </c>
      <c r="AH101" s="13">
        <f>VLOOKUP(A:A,[3]TDSheet!$A:$D,4,0)</f>
        <v>61.344000000000001</v>
      </c>
      <c r="AI101" s="13" t="e">
        <f>VLOOKUP(A:A,[1]TDSheet!$A:$AI,35,0)</f>
        <v>#N/A</v>
      </c>
      <c r="AJ101" s="13">
        <f t="shared" si="20"/>
        <v>0</v>
      </c>
      <c r="AK101" s="13"/>
      <c r="AL101" s="13"/>
      <c r="AM101" s="13"/>
      <c r="AN101" s="13"/>
    </row>
    <row r="102" spans="1:40" s="1" customFormat="1" ht="11.1" customHeight="1" outlineLevel="1" x14ac:dyDescent="0.2">
      <c r="A102" s="7" t="s">
        <v>105</v>
      </c>
      <c r="B102" s="7" t="s">
        <v>8</v>
      </c>
      <c r="C102" s="8">
        <v>2595.1869999999999</v>
      </c>
      <c r="D102" s="8">
        <v>3889.67</v>
      </c>
      <c r="E102" s="8">
        <v>3537.8470000000002</v>
      </c>
      <c r="F102" s="8">
        <v>2706.57</v>
      </c>
      <c r="G102" s="1">
        <f>VLOOKUP(A:A,[1]TDSheet!$A:$G,7,0)</f>
        <v>0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3836.0210000000002</v>
      </c>
      <c r="K102" s="13">
        <f t="shared" si="16"/>
        <v>-298.17399999999998</v>
      </c>
      <c r="L102" s="13">
        <f>VLOOKUP(A:A,[1]TDSheet!$A:$L,12,0)</f>
        <v>800</v>
      </c>
      <c r="M102" s="13">
        <f>VLOOKUP(A:A,[1]TDSheet!$A:$V,22,0)</f>
        <v>1000</v>
      </c>
      <c r="N102" s="13">
        <f>VLOOKUP(A:A,[1]TDSheet!$A:$X,24,0)</f>
        <v>500</v>
      </c>
      <c r="O102" s="13">
        <f>VLOOKUP(A:A,[1]TDSheet!$A:$M,13,0)</f>
        <v>1000</v>
      </c>
      <c r="P102" s="13"/>
      <c r="Q102" s="13"/>
      <c r="R102" s="13"/>
      <c r="S102" s="13"/>
      <c r="T102" s="13"/>
      <c r="U102" s="13"/>
      <c r="V102" s="13"/>
      <c r="W102" s="13">
        <f t="shared" si="17"/>
        <v>707.56940000000009</v>
      </c>
      <c r="X102" s="15">
        <v>400</v>
      </c>
      <c r="Y102" s="16">
        <f t="shared" si="18"/>
        <v>9.0543344582171006</v>
      </c>
      <c r="Z102" s="13">
        <f t="shared" si="19"/>
        <v>3.8251654184027739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781.52760000000001</v>
      </c>
      <c r="AF102" s="13">
        <f>VLOOKUP(A:A,[1]TDSheet!$A:$AF,32,0)</f>
        <v>766.62779999999998</v>
      </c>
      <c r="AG102" s="13">
        <f>VLOOKUP(A:A,[1]TDSheet!$A:$AG,33,0)</f>
        <v>755.02600000000007</v>
      </c>
      <c r="AH102" s="13">
        <f>VLOOKUP(A:A,[3]TDSheet!$A:$D,4,0)</f>
        <v>608.54399999999998</v>
      </c>
      <c r="AI102" s="13" t="str">
        <f>VLOOKUP(A:A,[1]TDSheet!$A:$AI,35,0)</f>
        <v>оконч</v>
      </c>
      <c r="AJ102" s="13">
        <f t="shared" si="20"/>
        <v>400</v>
      </c>
      <c r="AK102" s="13"/>
      <c r="AL102" s="13"/>
      <c r="AM102" s="13"/>
      <c r="AN102" s="13"/>
    </row>
    <row r="103" spans="1:40" s="1" customFormat="1" ht="11.1" customHeight="1" outlineLevel="1" x14ac:dyDescent="0.2">
      <c r="A103" s="7" t="s">
        <v>106</v>
      </c>
      <c r="B103" s="7" t="s">
        <v>8</v>
      </c>
      <c r="C103" s="8">
        <v>2744.4859999999999</v>
      </c>
      <c r="D103" s="8">
        <v>11764.897000000001</v>
      </c>
      <c r="E103" s="8">
        <v>5546.7920000000004</v>
      </c>
      <c r="F103" s="8">
        <v>4925.8680000000004</v>
      </c>
      <c r="G103" s="1">
        <f>VLOOKUP(A:A,[1]TDSheet!$A:$G,7,0)</f>
        <v>0</v>
      </c>
      <c r="H103" s="1">
        <f>VLOOKUP(A:A,[1]TDSheet!$A:$H,8,0)</f>
        <v>1</v>
      </c>
      <c r="I103" s="1" t="e">
        <f>VLOOKUP(A:A,[1]TDSheet!$A:$I,9,0)</f>
        <v>#N/A</v>
      </c>
      <c r="J103" s="13">
        <f>VLOOKUP(A:A,[2]TDSheet!$A:$F,6,0)</f>
        <v>5841.77</v>
      </c>
      <c r="K103" s="13">
        <f t="shared" si="16"/>
        <v>-294.97800000000007</v>
      </c>
      <c r="L103" s="13">
        <f>VLOOKUP(A:A,[1]TDSheet!$A:$L,12,0)</f>
        <v>2000</v>
      </c>
      <c r="M103" s="13">
        <f>VLOOKUP(A:A,[1]TDSheet!$A:$V,22,0)</f>
        <v>1000</v>
      </c>
      <c r="N103" s="13">
        <f>VLOOKUP(A:A,[1]TDSheet!$A:$X,24,0)</f>
        <v>1000</v>
      </c>
      <c r="O103" s="13">
        <f>VLOOKUP(A:A,[1]TDSheet!$A:$M,13,0)</f>
        <v>3200</v>
      </c>
      <c r="P103" s="13"/>
      <c r="Q103" s="13"/>
      <c r="R103" s="13"/>
      <c r="S103" s="13"/>
      <c r="T103" s="13"/>
      <c r="U103" s="13"/>
      <c r="V103" s="13"/>
      <c r="W103" s="13">
        <f t="shared" si="17"/>
        <v>1109.3584000000001</v>
      </c>
      <c r="X103" s="15">
        <v>1300</v>
      </c>
      <c r="Y103" s="16">
        <f t="shared" si="18"/>
        <v>12.102371965633468</v>
      </c>
      <c r="Z103" s="13">
        <f t="shared" si="19"/>
        <v>4.4402854839337769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1122.1146000000001</v>
      </c>
      <c r="AF103" s="13">
        <f>VLOOKUP(A:A,[1]TDSheet!$A:$AF,32,0)</f>
        <v>1080.8524</v>
      </c>
      <c r="AG103" s="13">
        <f>VLOOKUP(A:A,[1]TDSheet!$A:$AG,33,0)</f>
        <v>1157.3456000000001</v>
      </c>
      <c r="AH103" s="13">
        <f>VLOOKUP(A:A,[3]TDSheet!$A:$D,4,0)</f>
        <v>1222.9559999999999</v>
      </c>
      <c r="AI103" s="13" t="str">
        <f>VLOOKUP(A:A,[1]TDSheet!$A:$AI,35,0)</f>
        <v>нояаб</v>
      </c>
      <c r="AJ103" s="13">
        <f t="shared" si="20"/>
        <v>1300</v>
      </c>
      <c r="AK103" s="13"/>
      <c r="AL103" s="13"/>
      <c r="AM103" s="13"/>
      <c r="AN103" s="13"/>
    </row>
    <row r="104" spans="1:40" s="1" customFormat="1" ht="11.1" customHeight="1" outlineLevel="1" x14ac:dyDescent="0.2">
      <c r="A104" s="7" t="s">
        <v>107</v>
      </c>
      <c r="B104" s="7" t="s">
        <v>8</v>
      </c>
      <c r="C104" s="8">
        <v>3330.2420000000002</v>
      </c>
      <c r="D104" s="8">
        <v>7557.7160000000003</v>
      </c>
      <c r="E104" s="17">
        <v>4718</v>
      </c>
      <c r="F104" s="18">
        <v>3915</v>
      </c>
      <c r="G104" s="1">
        <f>VLOOKUP(A:A,[1]TDSheet!$A:$G,7,0)</f>
        <v>0</v>
      </c>
      <c r="H104" s="1">
        <f>VLOOKUP(A:A,[1]TDSheet!$A:$H,8,0)</f>
        <v>1</v>
      </c>
      <c r="I104" s="1" t="e">
        <f>VLOOKUP(A:A,[1]TDSheet!$A:$I,9,0)</f>
        <v>#N/A</v>
      </c>
      <c r="J104" s="13">
        <f>VLOOKUP(A:A,[2]TDSheet!$A:$F,6,0)</f>
        <v>4124.4459999999999</v>
      </c>
      <c r="K104" s="13">
        <f t="shared" si="16"/>
        <v>593.55400000000009</v>
      </c>
      <c r="L104" s="13">
        <f>VLOOKUP(A:A,[1]TDSheet!$A:$L,12,0)</f>
        <v>700</v>
      </c>
      <c r="M104" s="13">
        <f>VLOOKUP(A:A,[1]TDSheet!$A:$V,22,0)</f>
        <v>1500</v>
      </c>
      <c r="N104" s="13">
        <f>VLOOKUP(A:A,[1]TDSheet!$A:$X,24,0)</f>
        <v>500</v>
      </c>
      <c r="O104" s="13">
        <f>VLOOKUP(A:A,[1]TDSheet!$A:$M,13,0)</f>
        <v>1500</v>
      </c>
      <c r="P104" s="13"/>
      <c r="Q104" s="13"/>
      <c r="R104" s="13"/>
      <c r="S104" s="13"/>
      <c r="T104" s="13"/>
      <c r="U104" s="13"/>
      <c r="V104" s="13"/>
      <c r="W104" s="13">
        <f t="shared" si="17"/>
        <v>943.6</v>
      </c>
      <c r="X104" s="15">
        <v>600</v>
      </c>
      <c r="Y104" s="16">
        <f t="shared" si="18"/>
        <v>9.2359050445103854</v>
      </c>
      <c r="Z104" s="13">
        <f t="shared" si="19"/>
        <v>4.1490038151759219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930</v>
      </c>
      <c r="AF104" s="13">
        <f>VLOOKUP(A:A,[1]TDSheet!$A:$AF,32,0)</f>
        <v>986.2</v>
      </c>
      <c r="AG104" s="13">
        <f>VLOOKUP(A:A,[1]TDSheet!$A:$AG,33,0)</f>
        <v>979.6</v>
      </c>
      <c r="AH104" s="13">
        <f>VLOOKUP(A:A,[3]TDSheet!$A:$D,4,0)</f>
        <v>481.79599999999999</v>
      </c>
      <c r="AI104" s="13" t="str">
        <f>VLOOKUP(A:A,[1]TDSheet!$A:$AI,35,0)</f>
        <v>оконч</v>
      </c>
      <c r="AJ104" s="13">
        <f t="shared" si="20"/>
        <v>600</v>
      </c>
      <c r="AK104" s="13"/>
      <c r="AL104" s="13"/>
      <c r="AM104" s="13"/>
      <c r="AN104" s="13"/>
    </row>
    <row r="105" spans="1:40" s="1" customFormat="1" ht="21.95" customHeight="1" outlineLevel="1" x14ac:dyDescent="0.2">
      <c r="A105" s="7" t="s">
        <v>108</v>
      </c>
      <c r="B105" s="7" t="s">
        <v>8</v>
      </c>
      <c r="C105" s="8">
        <v>4.5309999999999997</v>
      </c>
      <c r="D105" s="8"/>
      <c r="E105" s="8">
        <v>0</v>
      </c>
      <c r="F105" s="8">
        <v>4.5309999999999997</v>
      </c>
      <c r="G105" s="1">
        <f>VLOOKUP(A:A,[1]TDSheet!$A:$G,7,0)</f>
        <v>0</v>
      </c>
      <c r="H105" s="1">
        <f>VLOOKUP(A:A,[1]TDSheet!$A:$H,8,0)</f>
        <v>1</v>
      </c>
      <c r="I105" s="1" t="e">
        <f>VLOOKUP(A:A,[1]TDSheet!$A:$I,9,0)</f>
        <v>#N/A</v>
      </c>
      <c r="J105" s="13">
        <f>VLOOKUP(A:A,[2]TDSheet!$A:$F,6,0)</f>
        <v>8.1</v>
      </c>
      <c r="K105" s="13">
        <f t="shared" si="16"/>
        <v>-8.1</v>
      </c>
      <c r="L105" s="13">
        <f>VLOOKUP(A:A,[1]TDSheet!$A:$L,12,0)</f>
        <v>10</v>
      </c>
      <c r="M105" s="13">
        <f>VLOOKUP(A:A,[1]TDSheet!$A:$V,22,0)</f>
        <v>0</v>
      </c>
      <c r="N105" s="13">
        <f>VLOOKUP(A:A,[1]TDSheet!$A:$X,24,0)</f>
        <v>0</v>
      </c>
      <c r="O105" s="13">
        <f>VLOOKUP(A:A,[1]TDSheet!$A:$M,13,0)</f>
        <v>0</v>
      </c>
      <c r="P105" s="13"/>
      <c r="Q105" s="13"/>
      <c r="R105" s="13"/>
      <c r="S105" s="13"/>
      <c r="T105" s="13"/>
      <c r="U105" s="13"/>
      <c r="V105" s="13"/>
      <c r="W105" s="13">
        <f t="shared" si="17"/>
        <v>0</v>
      </c>
      <c r="X105" s="15"/>
      <c r="Y105" s="16" t="e">
        <f t="shared" si="18"/>
        <v>#DIV/0!</v>
      </c>
      <c r="Z105" s="13" t="e">
        <f t="shared" si="19"/>
        <v>#DIV/0!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11.2646</v>
      </c>
      <c r="AF105" s="13">
        <f>VLOOKUP(A:A,[1]TDSheet!$A:$AF,32,0)</f>
        <v>6.9784000000000006</v>
      </c>
      <c r="AG105" s="13">
        <f>VLOOKUP(A:A,[1]TDSheet!$A:$AG,33,0)</f>
        <v>2.1472000000000002</v>
      </c>
      <c r="AH105" s="13">
        <v>0</v>
      </c>
      <c r="AI105" s="13" t="str">
        <f>VLOOKUP(A:A,[1]TDSheet!$A:$AI,35,0)</f>
        <v>увел</v>
      </c>
      <c r="AJ105" s="13">
        <f t="shared" si="20"/>
        <v>0</v>
      </c>
      <c r="AK105" s="13"/>
      <c r="AL105" s="13"/>
      <c r="AM105" s="13"/>
      <c r="AN105" s="13"/>
    </row>
    <row r="106" spans="1:40" s="1" customFormat="1" ht="21.95" customHeight="1" outlineLevel="1" x14ac:dyDescent="0.2">
      <c r="A106" s="7" t="s">
        <v>109</v>
      </c>
      <c r="B106" s="7" t="s">
        <v>8</v>
      </c>
      <c r="C106" s="8">
        <v>157.34399999999999</v>
      </c>
      <c r="D106" s="8">
        <v>1.3420000000000001</v>
      </c>
      <c r="E106" s="8">
        <v>40.093000000000004</v>
      </c>
      <c r="F106" s="8">
        <v>117.251</v>
      </c>
      <c r="G106" s="1">
        <f>VLOOKUP(A:A,[1]TDSheet!$A:$G,7,0)</f>
        <v>0</v>
      </c>
      <c r="H106" s="1">
        <f>VLOOKUP(A:A,[1]TDSheet!$A:$H,8,0)</f>
        <v>1</v>
      </c>
      <c r="I106" s="1" t="e">
        <f>VLOOKUP(A:A,[1]TDSheet!$A:$I,9,0)</f>
        <v>#N/A</v>
      </c>
      <c r="J106" s="13">
        <f>VLOOKUP(A:A,[2]TDSheet!$A:$F,6,0)</f>
        <v>58.250999999999998</v>
      </c>
      <c r="K106" s="13">
        <f t="shared" si="16"/>
        <v>-18.157999999999994</v>
      </c>
      <c r="L106" s="13">
        <f>VLOOKUP(A:A,[1]TDSheet!$A:$L,12,0)</f>
        <v>0</v>
      </c>
      <c r="M106" s="13">
        <f>VLOOKUP(A:A,[1]TDSheet!$A:$V,22,0)</f>
        <v>0</v>
      </c>
      <c r="N106" s="13">
        <f>VLOOKUP(A:A,[1]TDSheet!$A:$X,24,0)</f>
        <v>0</v>
      </c>
      <c r="O106" s="13">
        <f>VLOOKUP(A:A,[1]TDSheet!$A:$M,13,0)</f>
        <v>0</v>
      </c>
      <c r="P106" s="13"/>
      <c r="Q106" s="13"/>
      <c r="R106" s="13"/>
      <c r="S106" s="13"/>
      <c r="T106" s="13"/>
      <c r="U106" s="13"/>
      <c r="V106" s="13"/>
      <c r="W106" s="13">
        <f t="shared" si="17"/>
        <v>8.0186000000000011</v>
      </c>
      <c r="X106" s="15"/>
      <c r="Y106" s="16">
        <f t="shared" si="18"/>
        <v>14.622377971216919</v>
      </c>
      <c r="Z106" s="13">
        <f t="shared" si="19"/>
        <v>14.622377971216919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5.0996000000000006</v>
      </c>
      <c r="AF106" s="13">
        <f>VLOOKUP(A:A,[1]TDSheet!$A:$AF,32,0)</f>
        <v>6.7099999999999991</v>
      </c>
      <c r="AG106" s="13">
        <f>VLOOKUP(A:A,[1]TDSheet!$A:$AG,33,0)</f>
        <v>2.6808000000000001</v>
      </c>
      <c r="AH106" s="13">
        <f>VLOOKUP(A:A,[3]TDSheet!$A:$D,4,0)</f>
        <v>26.581</v>
      </c>
      <c r="AI106" s="13" t="str">
        <f>VLOOKUP(A:A,[1]TDSheet!$A:$AI,35,0)</f>
        <v>увел</v>
      </c>
      <c r="AJ106" s="13">
        <f t="shared" si="20"/>
        <v>0</v>
      </c>
      <c r="AK106" s="13"/>
      <c r="AL106" s="13"/>
      <c r="AM106" s="13"/>
      <c r="AN106" s="13"/>
    </row>
    <row r="107" spans="1:40" s="1" customFormat="1" ht="21.95" customHeight="1" outlineLevel="1" x14ac:dyDescent="0.2">
      <c r="A107" s="7" t="s">
        <v>110</v>
      </c>
      <c r="B107" s="7" t="s">
        <v>8</v>
      </c>
      <c r="C107" s="8">
        <v>71.114000000000004</v>
      </c>
      <c r="D107" s="8">
        <v>285.21699999999998</v>
      </c>
      <c r="E107" s="8">
        <v>207.541</v>
      </c>
      <c r="F107" s="8">
        <v>142.876</v>
      </c>
      <c r="G107" s="1" t="str">
        <f>VLOOKUP(A:A,[1]TDSheet!$A:$G,7,0)</f>
        <v>г</v>
      </c>
      <c r="H107" s="1">
        <f>VLOOKUP(A:A,[1]TDSheet!$A:$H,8,0)</f>
        <v>1</v>
      </c>
      <c r="I107" s="1" t="e">
        <f>VLOOKUP(A:A,[1]TDSheet!$A:$I,9,0)</f>
        <v>#N/A</v>
      </c>
      <c r="J107" s="13">
        <f>VLOOKUP(A:A,[2]TDSheet!$A:$F,6,0)</f>
        <v>213.58099999999999</v>
      </c>
      <c r="K107" s="13">
        <f t="shared" si="16"/>
        <v>-6.039999999999992</v>
      </c>
      <c r="L107" s="13">
        <f>VLOOKUP(A:A,[1]TDSheet!$A:$L,12,0)</f>
        <v>30</v>
      </c>
      <c r="M107" s="13">
        <f>VLOOKUP(A:A,[1]TDSheet!$A:$V,22,0)</f>
        <v>30</v>
      </c>
      <c r="N107" s="13">
        <f>VLOOKUP(A:A,[1]TDSheet!$A:$X,24,0)</f>
        <v>80</v>
      </c>
      <c r="O107" s="13">
        <f>VLOOKUP(A:A,[1]TDSheet!$A:$M,13,0)</f>
        <v>0</v>
      </c>
      <c r="P107" s="13"/>
      <c r="Q107" s="13"/>
      <c r="R107" s="13"/>
      <c r="S107" s="13"/>
      <c r="T107" s="13"/>
      <c r="U107" s="13"/>
      <c r="V107" s="13"/>
      <c r="W107" s="13">
        <f t="shared" si="17"/>
        <v>41.508200000000002</v>
      </c>
      <c r="X107" s="15"/>
      <c r="Y107" s="16">
        <f t="shared" si="18"/>
        <v>6.8149425896569822</v>
      </c>
      <c r="Z107" s="13">
        <f t="shared" si="19"/>
        <v>3.4421150519656356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37.2438</v>
      </c>
      <c r="AF107" s="13">
        <f>VLOOKUP(A:A,[1]TDSheet!$A:$AF,32,0)</f>
        <v>35.273399999999995</v>
      </c>
      <c r="AG107" s="13">
        <f>VLOOKUP(A:A,[1]TDSheet!$A:$AG,33,0)</f>
        <v>34.7256</v>
      </c>
      <c r="AH107" s="13">
        <f>VLOOKUP(A:A,[3]TDSheet!$A:$D,4,0)</f>
        <v>49.152000000000001</v>
      </c>
      <c r="AI107" s="13" t="str">
        <f>VLOOKUP(A:A,[1]TDSheet!$A:$AI,35,0)</f>
        <v>зв70</v>
      </c>
      <c r="AJ107" s="13">
        <f t="shared" si="20"/>
        <v>0</v>
      </c>
      <c r="AK107" s="13"/>
      <c r="AL107" s="13"/>
      <c r="AM107" s="13"/>
      <c r="AN107" s="13"/>
    </row>
    <row r="108" spans="1:40" s="1" customFormat="1" ht="11.1" customHeight="1" outlineLevel="1" x14ac:dyDescent="0.2">
      <c r="A108" s="7" t="s">
        <v>111</v>
      </c>
      <c r="B108" s="7" t="s">
        <v>12</v>
      </c>
      <c r="C108" s="8">
        <v>117</v>
      </c>
      <c r="D108" s="8">
        <v>214</v>
      </c>
      <c r="E108" s="8">
        <v>138</v>
      </c>
      <c r="F108" s="8">
        <v>189</v>
      </c>
      <c r="G108" s="1">
        <f>VLOOKUP(A:A,[1]TDSheet!$A:$G,7,0)</f>
        <v>0</v>
      </c>
      <c r="H108" s="1">
        <f>VLOOKUP(A:A,[1]TDSheet!$A:$H,8,0)</f>
        <v>0.5</v>
      </c>
      <c r="I108" s="1" t="e">
        <f>VLOOKUP(A:A,[1]TDSheet!$A:$I,9,0)</f>
        <v>#N/A</v>
      </c>
      <c r="J108" s="13">
        <f>VLOOKUP(A:A,[2]TDSheet!$A:$F,6,0)</f>
        <v>202</v>
      </c>
      <c r="K108" s="13">
        <f t="shared" si="16"/>
        <v>-64</v>
      </c>
      <c r="L108" s="13">
        <f>VLOOKUP(A:A,[1]TDSheet!$A:$L,12,0)</f>
        <v>20</v>
      </c>
      <c r="M108" s="13">
        <f>VLOOKUP(A:A,[1]TDSheet!$A:$V,22,0)</f>
        <v>0</v>
      </c>
      <c r="N108" s="13">
        <f>VLOOKUP(A:A,[1]TDSheet!$A:$X,24,0)</f>
        <v>0</v>
      </c>
      <c r="O108" s="13">
        <f>VLOOKUP(A:A,[1]TDSheet!$A:$M,13,0)</f>
        <v>0</v>
      </c>
      <c r="P108" s="13"/>
      <c r="Q108" s="13"/>
      <c r="R108" s="13"/>
      <c r="S108" s="13"/>
      <c r="T108" s="13"/>
      <c r="U108" s="13"/>
      <c r="V108" s="13"/>
      <c r="W108" s="13">
        <f t="shared" si="17"/>
        <v>27.6</v>
      </c>
      <c r="X108" s="15"/>
      <c r="Y108" s="16">
        <f t="shared" si="18"/>
        <v>7.5724637681159415</v>
      </c>
      <c r="Z108" s="13">
        <f t="shared" si="19"/>
        <v>6.8478260869565215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42</v>
      </c>
      <c r="AF108" s="13">
        <f>VLOOKUP(A:A,[1]TDSheet!$A:$AF,32,0)</f>
        <v>39.6</v>
      </c>
      <c r="AG108" s="13">
        <f>VLOOKUP(A:A,[1]TDSheet!$A:$AG,33,0)</f>
        <v>35.200000000000003</v>
      </c>
      <c r="AH108" s="13">
        <f>VLOOKUP(A:A,[3]TDSheet!$A:$D,4,0)</f>
        <v>49</v>
      </c>
      <c r="AI108" s="13" t="e">
        <f>VLOOKUP(A:A,[1]TDSheet!$A:$AI,35,0)</f>
        <v>#N/A</v>
      </c>
      <c r="AJ108" s="13">
        <f t="shared" si="20"/>
        <v>0</v>
      </c>
      <c r="AK108" s="13"/>
      <c r="AL108" s="13"/>
      <c r="AM108" s="13"/>
      <c r="AN108" s="13"/>
    </row>
    <row r="109" spans="1:40" s="1" customFormat="1" ht="21.95" customHeight="1" outlineLevel="1" x14ac:dyDescent="0.2">
      <c r="A109" s="7" t="s">
        <v>112</v>
      </c>
      <c r="B109" s="7" t="s">
        <v>12</v>
      </c>
      <c r="C109" s="8">
        <v>239</v>
      </c>
      <c r="D109" s="8">
        <v>112</v>
      </c>
      <c r="E109" s="8">
        <v>133</v>
      </c>
      <c r="F109" s="8">
        <v>211</v>
      </c>
      <c r="G109" s="1">
        <f>VLOOKUP(A:A,[1]TDSheet!$A:$G,7,0)</f>
        <v>0</v>
      </c>
      <c r="H109" s="1">
        <f>VLOOKUP(A:A,[1]TDSheet!$A:$H,8,0)</f>
        <v>0.4</v>
      </c>
      <c r="I109" s="1" t="e">
        <f>VLOOKUP(A:A,[1]TDSheet!$A:$I,9,0)</f>
        <v>#N/A</v>
      </c>
      <c r="J109" s="13">
        <f>VLOOKUP(A:A,[2]TDSheet!$A:$F,6,0)</f>
        <v>144</v>
      </c>
      <c r="K109" s="13">
        <f t="shared" si="16"/>
        <v>-11</v>
      </c>
      <c r="L109" s="13">
        <f>VLOOKUP(A:A,[1]TDSheet!$A:$L,12,0)</f>
        <v>0</v>
      </c>
      <c r="M109" s="13">
        <f>VLOOKUP(A:A,[1]TDSheet!$A:$V,22,0)</f>
        <v>0</v>
      </c>
      <c r="N109" s="13">
        <f>VLOOKUP(A:A,[1]TDSheet!$A:$X,24,0)</f>
        <v>0</v>
      </c>
      <c r="O109" s="13">
        <f>VLOOKUP(A:A,[1]TDSheet!$A:$M,13,0)</f>
        <v>0</v>
      </c>
      <c r="P109" s="13"/>
      <c r="Q109" s="13"/>
      <c r="R109" s="13"/>
      <c r="S109" s="13"/>
      <c r="T109" s="13"/>
      <c r="U109" s="13"/>
      <c r="V109" s="13"/>
      <c r="W109" s="13">
        <f t="shared" si="17"/>
        <v>26.6</v>
      </c>
      <c r="X109" s="15"/>
      <c r="Y109" s="16">
        <f t="shared" si="18"/>
        <v>7.9323308270676689</v>
      </c>
      <c r="Z109" s="13">
        <f t="shared" si="19"/>
        <v>7.9323308270676689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54.4</v>
      </c>
      <c r="AF109" s="13">
        <f>VLOOKUP(A:A,[1]TDSheet!$A:$AF,32,0)</f>
        <v>49.4</v>
      </c>
      <c r="AG109" s="13">
        <f>VLOOKUP(A:A,[1]TDSheet!$A:$AG,33,0)</f>
        <v>30</v>
      </c>
      <c r="AH109" s="13">
        <f>VLOOKUP(A:A,[3]TDSheet!$A:$D,4,0)</f>
        <v>27</v>
      </c>
      <c r="AI109" s="13" t="str">
        <f>VLOOKUP(A:A,[1]TDSheet!$A:$AI,35,0)</f>
        <v>увел</v>
      </c>
      <c r="AJ109" s="13">
        <f t="shared" si="20"/>
        <v>0</v>
      </c>
      <c r="AK109" s="13"/>
      <c r="AL109" s="13"/>
      <c r="AM109" s="13"/>
      <c r="AN109" s="13"/>
    </row>
    <row r="110" spans="1:40" s="1" customFormat="1" ht="11.1" customHeight="1" outlineLevel="1" x14ac:dyDescent="0.2">
      <c r="A110" s="7" t="s">
        <v>113</v>
      </c>
      <c r="B110" s="7" t="s">
        <v>12</v>
      </c>
      <c r="C110" s="8">
        <v>7</v>
      </c>
      <c r="D110" s="8"/>
      <c r="E110" s="8">
        <v>0</v>
      </c>
      <c r="F110" s="8"/>
      <c r="G110" s="1" t="str">
        <f>VLOOKUP(A:A,[1]TDSheet!$A:$G,7,0)</f>
        <v>выв</v>
      </c>
      <c r="H110" s="1">
        <f>VLOOKUP(A:A,[1]TDSheet!$A:$H,8,0)</f>
        <v>0</v>
      </c>
      <c r="I110" s="1" t="e">
        <f>VLOOKUP(A:A,[1]TDSheet!$A:$I,9,0)</f>
        <v>#N/A</v>
      </c>
      <c r="J110" s="13">
        <v>0</v>
      </c>
      <c r="K110" s="13">
        <f t="shared" si="16"/>
        <v>0</v>
      </c>
      <c r="L110" s="13">
        <f>VLOOKUP(A:A,[1]TDSheet!$A:$L,12,0)</f>
        <v>0</v>
      </c>
      <c r="M110" s="13">
        <f>VLOOKUP(A:A,[1]TDSheet!$A:$V,22,0)</f>
        <v>0</v>
      </c>
      <c r="N110" s="13">
        <f>VLOOKUP(A:A,[1]TDSheet!$A:$X,24,0)</f>
        <v>0</v>
      </c>
      <c r="O110" s="13">
        <f>VLOOKUP(A:A,[1]TDSheet!$A:$M,13,0)</f>
        <v>0</v>
      </c>
      <c r="P110" s="13"/>
      <c r="Q110" s="13"/>
      <c r="R110" s="13"/>
      <c r="S110" s="13"/>
      <c r="T110" s="13"/>
      <c r="U110" s="13"/>
      <c r="V110" s="13"/>
      <c r="W110" s="13">
        <f t="shared" si="17"/>
        <v>0</v>
      </c>
      <c r="X110" s="15"/>
      <c r="Y110" s="16" t="e">
        <f t="shared" si="18"/>
        <v>#DIV/0!</v>
      </c>
      <c r="Z110" s="13" t="e">
        <f t="shared" si="19"/>
        <v>#DIV/0!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0</v>
      </c>
      <c r="AF110" s="13">
        <f>VLOOKUP(A:A,[1]TDSheet!$A:$AF,32,0)</f>
        <v>0</v>
      </c>
      <c r="AG110" s="13">
        <f>VLOOKUP(A:A,[1]TDSheet!$A:$AG,33,0)</f>
        <v>0</v>
      </c>
      <c r="AH110" s="13">
        <v>0</v>
      </c>
      <c r="AI110" s="13" t="str">
        <f>VLOOKUP(A:A,[1]TDSheet!$A:$AI,35,0)</f>
        <v>выв2709</v>
      </c>
      <c r="AJ110" s="13">
        <f t="shared" si="20"/>
        <v>0</v>
      </c>
      <c r="AK110" s="13"/>
      <c r="AL110" s="13"/>
      <c r="AM110" s="13"/>
      <c r="AN110" s="13"/>
    </row>
    <row r="111" spans="1:40" s="1" customFormat="1" ht="11.1" customHeight="1" outlineLevel="1" x14ac:dyDescent="0.2">
      <c r="A111" s="7" t="s">
        <v>114</v>
      </c>
      <c r="B111" s="7" t="s">
        <v>12</v>
      </c>
      <c r="C111" s="8">
        <v>9</v>
      </c>
      <c r="D111" s="8"/>
      <c r="E111" s="8">
        <v>0</v>
      </c>
      <c r="F111" s="8"/>
      <c r="G111" s="1" t="str">
        <f>VLOOKUP(A:A,[1]TDSheet!$A:$G,7,0)</f>
        <v>нов</v>
      </c>
      <c r="H111" s="1">
        <f>VLOOKUP(A:A,[1]TDSheet!$A:$H,8,0)</f>
        <v>0</v>
      </c>
      <c r="I111" s="1" t="e">
        <f>VLOOKUP(A:A,[1]TDSheet!$A:$I,9,0)</f>
        <v>#N/A</v>
      </c>
      <c r="J111" s="13">
        <v>0</v>
      </c>
      <c r="K111" s="13">
        <f t="shared" si="16"/>
        <v>0</v>
      </c>
      <c r="L111" s="13">
        <f>VLOOKUP(A:A,[1]TDSheet!$A:$L,12,0)</f>
        <v>0</v>
      </c>
      <c r="M111" s="13">
        <f>VLOOKUP(A:A,[1]TDSheet!$A:$V,22,0)</f>
        <v>0</v>
      </c>
      <c r="N111" s="13">
        <f>VLOOKUP(A:A,[1]TDSheet!$A:$X,24,0)</f>
        <v>0</v>
      </c>
      <c r="O111" s="13">
        <f>VLOOKUP(A:A,[1]TDSheet!$A:$M,13,0)</f>
        <v>0</v>
      </c>
      <c r="P111" s="13"/>
      <c r="Q111" s="13"/>
      <c r="R111" s="13"/>
      <c r="S111" s="13"/>
      <c r="T111" s="13"/>
      <c r="U111" s="13"/>
      <c r="V111" s="13"/>
      <c r="W111" s="13">
        <f t="shared" si="17"/>
        <v>0</v>
      </c>
      <c r="X111" s="15"/>
      <c r="Y111" s="16" t="e">
        <f t="shared" si="18"/>
        <v>#DIV/0!</v>
      </c>
      <c r="Z111" s="13" t="e">
        <f t="shared" si="19"/>
        <v>#DIV/0!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0</v>
      </c>
      <c r="AF111" s="13">
        <f>VLOOKUP(A:A,[1]TDSheet!$A:$AF,32,0)</f>
        <v>0</v>
      </c>
      <c r="AG111" s="13">
        <f>VLOOKUP(A:A,[1]TDSheet!$A:$AG,33,0)</f>
        <v>0</v>
      </c>
      <c r="AH111" s="13">
        <v>0</v>
      </c>
      <c r="AI111" s="13" t="str">
        <f>VLOOKUP(A:A,[1]TDSheet!$A:$AI,35,0)</f>
        <v>выв0609</v>
      </c>
      <c r="AJ111" s="13">
        <f t="shared" si="20"/>
        <v>0</v>
      </c>
      <c r="AK111" s="13"/>
      <c r="AL111" s="13"/>
      <c r="AM111" s="13"/>
      <c r="AN111" s="13"/>
    </row>
    <row r="112" spans="1:40" s="1" customFormat="1" ht="11.1" customHeight="1" outlineLevel="1" x14ac:dyDescent="0.2">
      <c r="A112" s="7" t="s">
        <v>115</v>
      </c>
      <c r="B112" s="7" t="s">
        <v>12</v>
      </c>
      <c r="C112" s="8">
        <v>7</v>
      </c>
      <c r="D112" s="8"/>
      <c r="E112" s="8">
        <v>0</v>
      </c>
      <c r="F112" s="8"/>
      <c r="G112" s="1" t="str">
        <f>VLOOKUP(A:A,[1]TDSheet!$A:$G,7,0)</f>
        <v>нов</v>
      </c>
      <c r="H112" s="1">
        <f>VLOOKUP(A:A,[1]TDSheet!$A:$H,8,0)</f>
        <v>0</v>
      </c>
      <c r="I112" s="1" t="e">
        <f>VLOOKUP(A:A,[1]TDSheet!$A:$I,9,0)</f>
        <v>#N/A</v>
      </c>
      <c r="J112" s="13">
        <f>VLOOKUP(A:A,[2]TDSheet!$A:$F,6,0)</f>
        <v>1</v>
      </c>
      <c r="K112" s="13">
        <f t="shared" si="16"/>
        <v>-1</v>
      </c>
      <c r="L112" s="13">
        <f>VLOOKUP(A:A,[1]TDSheet!$A:$L,12,0)</f>
        <v>0</v>
      </c>
      <c r="M112" s="13">
        <f>VLOOKUP(A:A,[1]TDSheet!$A:$V,22,0)</f>
        <v>0</v>
      </c>
      <c r="N112" s="13">
        <f>VLOOKUP(A:A,[1]TDSheet!$A:$X,24,0)</f>
        <v>0</v>
      </c>
      <c r="O112" s="13">
        <f>VLOOKUP(A:A,[1]TDSheet!$A:$M,13,0)</f>
        <v>0</v>
      </c>
      <c r="P112" s="13"/>
      <c r="Q112" s="13"/>
      <c r="R112" s="13"/>
      <c r="S112" s="13"/>
      <c r="T112" s="13"/>
      <c r="U112" s="13"/>
      <c r="V112" s="13"/>
      <c r="W112" s="13">
        <f t="shared" si="17"/>
        <v>0</v>
      </c>
      <c r="X112" s="15"/>
      <c r="Y112" s="16" t="e">
        <f t="shared" si="18"/>
        <v>#DIV/0!</v>
      </c>
      <c r="Z112" s="13" t="e">
        <f t="shared" si="19"/>
        <v>#DIV/0!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0</v>
      </c>
      <c r="AF112" s="13">
        <f>VLOOKUP(A:A,[1]TDSheet!$A:$AF,32,0)</f>
        <v>0</v>
      </c>
      <c r="AG112" s="13">
        <f>VLOOKUP(A:A,[1]TDSheet!$A:$AG,33,0)</f>
        <v>0</v>
      </c>
      <c r="AH112" s="13">
        <v>0</v>
      </c>
      <c r="AI112" s="13" t="str">
        <f>VLOOKUP(A:A,[1]TDSheet!$A:$AI,35,0)</f>
        <v>выв0609</v>
      </c>
      <c r="AJ112" s="13">
        <f t="shared" si="20"/>
        <v>0</v>
      </c>
      <c r="AK112" s="13"/>
      <c r="AL112" s="13"/>
      <c r="AM112" s="13"/>
      <c r="AN112" s="13"/>
    </row>
    <row r="113" spans="1:40" s="1" customFormat="1" ht="21.95" customHeight="1" outlineLevel="1" x14ac:dyDescent="0.2">
      <c r="A113" s="7" t="s">
        <v>116</v>
      </c>
      <c r="B113" s="7" t="s">
        <v>12</v>
      </c>
      <c r="C113" s="8">
        <v>223</v>
      </c>
      <c r="D113" s="8">
        <v>63</v>
      </c>
      <c r="E113" s="8">
        <v>68</v>
      </c>
      <c r="F113" s="8">
        <v>212</v>
      </c>
      <c r="G113" s="1">
        <f>VLOOKUP(A:A,[1]TDSheet!$A:$G,7,0)</f>
        <v>0</v>
      </c>
      <c r="H113" s="1">
        <f>VLOOKUP(A:A,[1]TDSheet!$A:$H,8,0)</f>
        <v>0.4</v>
      </c>
      <c r="I113" s="1" t="e">
        <f>VLOOKUP(A:A,[1]TDSheet!$A:$I,9,0)</f>
        <v>#N/A</v>
      </c>
      <c r="J113" s="13">
        <f>VLOOKUP(A:A,[2]TDSheet!$A:$F,6,0)</f>
        <v>76</v>
      </c>
      <c r="K113" s="13">
        <f t="shared" si="16"/>
        <v>-8</v>
      </c>
      <c r="L113" s="13">
        <f>VLOOKUP(A:A,[1]TDSheet!$A:$L,12,0)</f>
        <v>0</v>
      </c>
      <c r="M113" s="13">
        <f>VLOOKUP(A:A,[1]TDSheet!$A:$V,22,0)</f>
        <v>0</v>
      </c>
      <c r="N113" s="13">
        <f>VLOOKUP(A:A,[1]TDSheet!$A:$X,24,0)</f>
        <v>0</v>
      </c>
      <c r="O113" s="13">
        <f>VLOOKUP(A:A,[1]TDSheet!$A:$M,13,0)</f>
        <v>0</v>
      </c>
      <c r="P113" s="13"/>
      <c r="Q113" s="13"/>
      <c r="R113" s="13"/>
      <c r="S113" s="13"/>
      <c r="T113" s="13"/>
      <c r="U113" s="13"/>
      <c r="V113" s="13"/>
      <c r="W113" s="13">
        <f t="shared" si="17"/>
        <v>13.6</v>
      </c>
      <c r="X113" s="15"/>
      <c r="Y113" s="16">
        <f t="shared" si="18"/>
        <v>15.588235294117647</v>
      </c>
      <c r="Z113" s="13">
        <f t="shared" si="19"/>
        <v>15.588235294117647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53.4</v>
      </c>
      <c r="AF113" s="13">
        <f>VLOOKUP(A:A,[1]TDSheet!$A:$AF,32,0)</f>
        <v>41.4</v>
      </c>
      <c r="AG113" s="13">
        <f>VLOOKUP(A:A,[1]TDSheet!$A:$AG,33,0)</f>
        <v>26</v>
      </c>
      <c r="AH113" s="13">
        <f>VLOOKUP(A:A,[3]TDSheet!$A:$D,4,0)</f>
        <v>15</v>
      </c>
      <c r="AI113" s="13" t="str">
        <f>VLOOKUP(A:A,[1]TDSheet!$A:$AI,35,0)</f>
        <v>увел</v>
      </c>
      <c r="AJ113" s="13">
        <f t="shared" si="20"/>
        <v>0</v>
      </c>
      <c r="AK113" s="13"/>
      <c r="AL113" s="13"/>
      <c r="AM113" s="13"/>
      <c r="AN113" s="13"/>
    </row>
    <row r="114" spans="1:40" s="1" customFormat="1" ht="11.1" customHeight="1" outlineLevel="1" x14ac:dyDescent="0.2">
      <c r="A114" s="7" t="s">
        <v>117</v>
      </c>
      <c r="B114" s="7" t="s">
        <v>12</v>
      </c>
      <c r="C114" s="8">
        <v>195</v>
      </c>
      <c r="D114" s="8">
        <v>119</v>
      </c>
      <c r="E114" s="8">
        <v>105</v>
      </c>
      <c r="F114" s="8">
        <v>203</v>
      </c>
      <c r="G114" s="1" t="str">
        <f>VLOOKUP(A:A,[1]TDSheet!$A:$G,7,0)</f>
        <v>н</v>
      </c>
      <c r="H114" s="1">
        <f>VLOOKUP(A:A,[1]TDSheet!$A:$H,8,0)</f>
        <v>0.3</v>
      </c>
      <c r="I114" s="1" t="e">
        <f>VLOOKUP(A:A,[1]TDSheet!$A:$I,9,0)</f>
        <v>#N/A</v>
      </c>
      <c r="J114" s="13">
        <f>VLOOKUP(A:A,[2]TDSheet!$A:$F,6,0)</f>
        <v>116</v>
      </c>
      <c r="K114" s="13">
        <f t="shared" si="16"/>
        <v>-11</v>
      </c>
      <c r="L114" s="13">
        <f>VLOOKUP(A:A,[1]TDSheet!$A:$L,12,0)</f>
        <v>0</v>
      </c>
      <c r="M114" s="13">
        <f>VLOOKUP(A:A,[1]TDSheet!$A:$V,22,0)</f>
        <v>0</v>
      </c>
      <c r="N114" s="13">
        <f>VLOOKUP(A:A,[1]TDSheet!$A:$X,24,0)</f>
        <v>0</v>
      </c>
      <c r="O114" s="13">
        <f>VLOOKUP(A:A,[1]TDSheet!$A:$M,13,0)</f>
        <v>0</v>
      </c>
      <c r="P114" s="13"/>
      <c r="Q114" s="13"/>
      <c r="R114" s="13"/>
      <c r="S114" s="13"/>
      <c r="T114" s="13"/>
      <c r="U114" s="13"/>
      <c r="V114" s="13"/>
      <c r="W114" s="13">
        <f t="shared" si="17"/>
        <v>21</v>
      </c>
      <c r="X114" s="15"/>
      <c r="Y114" s="16">
        <f t="shared" si="18"/>
        <v>9.6666666666666661</v>
      </c>
      <c r="Z114" s="13">
        <f t="shared" si="19"/>
        <v>9.6666666666666661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41.6</v>
      </c>
      <c r="AF114" s="13">
        <f>VLOOKUP(A:A,[1]TDSheet!$A:$AF,32,0)</f>
        <v>44</v>
      </c>
      <c r="AG114" s="13">
        <f>VLOOKUP(A:A,[1]TDSheet!$A:$AG,33,0)</f>
        <v>19.8</v>
      </c>
      <c r="AH114" s="13">
        <f>VLOOKUP(A:A,[3]TDSheet!$A:$D,4,0)</f>
        <v>22</v>
      </c>
      <c r="AI114" s="13" t="str">
        <f>VLOOKUP(A:A,[1]TDSheet!$A:$AI,35,0)</f>
        <v>увел</v>
      </c>
      <c r="AJ114" s="13">
        <f t="shared" si="20"/>
        <v>0</v>
      </c>
      <c r="AK114" s="13"/>
      <c r="AL114" s="13"/>
      <c r="AM114" s="13"/>
      <c r="AN114" s="13"/>
    </row>
    <row r="115" spans="1:40" s="1" customFormat="1" ht="11.1" customHeight="1" outlineLevel="1" x14ac:dyDescent="0.2">
      <c r="A115" s="7" t="s">
        <v>118</v>
      </c>
      <c r="B115" s="7" t="s">
        <v>12</v>
      </c>
      <c r="C115" s="8">
        <v>255</v>
      </c>
      <c r="D115" s="8">
        <v>206</v>
      </c>
      <c r="E115" s="8">
        <v>163</v>
      </c>
      <c r="F115" s="8">
        <v>294</v>
      </c>
      <c r="G115" s="1" t="str">
        <f>VLOOKUP(A:A,[1]TDSheet!$A:$G,7,0)</f>
        <v>н</v>
      </c>
      <c r="H115" s="1">
        <f>VLOOKUP(A:A,[1]TDSheet!$A:$H,8,0)</f>
        <v>0.3</v>
      </c>
      <c r="I115" s="1" t="e">
        <f>VLOOKUP(A:A,[1]TDSheet!$A:$I,9,0)</f>
        <v>#N/A</v>
      </c>
      <c r="J115" s="13">
        <f>VLOOKUP(A:A,[2]TDSheet!$A:$F,6,0)</f>
        <v>179</v>
      </c>
      <c r="K115" s="13">
        <f t="shared" si="16"/>
        <v>-16</v>
      </c>
      <c r="L115" s="13">
        <f>VLOOKUP(A:A,[1]TDSheet!$A:$L,12,0)</f>
        <v>0</v>
      </c>
      <c r="M115" s="13">
        <f>VLOOKUP(A:A,[1]TDSheet!$A:$V,22,0)</f>
        <v>0</v>
      </c>
      <c r="N115" s="13">
        <f>VLOOKUP(A:A,[1]TDSheet!$A:$X,24,0)</f>
        <v>0</v>
      </c>
      <c r="O115" s="13">
        <f>VLOOKUP(A:A,[1]TDSheet!$A:$M,13,0)</f>
        <v>0</v>
      </c>
      <c r="P115" s="13"/>
      <c r="Q115" s="13"/>
      <c r="R115" s="13"/>
      <c r="S115" s="13"/>
      <c r="T115" s="13"/>
      <c r="U115" s="13"/>
      <c r="V115" s="13"/>
      <c r="W115" s="13">
        <f t="shared" si="17"/>
        <v>32.6</v>
      </c>
      <c r="X115" s="15"/>
      <c r="Y115" s="16">
        <f t="shared" si="18"/>
        <v>9.0184049079754605</v>
      </c>
      <c r="Z115" s="13">
        <f t="shared" si="19"/>
        <v>9.0184049079754605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67.400000000000006</v>
      </c>
      <c r="AF115" s="13">
        <f>VLOOKUP(A:A,[1]TDSheet!$A:$AF,32,0)</f>
        <v>70</v>
      </c>
      <c r="AG115" s="13">
        <f>VLOOKUP(A:A,[1]TDSheet!$A:$AG,33,0)</f>
        <v>44.4</v>
      </c>
      <c r="AH115" s="13">
        <f>VLOOKUP(A:A,[3]TDSheet!$A:$D,4,0)</f>
        <v>41</v>
      </c>
      <c r="AI115" s="13" t="e">
        <f>VLOOKUP(A:A,[1]TDSheet!$A:$AI,35,0)</f>
        <v>#N/A</v>
      </c>
      <c r="AJ115" s="13">
        <f t="shared" si="20"/>
        <v>0</v>
      </c>
      <c r="AK115" s="13"/>
      <c r="AL115" s="13"/>
      <c r="AM115" s="13"/>
      <c r="AN115" s="13"/>
    </row>
    <row r="116" spans="1:40" s="1" customFormat="1" ht="11.1" customHeight="1" outlineLevel="1" x14ac:dyDescent="0.2">
      <c r="A116" s="7" t="s">
        <v>119</v>
      </c>
      <c r="B116" s="7" t="s">
        <v>12</v>
      </c>
      <c r="C116" s="8">
        <v>261</v>
      </c>
      <c r="D116" s="8">
        <v>142</v>
      </c>
      <c r="E116" s="8">
        <v>151</v>
      </c>
      <c r="F116" s="8">
        <v>248</v>
      </c>
      <c r="G116" s="1" t="str">
        <f>VLOOKUP(A:A,[1]TDSheet!$A:$G,7,0)</f>
        <v>н</v>
      </c>
      <c r="H116" s="1">
        <f>VLOOKUP(A:A,[1]TDSheet!$A:$H,8,0)</f>
        <v>0.3</v>
      </c>
      <c r="I116" s="1" t="e">
        <f>VLOOKUP(A:A,[1]TDSheet!$A:$I,9,0)</f>
        <v>#N/A</v>
      </c>
      <c r="J116" s="13">
        <f>VLOOKUP(A:A,[2]TDSheet!$A:$F,6,0)</f>
        <v>167</v>
      </c>
      <c r="K116" s="13">
        <f t="shared" si="16"/>
        <v>-16</v>
      </c>
      <c r="L116" s="13">
        <f>VLOOKUP(A:A,[1]TDSheet!$A:$L,12,0)</f>
        <v>0</v>
      </c>
      <c r="M116" s="13">
        <f>VLOOKUP(A:A,[1]TDSheet!$A:$V,22,0)</f>
        <v>0</v>
      </c>
      <c r="N116" s="13">
        <f>VLOOKUP(A:A,[1]TDSheet!$A:$X,24,0)</f>
        <v>0</v>
      </c>
      <c r="O116" s="13">
        <f>VLOOKUP(A:A,[1]TDSheet!$A:$M,13,0)</f>
        <v>0</v>
      </c>
      <c r="P116" s="13"/>
      <c r="Q116" s="13"/>
      <c r="R116" s="13"/>
      <c r="S116" s="13"/>
      <c r="T116" s="13"/>
      <c r="U116" s="13"/>
      <c r="V116" s="13"/>
      <c r="W116" s="13">
        <f t="shared" si="17"/>
        <v>30.2</v>
      </c>
      <c r="X116" s="15"/>
      <c r="Y116" s="16">
        <f t="shared" si="18"/>
        <v>8.2119205298013238</v>
      </c>
      <c r="Z116" s="13">
        <f t="shared" si="19"/>
        <v>8.2119205298013238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56.4</v>
      </c>
      <c r="AF116" s="13">
        <f>VLOOKUP(A:A,[1]TDSheet!$A:$AF,32,0)</f>
        <v>63.4</v>
      </c>
      <c r="AG116" s="13">
        <f>VLOOKUP(A:A,[1]TDSheet!$A:$AG,33,0)</f>
        <v>39.200000000000003</v>
      </c>
      <c r="AH116" s="13">
        <f>VLOOKUP(A:A,[3]TDSheet!$A:$D,4,0)</f>
        <v>43</v>
      </c>
      <c r="AI116" s="13" t="e">
        <f>VLOOKUP(A:A,[1]TDSheet!$A:$AI,35,0)</f>
        <v>#N/A</v>
      </c>
      <c r="AJ116" s="13">
        <f t="shared" si="20"/>
        <v>0</v>
      </c>
      <c r="AK116" s="13"/>
      <c r="AL116" s="13"/>
      <c r="AM116" s="13"/>
      <c r="AN116" s="13"/>
    </row>
    <row r="117" spans="1:40" s="1" customFormat="1" ht="11.1" customHeight="1" outlineLevel="1" x14ac:dyDescent="0.2">
      <c r="A117" s="7" t="s">
        <v>124</v>
      </c>
      <c r="B117" s="7" t="s">
        <v>8</v>
      </c>
      <c r="C117" s="8">
        <v>55.220999999999997</v>
      </c>
      <c r="D117" s="8">
        <v>3.5019999999999998</v>
      </c>
      <c r="E117" s="8">
        <v>10.538</v>
      </c>
      <c r="F117" s="8">
        <v>43.283999999999999</v>
      </c>
      <c r="G117" s="1" t="str">
        <f>VLOOKUP(A:A,[1]TDSheet!$A:$G,7,0)</f>
        <v>нов041,</v>
      </c>
      <c r="H117" s="1">
        <f>VLOOKUP(A:A,[1]TDSheet!$A:$H,8,0)</f>
        <v>1</v>
      </c>
      <c r="I117" s="1" t="e">
        <f>VLOOKUP(A:A,[1]TDSheet!$A:$I,9,0)</f>
        <v>#N/A</v>
      </c>
      <c r="J117" s="13">
        <f>VLOOKUP(A:A,[2]TDSheet!$A:$F,6,0)</f>
        <v>21.606000000000002</v>
      </c>
      <c r="K117" s="13">
        <f t="shared" si="16"/>
        <v>-11.068000000000001</v>
      </c>
      <c r="L117" s="13">
        <f>VLOOKUP(A:A,[1]TDSheet!$A:$L,12,0)</f>
        <v>0</v>
      </c>
      <c r="M117" s="13">
        <f>VLOOKUP(A:A,[1]TDSheet!$A:$V,22,0)</f>
        <v>0</v>
      </c>
      <c r="N117" s="13">
        <f>VLOOKUP(A:A,[1]TDSheet!$A:$X,24,0)</f>
        <v>0</v>
      </c>
      <c r="O117" s="13">
        <f>VLOOKUP(A:A,[1]TDSheet!$A:$M,13,0)</f>
        <v>0</v>
      </c>
      <c r="P117" s="13"/>
      <c r="Q117" s="13"/>
      <c r="R117" s="13"/>
      <c r="S117" s="13"/>
      <c r="T117" s="13"/>
      <c r="U117" s="13"/>
      <c r="V117" s="13"/>
      <c r="W117" s="13">
        <f t="shared" si="17"/>
        <v>2.1076000000000001</v>
      </c>
      <c r="X117" s="15"/>
      <c r="Y117" s="16">
        <f t="shared" si="18"/>
        <v>20.537103814765608</v>
      </c>
      <c r="Z117" s="13">
        <f t="shared" si="19"/>
        <v>20.537103814765608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7.3895999999999997</v>
      </c>
      <c r="AF117" s="13">
        <f>VLOOKUP(A:A,[1]TDSheet!$A:$AF,32,0)</f>
        <v>4.5209999999999999</v>
      </c>
      <c r="AG117" s="13">
        <f>VLOOKUP(A:A,[1]TDSheet!$A:$AG,33,0)</f>
        <v>2.9594</v>
      </c>
      <c r="AH117" s="13">
        <f>VLOOKUP(A:A,[3]TDSheet!$A:$D,4,0)</f>
        <v>2.129</v>
      </c>
      <c r="AI117" s="13" t="str">
        <f>VLOOKUP(A:A,[1]TDSheet!$A:$AI,35,0)</f>
        <v>увел</v>
      </c>
      <c r="AJ117" s="13">
        <f t="shared" si="20"/>
        <v>0</v>
      </c>
      <c r="AK117" s="13"/>
      <c r="AL117" s="13"/>
      <c r="AM117" s="13"/>
      <c r="AN117" s="13"/>
    </row>
    <row r="118" spans="1:40" s="1" customFormat="1" ht="11.1" customHeight="1" outlineLevel="1" x14ac:dyDescent="0.2">
      <c r="A118" s="7" t="s">
        <v>125</v>
      </c>
      <c r="B118" s="7" t="s">
        <v>8</v>
      </c>
      <c r="C118" s="8">
        <v>47.677999999999997</v>
      </c>
      <c r="D118" s="8">
        <v>7.7030000000000003</v>
      </c>
      <c r="E118" s="8">
        <v>7.7990000000000004</v>
      </c>
      <c r="F118" s="8">
        <v>43.381</v>
      </c>
      <c r="G118" s="1" t="str">
        <f>VLOOKUP(A:A,[1]TDSheet!$A:$G,7,0)</f>
        <v>нов041,</v>
      </c>
      <c r="H118" s="1">
        <f>VLOOKUP(A:A,[1]TDSheet!$A:$H,8,0)</f>
        <v>1</v>
      </c>
      <c r="I118" s="1" t="e">
        <f>VLOOKUP(A:A,[1]TDSheet!$A:$I,9,0)</f>
        <v>#N/A</v>
      </c>
      <c r="J118" s="13">
        <f>VLOOKUP(A:A,[2]TDSheet!$A:$F,6,0)</f>
        <v>20.905000000000001</v>
      </c>
      <c r="K118" s="13">
        <f t="shared" si="16"/>
        <v>-13.106000000000002</v>
      </c>
      <c r="L118" s="13">
        <f>VLOOKUP(A:A,[1]TDSheet!$A:$L,12,0)</f>
        <v>0</v>
      </c>
      <c r="M118" s="13">
        <f>VLOOKUP(A:A,[1]TDSheet!$A:$V,22,0)</f>
        <v>0</v>
      </c>
      <c r="N118" s="13">
        <f>VLOOKUP(A:A,[1]TDSheet!$A:$X,24,0)</f>
        <v>0</v>
      </c>
      <c r="O118" s="13">
        <f>VLOOKUP(A:A,[1]TDSheet!$A:$M,13,0)</f>
        <v>0</v>
      </c>
      <c r="P118" s="13"/>
      <c r="Q118" s="13"/>
      <c r="R118" s="13"/>
      <c r="S118" s="13"/>
      <c r="T118" s="13"/>
      <c r="U118" s="13"/>
      <c r="V118" s="13"/>
      <c r="W118" s="13">
        <f t="shared" si="17"/>
        <v>1.5598000000000001</v>
      </c>
      <c r="X118" s="15"/>
      <c r="Y118" s="16">
        <f t="shared" si="18"/>
        <v>27.811898961405308</v>
      </c>
      <c r="Z118" s="13">
        <f t="shared" si="19"/>
        <v>27.811898961405308</v>
      </c>
      <c r="AA118" s="13"/>
      <c r="AB118" s="13"/>
      <c r="AC118" s="13"/>
      <c r="AD118" s="13">
        <f>VLOOKUP(A:A,[1]TDSheet!$A:$AD,30,0)</f>
        <v>0</v>
      </c>
      <c r="AE118" s="13">
        <f>VLOOKUP(A:A,[1]TDSheet!$A:$AE,31,0)</f>
        <v>7.3529999999999998</v>
      </c>
      <c r="AF118" s="13">
        <f>VLOOKUP(A:A,[1]TDSheet!$A:$AF,32,0)</f>
        <v>5.0808</v>
      </c>
      <c r="AG118" s="13">
        <f>VLOOKUP(A:A,[1]TDSheet!$A:$AG,33,0)</f>
        <v>2.8170000000000002</v>
      </c>
      <c r="AH118" s="13">
        <f>VLOOKUP(A:A,[3]TDSheet!$A:$D,4,0)</f>
        <v>1.42</v>
      </c>
      <c r="AI118" s="13" t="str">
        <f>VLOOKUP(A:A,[1]TDSheet!$A:$AI,35,0)</f>
        <v>увел</v>
      </c>
      <c r="AJ118" s="13">
        <f t="shared" si="20"/>
        <v>0</v>
      </c>
      <c r="AK118" s="13"/>
      <c r="AL118" s="13"/>
      <c r="AM118" s="13"/>
      <c r="AN118" s="13"/>
    </row>
    <row r="119" spans="1:40" s="1" customFormat="1" ht="21.95" customHeight="1" outlineLevel="1" x14ac:dyDescent="0.2">
      <c r="A119" s="7" t="s">
        <v>126</v>
      </c>
      <c r="B119" s="7" t="s">
        <v>12</v>
      </c>
      <c r="C119" s="8">
        <v>48</v>
      </c>
      <c r="D119" s="8">
        <v>760</v>
      </c>
      <c r="E119" s="8">
        <v>512</v>
      </c>
      <c r="F119" s="8">
        <v>280</v>
      </c>
      <c r="G119" s="1" t="str">
        <f>VLOOKUP(A:A,[1]TDSheet!$A:$G,7,0)</f>
        <v>нов041,</v>
      </c>
      <c r="H119" s="1">
        <f>VLOOKUP(A:A,[1]TDSheet!$A:$H,8,0)</f>
        <v>0.3</v>
      </c>
      <c r="I119" s="1" t="e">
        <f>VLOOKUP(A:A,[1]TDSheet!$A:$I,9,0)</f>
        <v>#N/A</v>
      </c>
      <c r="J119" s="13">
        <f>VLOOKUP(A:A,[2]TDSheet!$A:$F,6,0)</f>
        <v>620</v>
      </c>
      <c r="K119" s="13">
        <f t="shared" si="16"/>
        <v>-108</v>
      </c>
      <c r="L119" s="13">
        <f>VLOOKUP(A:A,[1]TDSheet!$A:$L,12,0)</f>
        <v>80</v>
      </c>
      <c r="M119" s="13">
        <f>VLOOKUP(A:A,[1]TDSheet!$A:$V,22,0)</f>
        <v>100</v>
      </c>
      <c r="N119" s="13">
        <f>VLOOKUP(A:A,[1]TDSheet!$A:$X,24,0)</f>
        <v>190</v>
      </c>
      <c r="O119" s="13">
        <f>VLOOKUP(A:A,[1]TDSheet!$A:$M,13,0)</f>
        <v>0</v>
      </c>
      <c r="P119" s="13"/>
      <c r="Q119" s="13"/>
      <c r="R119" s="13"/>
      <c r="S119" s="13"/>
      <c r="T119" s="13"/>
      <c r="U119" s="13"/>
      <c r="V119" s="13"/>
      <c r="W119" s="13">
        <f t="shared" si="17"/>
        <v>102.4</v>
      </c>
      <c r="X119" s="15">
        <v>50</v>
      </c>
      <c r="Y119" s="16">
        <f t="shared" si="18"/>
        <v>6.8359375</v>
      </c>
      <c r="Z119" s="13">
        <f t="shared" si="19"/>
        <v>2.734375</v>
      </c>
      <c r="AA119" s="13"/>
      <c r="AB119" s="13"/>
      <c r="AC119" s="13"/>
      <c r="AD119" s="13">
        <f>VLOOKUP(A:A,[1]TDSheet!$A:$AD,30,0)</f>
        <v>0</v>
      </c>
      <c r="AE119" s="13">
        <f>VLOOKUP(A:A,[1]TDSheet!$A:$AE,31,0)</f>
        <v>51.2</v>
      </c>
      <c r="AF119" s="13">
        <f>VLOOKUP(A:A,[1]TDSheet!$A:$AF,32,0)</f>
        <v>69.8</v>
      </c>
      <c r="AG119" s="13">
        <f>VLOOKUP(A:A,[1]TDSheet!$A:$AG,33,0)</f>
        <v>90.6</v>
      </c>
      <c r="AH119" s="13">
        <f>VLOOKUP(A:A,[3]TDSheet!$A:$D,4,0)</f>
        <v>149</v>
      </c>
      <c r="AI119" s="13" t="e">
        <f>VLOOKUP(A:A,[1]TDSheet!$A:$AI,35,0)</f>
        <v>#N/A</v>
      </c>
      <c r="AJ119" s="13">
        <f t="shared" si="20"/>
        <v>15</v>
      </c>
      <c r="AK119" s="13"/>
      <c r="AL119" s="13"/>
      <c r="AM119" s="13"/>
      <c r="AN119" s="13"/>
    </row>
    <row r="120" spans="1:40" s="1" customFormat="1" ht="11.1" customHeight="1" outlineLevel="1" x14ac:dyDescent="0.2">
      <c r="A120" s="7" t="s">
        <v>127</v>
      </c>
      <c r="B120" s="7" t="s">
        <v>12</v>
      </c>
      <c r="C120" s="8">
        <v>81</v>
      </c>
      <c r="D120" s="8">
        <v>700</v>
      </c>
      <c r="E120" s="8">
        <v>491</v>
      </c>
      <c r="F120" s="8">
        <v>264</v>
      </c>
      <c r="G120" s="1" t="str">
        <f>VLOOKUP(A:A,[1]TDSheet!$A:$G,7,0)</f>
        <v>нов041,</v>
      </c>
      <c r="H120" s="1">
        <f>VLOOKUP(A:A,[1]TDSheet!$A:$H,8,0)</f>
        <v>0.3</v>
      </c>
      <c r="I120" s="1" t="e">
        <f>VLOOKUP(A:A,[1]TDSheet!$A:$I,9,0)</f>
        <v>#N/A</v>
      </c>
      <c r="J120" s="13">
        <f>VLOOKUP(A:A,[2]TDSheet!$A:$F,6,0)</f>
        <v>573</v>
      </c>
      <c r="K120" s="13">
        <f t="shared" si="16"/>
        <v>-82</v>
      </c>
      <c r="L120" s="13">
        <f>VLOOKUP(A:A,[1]TDSheet!$A:$L,12,0)</f>
        <v>150</v>
      </c>
      <c r="M120" s="13">
        <f>VLOOKUP(A:A,[1]TDSheet!$A:$V,22,0)</f>
        <v>100</v>
      </c>
      <c r="N120" s="13">
        <f>VLOOKUP(A:A,[1]TDSheet!$A:$X,24,0)</f>
        <v>150</v>
      </c>
      <c r="O120" s="13">
        <f>VLOOKUP(A:A,[1]TDSheet!$A:$M,13,0)</f>
        <v>0</v>
      </c>
      <c r="P120" s="13"/>
      <c r="Q120" s="13"/>
      <c r="R120" s="13"/>
      <c r="S120" s="13"/>
      <c r="T120" s="13"/>
      <c r="U120" s="13"/>
      <c r="V120" s="13"/>
      <c r="W120" s="13">
        <f t="shared" si="17"/>
        <v>98.2</v>
      </c>
      <c r="X120" s="15"/>
      <c r="Y120" s="16">
        <f t="shared" si="18"/>
        <v>6.7617107942973522</v>
      </c>
      <c r="Z120" s="13">
        <f t="shared" si="19"/>
        <v>2.6883910386965377</v>
      </c>
      <c r="AA120" s="13"/>
      <c r="AB120" s="13"/>
      <c r="AC120" s="13"/>
      <c r="AD120" s="13">
        <f>VLOOKUP(A:A,[1]TDSheet!$A:$AD,30,0)</f>
        <v>0</v>
      </c>
      <c r="AE120" s="13">
        <f>VLOOKUP(A:A,[1]TDSheet!$A:$AE,31,0)</f>
        <v>52.2</v>
      </c>
      <c r="AF120" s="13">
        <f>VLOOKUP(A:A,[1]TDSheet!$A:$AF,32,0)</f>
        <v>67.400000000000006</v>
      </c>
      <c r="AG120" s="13">
        <f>VLOOKUP(A:A,[1]TDSheet!$A:$AG,33,0)</f>
        <v>91.2</v>
      </c>
      <c r="AH120" s="13">
        <f>VLOOKUP(A:A,[3]TDSheet!$A:$D,4,0)</f>
        <v>124</v>
      </c>
      <c r="AI120" s="13" t="e">
        <f>VLOOKUP(A:A,[1]TDSheet!$A:$AI,35,0)</f>
        <v>#N/A</v>
      </c>
      <c r="AJ120" s="13">
        <f t="shared" si="20"/>
        <v>0</v>
      </c>
      <c r="AK120" s="13"/>
      <c r="AL120" s="13"/>
      <c r="AM120" s="13"/>
      <c r="AN120" s="13"/>
    </row>
    <row r="121" spans="1:40" s="1" customFormat="1" ht="11.1" customHeight="1" outlineLevel="1" x14ac:dyDescent="0.2">
      <c r="A121" s="7" t="s">
        <v>128</v>
      </c>
      <c r="B121" s="7" t="s">
        <v>12</v>
      </c>
      <c r="C121" s="8">
        <v>27</v>
      </c>
      <c r="D121" s="8">
        <v>769</v>
      </c>
      <c r="E121" s="8">
        <v>593</v>
      </c>
      <c r="F121" s="8">
        <v>183</v>
      </c>
      <c r="G121" s="1" t="str">
        <f>VLOOKUP(A:A,[1]TDSheet!$A:$G,7,0)</f>
        <v>нов041,</v>
      </c>
      <c r="H121" s="1">
        <f>VLOOKUP(A:A,[1]TDSheet!$A:$H,8,0)</f>
        <v>0.3</v>
      </c>
      <c r="I121" s="1" t="e">
        <f>VLOOKUP(A:A,[1]TDSheet!$A:$I,9,0)</f>
        <v>#N/A</v>
      </c>
      <c r="J121" s="13">
        <f>VLOOKUP(A:A,[2]TDSheet!$A:$F,6,0)</f>
        <v>707</v>
      </c>
      <c r="K121" s="13">
        <f t="shared" si="16"/>
        <v>-114</v>
      </c>
      <c r="L121" s="13">
        <f>VLOOKUP(A:A,[1]TDSheet!$A:$L,12,0)</f>
        <v>150</v>
      </c>
      <c r="M121" s="13">
        <f>VLOOKUP(A:A,[1]TDSheet!$A:$V,22,0)</f>
        <v>150</v>
      </c>
      <c r="N121" s="13">
        <f>VLOOKUP(A:A,[1]TDSheet!$A:$X,24,0)</f>
        <v>200</v>
      </c>
      <c r="O121" s="13">
        <f>VLOOKUP(A:A,[1]TDSheet!$A:$M,13,0)</f>
        <v>0</v>
      </c>
      <c r="P121" s="13"/>
      <c r="Q121" s="13"/>
      <c r="R121" s="13"/>
      <c r="S121" s="13"/>
      <c r="T121" s="13"/>
      <c r="U121" s="13"/>
      <c r="V121" s="13"/>
      <c r="W121" s="13">
        <f t="shared" si="17"/>
        <v>118.6</v>
      </c>
      <c r="X121" s="15">
        <v>100</v>
      </c>
      <c r="Y121" s="16">
        <f t="shared" si="18"/>
        <v>6.6020236087689712</v>
      </c>
      <c r="Z121" s="13">
        <f t="shared" si="19"/>
        <v>1.5430016863406408</v>
      </c>
      <c r="AA121" s="13"/>
      <c r="AB121" s="13"/>
      <c r="AC121" s="13"/>
      <c r="AD121" s="13">
        <f>VLOOKUP(A:A,[1]TDSheet!$A:$AD,30,0)</f>
        <v>0</v>
      </c>
      <c r="AE121" s="13">
        <f>VLOOKUP(A:A,[1]TDSheet!$A:$AE,31,0)</f>
        <v>49.8</v>
      </c>
      <c r="AF121" s="13">
        <f>VLOOKUP(A:A,[1]TDSheet!$A:$AF,32,0)</f>
        <v>68.2</v>
      </c>
      <c r="AG121" s="13">
        <f>VLOOKUP(A:A,[1]TDSheet!$A:$AG,33,0)</f>
        <v>97</v>
      </c>
      <c r="AH121" s="13">
        <f>VLOOKUP(A:A,[3]TDSheet!$A:$D,4,0)</f>
        <v>193</v>
      </c>
      <c r="AI121" s="13" t="e">
        <f>VLOOKUP(A:A,[1]TDSheet!$A:$AI,35,0)</f>
        <v>#N/A</v>
      </c>
      <c r="AJ121" s="13">
        <f t="shared" si="20"/>
        <v>30</v>
      </c>
      <c r="AK121" s="13"/>
      <c r="AL121" s="13"/>
      <c r="AM121" s="13"/>
      <c r="AN121" s="13"/>
    </row>
    <row r="122" spans="1:40" s="1" customFormat="1" ht="11.1" customHeight="1" outlineLevel="1" x14ac:dyDescent="0.2">
      <c r="A122" s="7" t="s">
        <v>129</v>
      </c>
      <c r="B122" s="7" t="s">
        <v>12</v>
      </c>
      <c r="C122" s="8">
        <v>64</v>
      </c>
      <c r="D122" s="8">
        <v>763</v>
      </c>
      <c r="E122" s="8">
        <v>513</v>
      </c>
      <c r="F122" s="8">
        <v>279</v>
      </c>
      <c r="G122" s="1" t="str">
        <f>VLOOKUP(A:A,[1]TDSheet!$A:$G,7,0)</f>
        <v>нов041,</v>
      </c>
      <c r="H122" s="1">
        <f>VLOOKUP(A:A,[1]TDSheet!$A:$H,8,0)</f>
        <v>0.3</v>
      </c>
      <c r="I122" s="1" t="e">
        <f>VLOOKUP(A:A,[1]TDSheet!$A:$I,9,0)</f>
        <v>#N/A</v>
      </c>
      <c r="J122" s="13">
        <f>VLOOKUP(A:A,[2]TDSheet!$A:$F,6,0)</f>
        <v>615</v>
      </c>
      <c r="K122" s="13">
        <f t="shared" si="16"/>
        <v>-102</v>
      </c>
      <c r="L122" s="13">
        <f>VLOOKUP(A:A,[1]TDSheet!$A:$L,12,0)</f>
        <v>130</v>
      </c>
      <c r="M122" s="13">
        <f>VLOOKUP(A:A,[1]TDSheet!$A:$V,22,0)</f>
        <v>100</v>
      </c>
      <c r="N122" s="13">
        <f>VLOOKUP(A:A,[1]TDSheet!$A:$X,24,0)</f>
        <v>150</v>
      </c>
      <c r="O122" s="13">
        <f>VLOOKUP(A:A,[1]TDSheet!$A:$M,13,0)</f>
        <v>0</v>
      </c>
      <c r="P122" s="13"/>
      <c r="Q122" s="13"/>
      <c r="R122" s="13"/>
      <c r="S122" s="13"/>
      <c r="T122" s="13"/>
      <c r="U122" s="13"/>
      <c r="V122" s="13"/>
      <c r="W122" s="13">
        <f t="shared" si="17"/>
        <v>102.6</v>
      </c>
      <c r="X122" s="15">
        <v>50</v>
      </c>
      <c r="Y122" s="16">
        <f t="shared" si="18"/>
        <v>6.9103313840155947</v>
      </c>
      <c r="Z122" s="13">
        <f t="shared" si="19"/>
        <v>2.7192982456140351</v>
      </c>
      <c r="AA122" s="13"/>
      <c r="AB122" s="13"/>
      <c r="AC122" s="13"/>
      <c r="AD122" s="13">
        <f>VLOOKUP(A:A,[1]TDSheet!$A:$AD,30,0)</f>
        <v>0</v>
      </c>
      <c r="AE122" s="13">
        <f>VLOOKUP(A:A,[1]TDSheet!$A:$AE,31,0)</f>
        <v>52.4</v>
      </c>
      <c r="AF122" s="13">
        <f>VLOOKUP(A:A,[1]TDSheet!$A:$AF,32,0)</f>
        <v>68</v>
      </c>
      <c r="AG122" s="13">
        <f>VLOOKUP(A:A,[1]TDSheet!$A:$AG,33,0)</f>
        <v>93.2</v>
      </c>
      <c r="AH122" s="13">
        <f>VLOOKUP(A:A,[3]TDSheet!$A:$D,4,0)</f>
        <v>143</v>
      </c>
      <c r="AI122" s="13" t="e">
        <f>VLOOKUP(A:A,[1]TDSheet!$A:$AI,35,0)</f>
        <v>#N/A</v>
      </c>
      <c r="AJ122" s="13">
        <f t="shared" si="20"/>
        <v>15</v>
      </c>
      <c r="AK122" s="13"/>
      <c r="AL122" s="13"/>
      <c r="AM122" s="13"/>
      <c r="AN122" s="13"/>
    </row>
    <row r="123" spans="1:40" s="1" customFormat="1" ht="21.95" customHeight="1" outlineLevel="1" x14ac:dyDescent="0.2">
      <c r="A123" s="7" t="s">
        <v>130</v>
      </c>
      <c r="B123" s="7" t="s">
        <v>8</v>
      </c>
      <c r="C123" s="8">
        <v>192.73099999999999</v>
      </c>
      <c r="D123" s="8">
        <v>143.142</v>
      </c>
      <c r="E123" s="8">
        <v>164.61099999999999</v>
      </c>
      <c r="F123" s="8">
        <v>159.24600000000001</v>
      </c>
      <c r="G123" s="1" t="str">
        <f>VLOOKUP(A:A,[1]TDSheet!$A:$G,7,0)</f>
        <v>нов041,</v>
      </c>
      <c r="H123" s="1">
        <f>VLOOKUP(A:A,[1]TDSheet!$A:$H,8,0)</f>
        <v>1</v>
      </c>
      <c r="I123" s="1" t="e">
        <f>VLOOKUP(A:A,[1]TDSheet!$A:$I,9,0)</f>
        <v>#N/A</v>
      </c>
      <c r="J123" s="13">
        <f>VLOOKUP(A:A,[2]TDSheet!$A:$F,6,0)</f>
        <v>183.886</v>
      </c>
      <c r="K123" s="13">
        <f t="shared" si="16"/>
        <v>-19.275000000000006</v>
      </c>
      <c r="L123" s="13">
        <f>VLOOKUP(A:A,[1]TDSheet!$A:$L,12,0)</f>
        <v>50</v>
      </c>
      <c r="M123" s="13">
        <f>VLOOKUP(A:A,[1]TDSheet!$A:$V,22,0)</f>
        <v>0</v>
      </c>
      <c r="N123" s="13">
        <f>VLOOKUP(A:A,[1]TDSheet!$A:$X,24,0)</f>
        <v>50</v>
      </c>
      <c r="O123" s="13">
        <f>VLOOKUP(A:A,[1]TDSheet!$A:$M,13,0)</f>
        <v>0</v>
      </c>
      <c r="P123" s="13"/>
      <c r="Q123" s="13"/>
      <c r="R123" s="13"/>
      <c r="S123" s="13"/>
      <c r="T123" s="13"/>
      <c r="U123" s="13"/>
      <c r="V123" s="13"/>
      <c r="W123" s="13">
        <f t="shared" si="17"/>
        <v>32.922199999999997</v>
      </c>
      <c r="X123" s="15"/>
      <c r="Y123" s="16">
        <f t="shared" si="18"/>
        <v>7.8745041339886157</v>
      </c>
      <c r="Z123" s="13">
        <f t="shared" si="19"/>
        <v>4.8370400520013854</v>
      </c>
      <c r="AA123" s="13"/>
      <c r="AB123" s="13"/>
      <c r="AC123" s="13"/>
      <c r="AD123" s="13">
        <f>VLOOKUP(A:A,[1]TDSheet!$A:$AD,30,0)</f>
        <v>0</v>
      </c>
      <c r="AE123" s="13">
        <f>VLOOKUP(A:A,[1]TDSheet!$A:$AE,31,0)</f>
        <v>67.04679999999999</v>
      </c>
      <c r="AF123" s="13">
        <f>VLOOKUP(A:A,[1]TDSheet!$A:$AF,32,0)</f>
        <v>30.225599999999996</v>
      </c>
      <c r="AG123" s="13">
        <f>VLOOKUP(A:A,[1]TDSheet!$A:$AG,33,0)</f>
        <v>41.313400000000001</v>
      </c>
      <c r="AH123" s="13">
        <f>VLOOKUP(A:A,[3]TDSheet!$A:$D,4,0)</f>
        <v>44.896000000000001</v>
      </c>
      <c r="AI123" s="13" t="e">
        <f>VLOOKUP(A:A,[1]TDSheet!$A:$AI,35,0)</f>
        <v>#N/A</v>
      </c>
      <c r="AJ123" s="13">
        <f t="shared" si="20"/>
        <v>0</v>
      </c>
      <c r="AK123" s="13"/>
      <c r="AL123" s="13"/>
      <c r="AM123" s="13"/>
      <c r="AN123" s="13"/>
    </row>
    <row r="124" spans="1:40" s="1" customFormat="1" ht="11.1" customHeight="1" outlineLevel="1" x14ac:dyDescent="0.2">
      <c r="A124" s="7" t="s">
        <v>131</v>
      </c>
      <c r="B124" s="7" t="s">
        <v>8</v>
      </c>
      <c r="C124" s="8">
        <v>55.850999999999999</v>
      </c>
      <c r="D124" s="8">
        <v>2.6589999999999998</v>
      </c>
      <c r="E124" s="8">
        <v>8.92</v>
      </c>
      <c r="F124" s="8">
        <v>46.863</v>
      </c>
      <c r="G124" s="1" t="str">
        <f>VLOOKUP(A:A,[1]TDSheet!$A:$G,7,0)</f>
        <v>нов11,10,</v>
      </c>
      <c r="H124" s="1">
        <f>VLOOKUP(A:A,[1]TDSheet!$A:$H,8,0)</f>
        <v>1</v>
      </c>
      <c r="I124" s="1" t="e">
        <f>VLOOKUP(A:A,[1]TDSheet!$A:$I,9,0)</f>
        <v>#N/A</v>
      </c>
      <c r="J124" s="13">
        <f>VLOOKUP(A:A,[2]TDSheet!$A:$F,6,0)</f>
        <v>10.141999999999999</v>
      </c>
      <c r="K124" s="13">
        <f t="shared" si="16"/>
        <v>-1.2219999999999995</v>
      </c>
      <c r="L124" s="13">
        <f>VLOOKUP(A:A,[1]TDSheet!$A:$L,12,0)</f>
        <v>0</v>
      </c>
      <c r="M124" s="13">
        <f>VLOOKUP(A:A,[1]TDSheet!$A:$V,22,0)</f>
        <v>0</v>
      </c>
      <c r="N124" s="13">
        <f>VLOOKUP(A:A,[1]TDSheet!$A:$X,24,0)</f>
        <v>0</v>
      </c>
      <c r="O124" s="13">
        <f>VLOOKUP(A:A,[1]TDSheet!$A:$M,13,0)</f>
        <v>0</v>
      </c>
      <c r="P124" s="13"/>
      <c r="Q124" s="13"/>
      <c r="R124" s="13"/>
      <c r="S124" s="13"/>
      <c r="T124" s="13"/>
      <c r="U124" s="13"/>
      <c r="V124" s="13"/>
      <c r="W124" s="13">
        <f t="shared" si="17"/>
        <v>1.784</v>
      </c>
      <c r="X124" s="15"/>
      <c r="Y124" s="16">
        <f t="shared" si="18"/>
        <v>26.268497757847534</v>
      </c>
      <c r="Z124" s="13">
        <f t="shared" si="19"/>
        <v>26.268497757847534</v>
      </c>
      <c r="AA124" s="13"/>
      <c r="AB124" s="13"/>
      <c r="AC124" s="13"/>
      <c r="AD124" s="13">
        <f>VLOOKUP(A:A,[1]TDSheet!$A:$AD,30,0)</f>
        <v>0</v>
      </c>
      <c r="AE124" s="13">
        <f>VLOOKUP(A:A,[1]TDSheet!$A:$AE,31,0)</f>
        <v>0</v>
      </c>
      <c r="AF124" s="13">
        <f>VLOOKUP(A:A,[1]TDSheet!$A:$AF,32,0)</f>
        <v>1.0580000000000001</v>
      </c>
      <c r="AG124" s="13">
        <f>VLOOKUP(A:A,[1]TDSheet!$A:$AG,33,0)</f>
        <v>0.96020000000000005</v>
      </c>
      <c r="AH124" s="13">
        <v>0</v>
      </c>
      <c r="AI124" s="13" t="str">
        <f>VLOOKUP(A:A,[1]TDSheet!$A:$AI,35,0)</f>
        <v>увел</v>
      </c>
      <c r="AJ124" s="13">
        <f t="shared" si="20"/>
        <v>0</v>
      </c>
      <c r="AK124" s="13"/>
      <c r="AL124" s="13"/>
      <c r="AM124" s="13"/>
      <c r="AN124" s="13"/>
    </row>
    <row r="125" spans="1:40" s="1" customFormat="1" ht="21.95" customHeight="1" outlineLevel="1" x14ac:dyDescent="0.2">
      <c r="A125" s="7" t="s">
        <v>132</v>
      </c>
      <c r="B125" s="7" t="s">
        <v>12</v>
      </c>
      <c r="C125" s="8">
        <v>1331</v>
      </c>
      <c r="D125" s="8">
        <v>1161</v>
      </c>
      <c r="E125" s="8">
        <v>597</v>
      </c>
      <c r="F125" s="8">
        <v>1856</v>
      </c>
      <c r="G125" s="1" t="str">
        <f>VLOOKUP(A:A,[1]TDSheet!$A:$G,7,0)</f>
        <v>нов23,10,</v>
      </c>
      <c r="H125" s="1">
        <f>VLOOKUP(A:A,[1]TDSheet!$A:$H,8,0)</f>
        <v>0.28000000000000003</v>
      </c>
      <c r="I125" s="1" t="e">
        <f>VLOOKUP(A:A,[1]TDSheet!$A:$I,9,0)</f>
        <v>#N/A</v>
      </c>
      <c r="J125" s="13">
        <f>VLOOKUP(A:A,[2]TDSheet!$A:$F,6,0)</f>
        <v>780</v>
      </c>
      <c r="K125" s="13">
        <f t="shared" si="16"/>
        <v>-183</v>
      </c>
      <c r="L125" s="13">
        <f>VLOOKUP(A:A,[1]TDSheet!$A:$L,12,0)</f>
        <v>0</v>
      </c>
      <c r="M125" s="13">
        <f>VLOOKUP(A:A,[1]TDSheet!$A:$V,22,0)</f>
        <v>0</v>
      </c>
      <c r="N125" s="13">
        <f>VLOOKUP(A:A,[1]TDSheet!$A:$X,24,0)</f>
        <v>0</v>
      </c>
      <c r="O125" s="13">
        <f>VLOOKUP(A:A,[1]TDSheet!$A:$M,13,0)</f>
        <v>0</v>
      </c>
      <c r="P125" s="13"/>
      <c r="Q125" s="13"/>
      <c r="R125" s="13"/>
      <c r="S125" s="13"/>
      <c r="T125" s="13"/>
      <c r="U125" s="13"/>
      <c r="V125" s="13"/>
      <c r="W125" s="13">
        <f t="shared" si="17"/>
        <v>119.4</v>
      </c>
      <c r="X125" s="15"/>
      <c r="Y125" s="16">
        <f t="shared" si="18"/>
        <v>15.544388609715242</v>
      </c>
      <c r="Z125" s="13">
        <f t="shared" si="19"/>
        <v>15.544388609715242</v>
      </c>
      <c r="AA125" s="13"/>
      <c r="AB125" s="13"/>
      <c r="AC125" s="13"/>
      <c r="AD125" s="13">
        <f>VLOOKUP(A:A,[1]TDSheet!$A:$AD,30,0)</f>
        <v>0</v>
      </c>
      <c r="AE125" s="13">
        <f>VLOOKUP(A:A,[1]TDSheet!$A:$AE,31,0)</f>
        <v>0</v>
      </c>
      <c r="AF125" s="13">
        <f>VLOOKUP(A:A,[1]TDSheet!$A:$AF,32,0)</f>
        <v>0</v>
      </c>
      <c r="AG125" s="13">
        <f>VLOOKUP(A:A,[1]TDSheet!$A:$AG,33,0)</f>
        <v>30.8</v>
      </c>
      <c r="AH125" s="13">
        <f>VLOOKUP(A:A,[3]TDSheet!$A:$D,4,0)</f>
        <v>133</v>
      </c>
      <c r="AI125" s="13" t="str">
        <f>VLOOKUP(A:A,[1]TDSheet!$A:$AI,35,0)</f>
        <v>увел</v>
      </c>
      <c r="AJ125" s="13">
        <f t="shared" si="20"/>
        <v>0</v>
      </c>
      <c r="AK125" s="13"/>
      <c r="AL125" s="13"/>
      <c r="AM125" s="13"/>
      <c r="AN125" s="13"/>
    </row>
    <row r="126" spans="1:40" s="1" customFormat="1" ht="11.1" customHeight="1" outlineLevel="1" x14ac:dyDescent="0.2">
      <c r="A126" s="7" t="s">
        <v>120</v>
      </c>
      <c r="B126" s="7" t="s">
        <v>8</v>
      </c>
      <c r="C126" s="8">
        <v>-636.15499999999997</v>
      </c>
      <c r="D126" s="8">
        <v>1135.1110000000001</v>
      </c>
      <c r="E126" s="17">
        <v>786.10199999999998</v>
      </c>
      <c r="F126" s="18">
        <v>-325.178</v>
      </c>
      <c r="G126" s="1" t="str">
        <f>VLOOKUP(A:A,[1]TDSheet!$A:$G,7,0)</f>
        <v>ак</v>
      </c>
      <c r="H126" s="1">
        <f>VLOOKUP(A:A,[1]TDSheet!$A:$H,8,0)</f>
        <v>0</v>
      </c>
      <c r="I126" s="1" t="e">
        <f>VLOOKUP(A:A,[1]TDSheet!$A:$I,9,0)</f>
        <v>#N/A</v>
      </c>
      <c r="J126" s="13">
        <f>VLOOKUP(A:A,[2]TDSheet!$A:$F,6,0)</f>
        <v>895.07600000000002</v>
      </c>
      <c r="K126" s="13">
        <f t="shared" si="16"/>
        <v>-108.97400000000005</v>
      </c>
      <c r="L126" s="13">
        <f>VLOOKUP(A:A,[1]TDSheet!$A:$L,12,0)</f>
        <v>0</v>
      </c>
      <c r="M126" s="13">
        <f>VLOOKUP(A:A,[1]TDSheet!$A:$V,22,0)</f>
        <v>0</v>
      </c>
      <c r="N126" s="13">
        <f>VLOOKUP(A:A,[1]TDSheet!$A:$X,24,0)</f>
        <v>0</v>
      </c>
      <c r="O126" s="13">
        <f>VLOOKUP(A:A,[1]TDSheet!$A:$M,13,0)</f>
        <v>0</v>
      </c>
      <c r="P126" s="13"/>
      <c r="Q126" s="13"/>
      <c r="R126" s="13"/>
      <c r="S126" s="13"/>
      <c r="T126" s="13"/>
      <c r="U126" s="13"/>
      <c r="V126" s="13"/>
      <c r="W126" s="13">
        <f t="shared" si="17"/>
        <v>157.22039999999998</v>
      </c>
      <c r="X126" s="15"/>
      <c r="Y126" s="16">
        <f t="shared" si="18"/>
        <v>-2.0682939364102881</v>
      </c>
      <c r="Z126" s="13">
        <f t="shared" si="19"/>
        <v>-2.0682939364102881</v>
      </c>
      <c r="AA126" s="13"/>
      <c r="AB126" s="13"/>
      <c r="AC126" s="13"/>
      <c r="AD126" s="13">
        <f>VLOOKUP(A:A,[1]TDSheet!$A:$AD,30,0)</f>
        <v>0</v>
      </c>
      <c r="AE126" s="13">
        <f>VLOOKUP(A:A,[1]TDSheet!$A:$AE,31,0)</f>
        <v>180.67959999999999</v>
      </c>
      <c r="AF126" s="13">
        <f>VLOOKUP(A:A,[1]TDSheet!$A:$AF,32,0)</f>
        <v>154.98560000000001</v>
      </c>
      <c r="AG126" s="13">
        <f>VLOOKUP(A:A,[1]TDSheet!$A:$AG,33,0)</f>
        <v>178.178</v>
      </c>
      <c r="AH126" s="13">
        <f>VLOOKUP(A:A,[3]TDSheet!$A:$D,4,0)</f>
        <v>113.117</v>
      </c>
      <c r="AI126" s="13" t="e">
        <f>VLOOKUP(A:A,[1]TDSheet!$A:$AI,35,0)</f>
        <v>#N/A</v>
      </c>
      <c r="AJ126" s="13">
        <f t="shared" si="20"/>
        <v>0</v>
      </c>
      <c r="AK126" s="13"/>
      <c r="AL126" s="13"/>
      <c r="AM126" s="13"/>
      <c r="AN126" s="13"/>
    </row>
    <row r="127" spans="1:40" s="1" customFormat="1" ht="11.1" customHeight="1" outlineLevel="1" x14ac:dyDescent="0.2">
      <c r="A127" s="7" t="s">
        <v>121</v>
      </c>
      <c r="B127" s="7" t="s">
        <v>12</v>
      </c>
      <c r="C127" s="8">
        <v>-719</v>
      </c>
      <c r="D127" s="8">
        <v>41</v>
      </c>
      <c r="E127" s="17">
        <v>934</v>
      </c>
      <c r="F127" s="18">
        <v>-1651</v>
      </c>
      <c r="G127" s="1" t="str">
        <f>VLOOKUP(A:A,[1]TDSheet!$A:$G,7,0)</f>
        <v>ак</v>
      </c>
      <c r="H127" s="1">
        <f>VLOOKUP(A:A,[1]TDSheet!$A:$H,8,0)</f>
        <v>0</v>
      </c>
      <c r="I127" s="1">
        <f>VLOOKUP(A:A,[1]TDSheet!$A:$I,9,0)</f>
        <v>0</v>
      </c>
      <c r="J127" s="13">
        <f>VLOOKUP(A:A,[2]TDSheet!$A:$F,6,0)</f>
        <v>1063</v>
      </c>
      <c r="K127" s="13">
        <f t="shared" si="16"/>
        <v>-129</v>
      </c>
      <c r="L127" s="13">
        <f>VLOOKUP(A:A,[1]TDSheet!$A:$L,12,0)</f>
        <v>0</v>
      </c>
      <c r="M127" s="13">
        <f>VLOOKUP(A:A,[1]TDSheet!$A:$V,22,0)</f>
        <v>0</v>
      </c>
      <c r="N127" s="13">
        <f>VLOOKUP(A:A,[1]TDSheet!$A:$X,24,0)</f>
        <v>0</v>
      </c>
      <c r="O127" s="13">
        <f>VLOOKUP(A:A,[1]TDSheet!$A:$M,13,0)</f>
        <v>0</v>
      </c>
      <c r="P127" s="13"/>
      <c r="Q127" s="13"/>
      <c r="R127" s="13"/>
      <c r="S127" s="13"/>
      <c r="T127" s="13"/>
      <c r="U127" s="13"/>
      <c r="V127" s="13"/>
      <c r="W127" s="13">
        <f t="shared" si="17"/>
        <v>186.8</v>
      </c>
      <c r="X127" s="15"/>
      <c r="Y127" s="16">
        <f t="shared" si="18"/>
        <v>-8.8383297644539613</v>
      </c>
      <c r="Z127" s="13">
        <f t="shared" si="19"/>
        <v>-8.8383297644539613</v>
      </c>
      <c r="AA127" s="13"/>
      <c r="AB127" s="13"/>
      <c r="AC127" s="13"/>
      <c r="AD127" s="13">
        <f>VLOOKUP(A:A,[1]TDSheet!$A:$AD,30,0)</f>
        <v>0</v>
      </c>
      <c r="AE127" s="13">
        <f>VLOOKUP(A:A,[1]TDSheet!$A:$AE,31,0)</f>
        <v>229.8</v>
      </c>
      <c r="AF127" s="13">
        <f>VLOOKUP(A:A,[1]TDSheet!$A:$AF,32,0)</f>
        <v>225.2</v>
      </c>
      <c r="AG127" s="13">
        <f>VLOOKUP(A:A,[1]TDSheet!$A:$AG,33,0)</f>
        <v>204</v>
      </c>
      <c r="AH127" s="13">
        <f>VLOOKUP(A:A,[3]TDSheet!$A:$D,4,0)</f>
        <v>173</v>
      </c>
      <c r="AI127" s="13" t="e">
        <f>VLOOKUP(A:A,[1]TDSheet!$A:$AI,35,0)</f>
        <v>#N/A</v>
      </c>
      <c r="AJ127" s="13">
        <f t="shared" si="20"/>
        <v>0</v>
      </c>
      <c r="AK127" s="13"/>
      <c r="AL127" s="13"/>
      <c r="AM127" s="13"/>
      <c r="AN127" s="13"/>
    </row>
    <row r="128" spans="1:40" s="1" customFormat="1" ht="11.1" customHeight="1" outlineLevel="1" x14ac:dyDescent="0.2">
      <c r="A128" s="7" t="s">
        <v>122</v>
      </c>
      <c r="B128" s="7" t="s">
        <v>8</v>
      </c>
      <c r="C128" s="8">
        <v>-231.47300000000001</v>
      </c>
      <c r="D128" s="8">
        <v>451.92899999999997</v>
      </c>
      <c r="E128" s="17">
        <v>340.54500000000002</v>
      </c>
      <c r="F128" s="18">
        <v>-130.94300000000001</v>
      </c>
      <c r="G128" s="1" t="str">
        <f>VLOOKUP(A:A,[1]TDSheet!$A:$G,7,0)</f>
        <v>ак</v>
      </c>
      <c r="H128" s="1">
        <f>VLOOKUP(A:A,[1]TDSheet!$A:$H,8,0)</f>
        <v>0</v>
      </c>
      <c r="I128" s="1" t="e">
        <f>VLOOKUP(A:A,[1]TDSheet!$A:$I,9,0)</f>
        <v>#N/A</v>
      </c>
      <c r="J128" s="13">
        <f>VLOOKUP(A:A,[2]TDSheet!$A:$F,6,0)</f>
        <v>361.01400000000001</v>
      </c>
      <c r="K128" s="13">
        <f t="shared" si="16"/>
        <v>-20.468999999999994</v>
      </c>
      <c r="L128" s="13">
        <f>VLOOKUP(A:A,[1]TDSheet!$A:$L,12,0)</f>
        <v>0</v>
      </c>
      <c r="M128" s="13">
        <f>VLOOKUP(A:A,[1]TDSheet!$A:$V,22,0)</f>
        <v>0</v>
      </c>
      <c r="N128" s="13">
        <f>VLOOKUP(A:A,[1]TDSheet!$A:$X,24,0)</f>
        <v>0</v>
      </c>
      <c r="O128" s="13">
        <f>VLOOKUP(A:A,[1]TDSheet!$A:$M,13,0)</f>
        <v>0</v>
      </c>
      <c r="P128" s="13"/>
      <c r="Q128" s="13"/>
      <c r="R128" s="13"/>
      <c r="S128" s="13"/>
      <c r="T128" s="13"/>
      <c r="U128" s="13"/>
      <c r="V128" s="13"/>
      <c r="W128" s="13">
        <f t="shared" si="17"/>
        <v>68.109000000000009</v>
      </c>
      <c r="X128" s="15"/>
      <c r="Y128" s="16">
        <f t="shared" si="18"/>
        <v>-1.9225506173927087</v>
      </c>
      <c r="Z128" s="13">
        <f t="shared" si="19"/>
        <v>-1.9225506173927087</v>
      </c>
      <c r="AA128" s="13"/>
      <c r="AB128" s="13"/>
      <c r="AC128" s="13"/>
      <c r="AD128" s="13">
        <f>VLOOKUP(A:A,[1]TDSheet!$A:$AD,30,0)</f>
        <v>0</v>
      </c>
      <c r="AE128" s="13">
        <f>VLOOKUP(A:A,[1]TDSheet!$A:$AE,31,0)</f>
        <v>69.360199999999992</v>
      </c>
      <c r="AF128" s="13">
        <f>VLOOKUP(A:A,[1]TDSheet!$A:$AF,32,0)</f>
        <v>70.113399999999999</v>
      </c>
      <c r="AG128" s="13">
        <f>VLOOKUP(A:A,[1]TDSheet!$A:$AG,33,0)</f>
        <v>69.039599999999993</v>
      </c>
      <c r="AH128" s="13">
        <f>VLOOKUP(A:A,[3]TDSheet!$A:$D,4,0)</f>
        <v>36.329000000000001</v>
      </c>
      <c r="AI128" s="13" t="e">
        <f>VLOOKUP(A:A,[1]TDSheet!$A:$AI,35,0)</f>
        <v>#N/A</v>
      </c>
      <c r="AJ128" s="13">
        <f t="shared" si="20"/>
        <v>0</v>
      </c>
      <c r="AK128" s="13"/>
      <c r="AL128" s="13"/>
      <c r="AM128" s="13"/>
      <c r="AN128" s="13"/>
    </row>
    <row r="129" spans="1:40" s="1" customFormat="1" ht="11.1" customHeight="1" outlineLevel="1" x14ac:dyDescent="0.2">
      <c r="A129" s="7" t="s">
        <v>123</v>
      </c>
      <c r="B129" s="7" t="s">
        <v>12</v>
      </c>
      <c r="C129" s="8">
        <v>-267</v>
      </c>
      <c r="D129" s="8">
        <v>15</v>
      </c>
      <c r="E129" s="17">
        <v>275</v>
      </c>
      <c r="F129" s="18">
        <v>-536</v>
      </c>
      <c r="G129" s="1" t="str">
        <f>VLOOKUP(A:A,[1]TDSheet!$A:$G,7,0)</f>
        <v>ак</v>
      </c>
      <c r="H129" s="1">
        <f>VLOOKUP(A:A,[1]TDSheet!$A:$H,8,0)</f>
        <v>0</v>
      </c>
      <c r="I129" s="1">
        <f>VLOOKUP(A:A,[1]TDSheet!$A:$I,9,0)</f>
        <v>0</v>
      </c>
      <c r="J129" s="13">
        <f>VLOOKUP(A:A,[2]TDSheet!$A:$F,6,0)</f>
        <v>312</v>
      </c>
      <c r="K129" s="13">
        <f t="shared" si="16"/>
        <v>-37</v>
      </c>
      <c r="L129" s="13">
        <f>VLOOKUP(A:A,[1]TDSheet!$A:$L,12,0)</f>
        <v>0</v>
      </c>
      <c r="M129" s="13">
        <f>VLOOKUP(A:A,[1]TDSheet!$A:$V,22,0)</f>
        <v>0</v>
      </c>
      <c r="N129" s="13">
        <f>VLOOKUP(A:A,[1]TDSheet!$A:$X,24,0)</f>
        <v>0</v>
      </c>
      <c r="O129" s="13">
        <f>VLOOKUP(A:A,[1]TDSheet!$A:$M,13,0)</f>
        <v>0</v>
      </c>
      <c r="P129" s="13"/>
      <c r="Q129" s="13"/>
      <c r="R129" s="13"/>
      <c r="S129" s="13"/>
      <c r="T129" s="13"/>
      <c r="U129" s="13"/>
      <c r="V129" s="13"/>
      <c r="W129" s="13">
        <f t="shared" si="17"/>
        <v>55</v>
      </c>
      <c r="X129" s="15"/>
      <c r="Y129" s="16">
        <f t="shared" si="18"/>
        <v>-9.745454545454546</v>
      </c>
      <c r="Z129" s="13">
        <f t="shared" si="19"/>
        <v>-9.745454545454546</v>
      </c>
      <c r="AA129" s="13"/>
      <c r="AB129" s="13"/>
      <c r="AC129" s="13"/>
      <c r="AD129" s="13">
        <f>VLOOKUP(A:A,[1]TDSheet!$A:$AD,30,0)</f>
        <v>0</v>
      </c>
      <c r="AE129" s="13">
        <f>VLOOKUP(A:A,[1]TDSheet!$A:$AE,31,0)</f>
        <v>77.599999999999994</v>
      </c>
      <c r="AF129" s="13">
        <f>VLOOKUP(A:A,[1]TDSheet!$A:$AF,32,0)</f>
        <v>82</v>
      </c>
      <c r="AG129" s="13">
        <f>VLOOKUP(A:A,[1]TDSheet!$A:$AG,33,0)</f>
        <v>70</v>
      </c>
      <c r="AH129" s="13">
        <f>VLOOKUP(A:A,[3]TDSheet!$A:$D,4,0)</f>
        <v>52</v>
      </c>
      <c r="AI129" s="13" t="e">
        <f>VLOOKUP(A:A,[1]TDSheet!$A:$AI,35,0)</f>
        <v>#N/A</v>
      </c>
      <c r="AJ129" s="13">
        <f t="shared" si="20"/>
        <v>0</v>
      </c>
      <c r="AK129" s="13"/>
      <c r="AL129" s="13"/>
      <c r="AM129" s="13"/>
      <c r="AN129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2024-10-31T09:29:32Z</dcterms:modified>
</cp:coreProperties>
</file>