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C50E2A3-E246-4D31-A818-AF71BDA233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BP413" i="1"/>
  <c r="BO413" i="1"/>
  <c r="BN413" i="1"/>
  <c r="BM413" i="1"/>
  <c r="Z413" i="1"/>
  <c r="Y413" i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Y367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27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1" i="1" s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7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7" i="1" s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BP75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1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71" i="1" l="1"/>
  <c r="Z126" i="1"/>
  <c r="Z160" i="1"/>
  <c r="Y36" i="1"/>
  <c r="Y40" i="1"/>
  <c r="Y44" i="1"/>
  <c r="Y54" i="1"/>
  <c r="Y621" i="1" s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7" i="1"/>
  <c r="Y304" i="1"/>
  <c r="BP299" i="1"/>
  <c r="BN299" i="1"/>
  <c r="Z299" i="1"/>
  <c r="Z304" i="1" s="1"/>
  <c r="BP303" i="1"/>
  <c r="BN303" i="1"/>
  <c r="Z303" i="1"/>
  <c r="Y305" i="1"/>
  <c r="S627" i="1"/>
  <c r="Y309" i="1"/>
  <c r="BP308" i="1"/>
  <c r="BN308" i="1"/>
  <c r="Z308" i="1"/>
  <c r="Z309" i="1" s="1"/>
  <c r="Y310" i="1"/>
  <c r="T627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7" i="1"/>
  <c r="Y348" i="1"/>
  <c r="BP341" i="1"/>
  <c r="BN341" i="1"/>
  <c r="Z341" i="1"/>
  <c r="Z377" i="1"/>
  <c r="BP375" i="1"/>
  <c r="BN375" i="1"/>
  <c r="Z375" i="1"/>
  <c r="Y377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H9" i="1"/>
  <c r="B627" i="1"/>
  <c r="X618" i="1"/>
  <c r="X619" i="1"/>
  <c r="X621" i="1"/>
  <c r="Y24" i="1"/>
  <c r="Z26" i="1"/>
  <c r="BN26" i="1"/>
  <c r="Y618" i="1" s="1"/>
  <c r="Y620" i="1" s="1"/>
  <c r="BP26" i="1"/>
  <c r="Y619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27" i="1"/>
  <c r="Z64" i="1"/>
  <c r="BN64" i="1"/>
  <c r="Z66" i="1"/>
  <c r="BN66" i="1"/>
  <c r="Z69" i="1"/>
  <c r="BN69" i="1"/>
  <c r="Y72" i="1"/>
  <c r="Z75" i="1"/>
  <c r="Z78" i="1" s="1"/>
  <c r="BN75" i="1"/>
  <c r="Z76" i="1"/>
  <c r="BN76" i="1"/>
  <c r="Z82" i="1"/>
  <c r="Z87" i="1" s="1"/>
  <c r="BN82" i="1"/>
  <c r="Z84" i="1"/>
  <c r="BN84" i="1"/>
  <c r="Z86" i="1"/>
  <c r="BN86" i="1"/>
  <c r="Z94" i="1"/>
  <c r="Z96" i="1" s="1"/>
  <c r="BN94" i="1"/>
  <c r="Z100" i="1"/>
  <c r="Z102" i="1" s="1"/>
  <c r="BN100" i="1"/>
  <c r="E627" i="1"/>
  <c r="Z107" i="1"/>
  <c r="Z109" i="1" s="1"/>
  <c r="BN107" i="1"/>
  <c r="Y110" i="1"/>
  <c r="Z113" i="1"/>
  <c r="Z117" i="1" s="1"/>
  <c r="BN113" i="1"/>
  <c r="Z115" i="1"/>
  <c r="BN115" i="1"/>
  <c r="F627" i="1"/>
  <c r="Z122" i="1"/>
  <c r="BN122" i="1"/>
  <c r="Z124" i="1"/>
  <c r="BN124" i="1"/>
  <c r="Y127" i="1"/>
  <c r="Z132" i="1"/>
  <c r="Z134" i="1" s="1"/>
  <c r="BN132" i="1"/>
  <c r="Z133" i="1"/>
  <c r="BN133" i="1"/>
  <c r="Z137" i="1"/>
  <c r="Z144" i="1" s="1"/>
  <c r="BN137" i="1"/>
  <c r="BP137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BN159" i="1"/>
  <c r="Z163" i="1"/>
  <c r="Z165" i="1" s="1"/>
  <c r="BN163" i="1"/>
  <c r="BP163" i="1"/>
  <c r="Z170" i="1"/>
  <c r="Z171" i="1" s="1"/>
  <c r="BN170" i="1"/>
  <c r="Z174" i="1"/>
  <c r="Z179" i="1" s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7" i="1"/>
  <c r="Y283" i="1"/>
  <c r="BP277" i="1"/>
  <c r="BN277" i="1"/>
  <c r="Z277" i="1"/>
  <c r="BP282" i="1"/>
  <c r="BN282" i="1"/>
  <c r="Z282" i="1"/>
  <c r="Y284" i="1"/>
  <c r="P627" i="1"/>
  <c r="Y288" i="1"/>
  <c r="BP287" i="1"/>
  <c r="BN287" i="1"/>
  <c r="Z287" i="1"/>
  <c r="Z288" i="1" s="1"/>
  <c r="Y289" i="1"/>
  <c r="Q627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Z331" i="1" s="1"/>
  <c r="BP327" i="1"/>
  <c r="BN327" i="1"/>
  <c r="Z327" i="1"/>
  <c r="Y331" i="1"/>
  <c r="BP335" i="1"/>
  <c r="BN335" i="1"/>
  <c r="Z335" i="1"/>
  <c r="Z338" i="1" s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Y405" i="1"/>
  <c r="BP415" i="1"/>
  <c r="BN415" i="1"/>
  <c r="Z415" i="1"/>
  <c r="Z420" i="1" s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K627" i="1"/>
  <c r="Y257" i="1"/>
  <c r="U627" i="1"/>
  <c r="Y332" i="1"/>
  <c r="BP342" i="1"/>
  <c r="BN342" i="1"/>
  <c r="Z342" i="1"/>
  <c r="BP346" i="1"/>
  <c r="BN346" i="1"/>
  <c r="Z346" i="1"/>
  <c r="Y353" i="1"/>
  <c r="BP350" i="1"/>
  <c r="BN350" i="1"/>
  <c r="Z350" i="1"/>
  <c r="Z353" i="1" s="1"/>
  <c r="Y361" i="1"/>
  <c r="BP364" i="1"/>
  <c r="BN364" i="1"/>
  <c r="Z364" i="1"/>
  <c r="Z366" i="1" s="1"/>
  <c r="V627" i="1"/>
  <c r="Y378" i="1"/>
  <c r="BP383" i="1"/>
  <c r="BN383" i="1"/>
  <c r="Z383" i="1"/>
  <c r="Z393" i="1" s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Z504" i="1" s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43" i="1" l="1"/>
  <c r="Z597" i="1"/>
  <c r="Z583" i="1"/>
  <c r="Z404" i="1"/>
  <c r="Z238" i="1"/>
  <c r="Y617" i="1"/>
  <c r="Z525" i="1"/>
  <c r="Z465" i="1"/>
  <c r="Z566" i="1"/>
  <c r="Z283" i="1"/>
  <c r="Z269" i="1"/>
  <c r="Z185" i="1"/>
  <c r="Z35" i="1"/>
  <c r="X620" i="1"/>
  <c r="Z347" i="1"/>
  <c r="Z245" i="1"/>
  <c r="Z622" i="1" l="1"/>
</calcChain>
</file>

<file path=xl/sharedStrings.xml><?xml version="1.0" encoding="utf-8"?>
<sst xmlns="http://schemas.openxmlformats.org/spreadsheetml/2006/main" count="2905" uniqueCount="1024">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</sst>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13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0.375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30</v>
      </c>
      <c r="Y100" s="724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32.014285714285712</v>
      </c>
      <c r="BN100" s="64">
        <f>IFERROR(Y100*I100/H100,"0")</f>
        <v>35.856000000000002</v>
      </c>
      <c r="BO100" s="64">
        <f>IFERROR(1/J100*(X100/H100),"0")</f>
        <v>6.377551020408162E-2</v>
      </c>
      <c r="BP100" s="64">
        <f>IFERROR(1/J100*(Y100/H100),"0")</f>
        <v>7.1428571428571425E-2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3.5714285714285712</v>
      </c>
      <c r="Y102" s="725">
        <f>IFERROR(Y99/H99,"0")+IFERROR(Y100/H100,"0")+IFERROR(Y101/H101,"0")</f>
        <v>4</v>
      </c>
      <c r="Z102" s="725">
        <f>IFERROR(IF(Z99="",0,Z99),"0")+IFERROR(IF(Z100="",0,Z100),"0")+IFERROR(IF(Z101="",0,Z101),"0")</f>
        <v>8.6999999999999994E-2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30</v>
      </c>
      <c r="Y103" s="725">
        <f>IFERROR(SUM(Y99:Y101),"0")</f>
        <v>33.6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40</v>
      </c>
      <c r="Y153" s="724">
        <f>IFERROR(IF(X153="",0,CEILING((X153/$H153),1)*$H153),"")</f>
        <v>41.6</v>
      </c>
      <c r="Z153" s="36">
        <f>IFERROR(IF(Y153=0,"",ROUNDUP(Y153/H153,0)*0.00753),"")</f>
        <v>9.7890000000000005E-2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42.5</v>
      </c>
      <c r="BN153" s="64">
        <f>IFERROR(Y153*I153/H153,"0")</f>
        <v>44.199999999999996</v>
      </c>
      <c r="BO153" s="64">
        <f>IFERROR(1/J153*(X153/H153),"0")</f>
        <v>8.0128205128205121E-2</v>
      </c>
      <c r="BP153" s="64">
        <f>IFERROR(1/J153*(Y153/H153),"0")</f>
        <v>8.3333333333333329E-2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12.5</v>
      </c>
      <c r="Y155" s="725">
        <f>IFERROR(Y153/H153,"0")+IFERROR(Y154/H154,"0")</f>
        <v>13</v>
      </c>
      <c r="Z155" s="725">
        <f>IFERROR(IF(Z153="",0,Z153),"0")+IFERROR(IF(Z154="",0,Z154),"0")</f>
        <v>9.7890000000000005E-2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40</v>
      </c>
      <c r="Y156" s="725">
        <f>IFERROR(SUM(Y153:Y154),"0")</f>
        <v>41.6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33</v>
      </c>
      <c r="Y163" s="724">
        <f>IFERROR(IF(X163="",0,CEILING((X163/$H163),1)*$H163),"")</f>
        <v>34.32</v>
      </c>
      <c r="Z163" s="36">
        <f>IFERROR(IF(Y163=0,"",ROUNDUP(Y163/H163,0)*0.00753),"")</f>
        <v>9.7890000000000005E-2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36.599999999999994</v>
      </c>
      <c r="BN163" s="64">
        <f>IFERROR(Y163*I163/H163,"0")</f>
        <v>38.063999999999993</v>
      </c>
      <c r="BO163" s="64">
        <f>IFERROR(1/J163*(X163/H163),"0")</f>
        <v>8.0128205128205121E-2</v>
      </c>
      <c r="BP163" s="64">
        <f>IFERROR(1/J163*(Y163/H163),"0")</f>
        <v>8.3333333333333329E-2</v>
      </c>
    </row>
    <row r="164" spans="1:68" ht="16.5" customHeight="1" x14ac:dyDescent="0.25">
      <c r="A164" s="54" t="s">
        <v>301</v>
      </c>
      <c r="B164" s="54" t="s">
        <v>303</v>
      </c>
      <c r="C164" s="31">
        <v>4301051477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12.5</v>
      </c>
      <c r="Y165" s="725">
        <f>IFERROR(Y163/H163,"0")+IFERROR(Y164/H164,"0")</f>
        <v>13</v>
      </c>
      <c r="Z165" s="725">
        <f>IFERROR(IF(Z163="",0,Z163),"0")+IFERROR(IF(Z164="",0,Z164),"0")</f>
        <v>9.7890000000000005E-2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33</v>
      </c>
      <c r="Y166" s="725">
        <f>IFERROR(SUM(Y163:Y164),"0")</f>
        <v>34.32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15</v>
      </c>
      <c r="Y220" s="724">
        <f t="shared" si="36"/>
        <v>16.2</v>
      </c>
      <c r="Z220" s="36">
        <f>IFERROR(IF(Y220=0,"",ROUNDUP(Y220/H220,0)*0.00502),"")</f>
        <v>4.5179999999999998E-2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16.083333333333332</v>
      </c>
      <c r="BN220" s="64">
        <f t="shared" si="38"/>
        <v>17.369999999999997</v>
      </c>
      <c r="BO220" s="64">
        <f t="shared" si="39"/>
        <v>3.561253561253562E-2</v>
      </c>
      <c r="BP220" s="64">
        <f t="shared" si="40"/>
        <v>3.8461538461538464E-2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30</v>
      </c>
      <c r="Y222" s="724">
        <f t="shared" si="36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31.666666666666664</v>
      </c>
      <c r="BN222" s="64">
        <f t="shared" si="38"/>
        <v>32.299999999999997</v>
      </c>
      <c r="BO222" s="64">
        <f t="shared" si="39"/>
        <v>7.122507122507124E-2</v>
      </c>
      <c r="BP222" s="64">
        <f t="shared" si="40"/>
        <v>7.2649572649572655E-2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15</v>
      </c>
      <c r="Y223" s="724">
        <f t="shared" si="36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15.833333333333332</v>
      </c>
      <c r="BN223" s="64">
        <f t="shared" si="38"/>
        <v>17.099999999999998</v>
      </c>
      <c r="BO223" s="64">
        <f t="shared" si="39"/>
        <v>3.561253561253562E-2</v>
      </c>
      <c r="BP223" s="64">
        <f t="shared" si="40"/>
        <v>3.8461538461538464E-2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33.333333333333336</v>
      </c>
      <c r="Y224" s="725">
        <f>IFERROR(Y216/H216,"0")+IFERROR(Y217/H217,"0")+IFERROR(Y218/H218,"0")+IFERROR(Y219/H219,"0")+IFERROR(Y220/H220,"0")+IFERROR(Y221/H221,"0")+IFERROR(Y222/H222,"0")+IFERROR(Y223/H223,"0")</f>
        <v>35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0.1757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60</v>
      </c>
      <c r="Y225" s="725">
        <f>IFERROR(SUM(Y216:Y223),"0")</f>
        <v>63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4301011717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4301011945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4301011733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440</v>
      </c>
      <c r="C253" s="31">
        <v>4301011944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4301011826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452</v>
      </c>
      <c r="C262" s="31">
        <v>4301011942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8" t="s">
        <v>480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85" t="s">
        <v>535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600</v>
      </c>
      <c r="Y383" s="724">
        <f t="shared" si="72"/>
        <v>600</v>
      </c>
      <c r="Z383" s="36">
        <f>IFERROR(IF(Y383=0,"",ROUNDUP(Y383/H383,0)*0.02175),"")</f>
        <v>0.86999999999999988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619.20000000000005</v>
      </c>
      <c r="BN383" s="64">
        <f t="shared" si="74"/>
        <v>619.20000000000005</v>
      </c>
      <c r="BO383" s="64">
        <f t="shared" si="75"/>
        <v>0.83333333333333326</v>
      </c>
      <c r="BP383" s="64">
        <f t="shared" si="76"/>
        <v>0.83333333333333326</v>
      </c>
    </row>
    <row r="384" spans="1:68" ht="27" customHeight="1" x14ac:dyDescent="0.25">
      <c r="A384" s="54" t="s">
        <v>630</v>
      </c>
      <c r="B384" s="54" t="s">
        <v>631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400</v>
      </c>
      <c r="Y385" s="724">
        <f t="shared" si="72"/>
        <v>405</v>
      </c>
      <c r="Z385" s="36">
        <f>IFERROR(IF(Y385=0,"",ROUNDUP(Y385/H385,0)*0.02175),"")</f>
        <v>0.58724999999999994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412.8</v>
      </c>
      <c r="BN385" s="64">
        <f t="shared" si="74"/>
        <v>417.96000000000004</v>
      </c>
      <c r="BO385" s="64">
        <f t="shared" si="75"/>
        <v>0.55555555555555558</v>
      </c>
      <c r="BP385" s="64">
        <f t="shared" si="76"/>
        <v>0.5625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7">
        <v>4607091383997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7">
        <v>4680115884830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1300</v>
      </c>
      <c r="Y388" s="724">
        <f t="shared" si="72"/>
        <v>1305</v>
      </c>
      <c r="Z388" s="36">
        <f>IFERROR(IF(Y388=0,"",ROUNDUP(Y388/H388,0)*0.02175),"")</f>
        <v>1.8922499999999998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1341.6</v>
      </c>
      <c r="BN388" s="64">
        <f t="shared" si="74"/>
        <v>1346.76</v>
      </c>
      <c r="BO388" s="64">
        <f t="shared" si="75"/>
        <v>1.8055555555555556</v>
      </c>
      <c r="BP388" s="64">
        <f t="shared" si="76"/>
        <v>1.8125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153.33333333333334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154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3.3494999999999995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2300</v>
      </c>
      <c r="Y394" s="725">
        <f>IFERROR(SUM(Y382:Y392),"0")</f>
        <v>2310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500</v>
      </c>
      <c r="Y396" s="724">
        <f>IFERROR(IF(X396="",0,CEILING((X396/$H396),1)*$H396),"")</f>
        <v>510</v>
      </c>
      <c r="Z396" s="36">
        <f>IFERROR(IF(Y396=0,"",ROUNDUP(Y396/H396,0)*0.02175),"")</f>
        <v>0.73949999999999994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516</v>
      </c>
      <c r="BN396" s="64">
        <f>IFERROR(Y396*I396/H396,"0")</f>
        <v>526.32000000000005</v>
      </c>
      <c r="BO396" s="64">
        <f>IFERROR(1/J396*(X396/H396),"0")</f>
        <v>0.69444444444444442</v>
      </c>
      <c r="BP396" s="64">
        <f>IFERROR(1/J396*(Y396/H396),"0")</f>
        <v>0.70833333333333326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33.333333333333336</v>
      </c>
      <c r="Y398" s="725">
        <f>IFERROR(Y396/H396,"0")+IFERROR(Y397/H397,"0")</f>
        <v>34</v>
      </c>
      <c r="Z398" s="725">
        <f>IFERROR(IF(Z396="",0,Z396),"0")+IFERROR(IF(Z397="",0,Z397),"0")</f>
        <v>0.73949999999999994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500</v>
      </c>
      <c r="Y399" s="725">
        <f>IFERROR(SUM(Y396:Y397),"0")</f>
        <v>510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7">
        <v>4680115881907</v>
      </c>
      <c r="E413" s="728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7">
        <v>4680115881907</v>
      </c>
      <c r="E414" s="728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">
        <v>674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7">
        <v>4607091384192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7">
        <v>4680115884892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4301031333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4301060354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4301060408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4301060355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4301060407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2963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2992.52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3064.2976190476193</v>
      </c>
      <c r="Y618" s="725">
        <f>IFERROR(SUM(BN22:BN614),"0")</f>
        <v>3095.1300000000006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5</v>
      </c>
      <c r="Y619" s="38">
        <f>ROUNDUP(SUM(BP22:BP614),0)</f>
        <v>5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3189.2976190476193</v>
      </c>
      <c r="Y620" s="725">
        <f>GrossWeightTotalR+PalletQtyTotalR*25</f>
        <v>3220.1300000000006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248.57142857142858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253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4.5474799999999993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33.6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75.92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63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2820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2024-10-31T09:32:20Z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