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8FA596-ECB5-4CFB-861A-3C0D3F1623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BO356" i="1"/>
  <c r="BM356" i="1"/>
  <c r="Y356" i="1"/>
  <c r="BP356" i="1" s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BO324" i="1"/>
  <c r="BM324" i="1"/>
  <c r="Y324" i="1"/>
  <c r="P324" i="1"/>
  <c r="BO323" i="1"/>
  <c r="BM323" i="1"/>
  <c r="Y323" i="1"/>
  <c r="P323" i="1"/>
  <c r="X320" i="1"/>
  <c r="X319" i="1"/>
  <c r="BO318" i="1"/>
  <c r="BM318" i="1"/>
  <c r="Y318" i="1"/>
  <c r="BP318" i="1" s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BP90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X79" i="1"/>
  <c r="X78" i="1"/>
  <c r="BO77" i="1"/>
  <c r="BM77" i="1"/>
  <c r="Y77" i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123" i="1" l="1"/>
  <c r="BN123" i="1"/>
  <c r="Z234" i="1"/>
  <c r="BN234" i="1"/>
  <c r="Z318" i="1"/>
  <c r="BN318" i="1"/>
  <c r="Z328" i="1"/>
  <c r="BN328" i="1"/>
  <c r="Z388" i="1"/>
  <c r="BN388" i="1"/>
  <c r="Z430" i="1"/>
  <c r="BN430" i="1"/>
  <c r="J9" i="1"/>
  <c r="F9" i="1"/>
  <c r="F10" i="1"/>
  <c r="Z53" i="1"/>
  <c r="BN53" i="1"/>
  <c r="Z65" i="1"/>
  <c r="BN65" i="1"/>
  <c r="Z70" i="1"/>
  <c r="BN70" i="1"/>
  <c r="Z81" i="1"/>
  <c r="BN81" i="1"/>
  <c r="Z112" i="1"/>
  <c r="BN112" i="1"/>
  <c r="Z143" i="1"/>
  <c r="BN143" i="1"/>
  <c r="Z183" i="1"/>
  <c r="BN183" i="1"/>
  <c r="Z190" i="1"/>
  <c r="Z191" i="1" s="1"/>
  <c r="BN190" i="1"/>
  <c r="BP190" i="1"/>
  <c r="Z194" i="1"/>
  <c r="BN194" i="1"/>
  <c r="Z221" i="1"/>
  <c r="BN221" i="1"/>
  <c r="Z249" i="1"/>
  <c r="BN249" i="1"/>
  <c r="Z281" i="1"/>
  <c r="BN281" i="1"/>
  <c r="Z343" i="1"/>
  <c r="BN343" i="1"/>
  <c r="Z376" i="1"/>
  <c r="BN376" i="1"/>
  <c r="Z402" i="1"/>
  <c r="BN402" i="1"/>
  <c r="Z416" i="1"/>
  <c r="BN416" i="1"/>
  <c r="Z450" i="1"/>
  <c r="BN450" i="1"/>
  <c r="Z469" i="1"/>
  <c r="BN469" i="1"/>
  <c r="Z548" i="1"/>
  <c r="BN548" i="1"/>
  <c r="BP392" i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22" i="1"/>
  <c r="Z23" i="1" s="1"/>
  <c r="BN22" i="1"/>
  <c r="BP22" i="1"/>
  <c r="Y35" i="1"/>
  <c r="Z49" i="1"/>
  <c r="BN49" i="1"/>
  <c r="Z85" i="1"/>
  <c r="BN85" i="1"/>
  <c r="Z90" i="1"/>
  <c r="BN90" i="1"/>
  <c r="Z91" i="1"/>
  <c r="BN91" i="1"/>
  <c r="Z92" i="1"/>
  <c r="BN92" i="1"/>
  <c r="Z93" i="1"/>
  <c r="BN93" i="1"/>
  <c r="Z106" i="1"/>
  <c r="BN106" i="1"/>
  <c r="Z116" i="1"/>
  <c r="BN116" i="1"/>
  <c r="Z129" i="1"/>
  <c r="BN129" i="1"/>
  <c r="Z130" i="1"/>
  <c r="BN130" i="1"/>
  <c r="Z131" i="1"/>
  <c r="BN131" i="1"/>
  <c r="Z138" i="1"/>
  <c r="BN138" i="1"/>
  <c r="Z139" i="1"/>
  <c r="BN139" i="1"/>
  <c r="Z154" i="1"/>
  <c r="BN154" i="1"/>
  <c r="Z175" i="1"/>
  <c r="BN175" i="1"/>
  <c r="Z198" i="1"/>
  <c r="BN198" i="1"/>
  <c r="Z217" i="1"/>
  <c r="BN217" i="1"/>
  <c r="Z230" i="1"/>
  <c r="BN230" i="1"/>
  <c r="Z242" i="1"/>
  <c r="BN242" i="1"/>
  <c r="Z253" i="1"/>
  <c r="BN253" i="1"/>
  <c r="Z266" i="1"/>
  <c r="BN266" i="1"/>
  <c r="Z300" i="1"/>
  <c r="BN300" i="1"/>
  <c r="Z334" i="1"/>
  <c r="BN334" i="1"/>
  <c r="Z351" i="1"/>
  <c r="BN351" i="1"/>
  <c r="Z356" i="1"/>
  <c r="BN356" i="1"/>
  <c r="Z357" i="1"/>
  <c r="BN357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Z590" i="1" s="1"/>
  <c r="BP588" i="1"/>
  <c r="BN588" i="1"/>
  <c r="Z588" i="1"/>
  <c r="BP27" i="1"/>
  <c r="BN27" i="1"/>
  <c r="Z27" i="1"/>
  <c r="BP51" i="1"/>
  <c r="BN51" i="1"/>
  <c r="Z51" i="1"/>
  <c r="BP63" i="1"/>
  <c r="BN63" i="1"/>
  <c r="Z63" i="1"/>
  <c r="BP68" i="1"/>
  <c r="BN68" i="1"/>
  <c r="Z68" i="1"/>
  <c r="BP77" i="1"/>
  <c r="BN77" i="1"/>
  <c r="Z77" i="1"/>
  <c r="BP95" i="1"/>
  <c r="BN95" i="1"/>
  <c r="Z95" i="1"/>
  <c r="BP108" i="1"/>
  <c r="BN108" i="1"/>
  <c r="Z108" i="1"/>
  <c r="BP121" i="1"/>
  <c r="BN121" i="1"/>
  <c r="Z121" i="1"/>
  <c r="BP141" i="1"/>
  <c r="BN141" i="1"/>
  <c r="Z141" i="1"/>
  <c r="Y160" i="1"/>
  <c r="BP158" i="1"/>
  <c r="BN158" i="1"/>
  <c r="Z158" i="1"/>
  <c r="BP177" i="1"/>
  <c r="BN177" i="1"/>
  <c r="Z177" i="1"/>
  <c r="BP200" i="1"/>
  <c r="BN200" i="1"/>
  <c r="Z200" i="1"/>
  <c r="BP219" i="1"/>
  <c r="BN219" i="1"/>
  <c r="Z219" i="1"/>
  <c r="BP232" i="1"/>
  <c r="BN232" i="1"/>
  <c r="Z232" i="1"/>
  <c r="BP244" i="1"/>
  <c r="BN244" i="1"/>
  <c r="Z244" i="1"/>
  <c r="BP255" i="1"/>
  <c r="BN255" i="1"/>
  <c r="Z255" i="1"/>
  <c r="BP268" i="1"/>
  <c r="BN268" i="1"/>
  <c r="Z268" i="1"/>
  <c r="BP279" i="1"/>
  <c r="BN279" i="1"/>
  <c r="Z279" i="1"/>
  <c r="BP302" i="1"/>
  <c r="BN302" i="1"/>
  <c r="Z302" i="1"/>
  <c r="BP326" i="1"/>
  <c r="BN326" i="1"/>
  <c r="Z326" i="1"/>
  <c r="BP336" i="1"/>
  <c r="BN336" i="1"/>
  <c r="Z336" i="1"/>
  <c r="BP359" i="1"/>
  <c r="BN359" i="1"/>
  <c r="Z359" i="1"/>
  <c r="BP382" i="1"/>
  <c r="BN382" i="1"/>
  <c r="Z382" i="1"/>
  <c r="BP33" i="1"/>
  <c r="BN33" i="1"/>
  <c r="Z33" i="1"/>
  <c r="Y59" i="1"/>
  <c r="BP57" i="1"/>
  <c r="BN57" i="1"/>
  <c r="Z57" i="1"/>
  <c r="BP67" i="1"/>
  <c r="BN67" i="1"/>
  <c r="Z67" i="1"/>
  <c r="Y79" i="1"/>
  <c r="BP74" i="1"/>
  <c r="BN74" i="1"/>
  <c r="Z74" i="1"/>
  <c r="BP83" i="1"/>
  <c r="BN83" i="1"/>
  <c r="Z83" i="1"/>
  <c r="BP101" i="1"/>
  <c r="BN101" i="1"/>
  <c r="Z101" i="1"/>
  <c r="BP114" i="1"/>
  <c r="BN114" i="1"/>
  <c r="Z114" i="1"/>
  <c r="BP125" i="1"/>
  <c r="BN125" i="1"/>
  <c r="Z125" i="1"/>
  <c r="Y149" i="1"/>
  <c r="BP147" i="1"/>
  <c r="BN147" i="1"/>
  <c r="Z147" i="1"/>
  <c r="Y171" i="1"/>
  <c r="BP169" i="1"/>
  <c r="BN169" i="1"/>
  <c r="Z169" i="1"/>
  <c r="BP196" i="1"/>
  <c r="BN196" i="1"/>
  <c r="Z196" i="1"/>
  <c r="Y213" i="1"/>
  <c r="BP211" i="1"/>
  <c r="BN211" i="1"/>
  <c r="Z211" i="1"/>
  <c r="BP228" i="1"/>
  <c r="BN228" i="1"/>
  <c r="Z228" i="1"/>
  <c r="BP236" i="1"/>
  <c r="BN236" i="1"/>
  <c r="Z236" i="1"/>
  <c r="BP251" i="1"/>
  <c r="BN251" i="1"/>
  <c r="Z251" i="1"/>
  <c r="BP264" i="1"/>
  <c r="BN264" i="1"/>
  <c r="Z264" i="1"/>
  <c r="BP278" i="1"/>
  <c r="BN278" i="1"/>
  <c r="Z278" i="1"/>
  <c r="BP293" i="1"/>
  <c r="BN293" i="1"/>
  <c r="Z293" i="1"/>
  <c r="BP323" i="1"/>
  <c r="BN323" i="1"/>
  <c r="Z323" i="1"/>
  <c r="BP330" i="1"/>
  <c r="BN330" i="1"/>
  <c r="Z330" i="1"/>
  <c r="BP345" i="1"/>
  <c r="BN345" i="1"/>
  <c r="Z345" i="1"/>
  <c r="BP365" i="1"/>
  <c r="BN365" i="1"/>
  <c r="Z365" i="1"/>
  <c r="Y371" i="1"/>
  <c r="BP370" i="1"/>
  <c r="BN370" i="1"/>
  <c r="Z370" i="1"/>
  <c r="Z371" i="1" s="1"/>
  <c r="BP374" i="1"/>
  <c r="BN374" i="1"/>
  <c r="Z374" i="1"/>
  <c r="BP386" i="1"/>
  <c r="BN386" i="1"/>
  <c r="Z386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X617" i="1"/>
  <c r="C627" i="1"/>
  <c r="Y87" i="1"/>
  <c r="Y97" i="1"/>
  <c r="Y103" i="1"/>
  <c r="Y118" i="1"/>
  <c r="Y134" i="1"/>
  <c r="Y145" i="1"/>
  <c r="G627" i="1"/>
  <c r="Y179" i="1"/>
  <c r="Y185" i="1"/>
  <c r="Y202" i="1"/>
  <c r="J627" i="1"/>
  <c r="Y224" i="1"/>
  <c r="Y338" i="1"/>
  <c r="Y367" i="1"/>
  <c r="Y366" i="1"/>
  <c r="BP390" i="1"/>
  <c r="BN390" i="1"/>
  <c r="Z390" i="1"/>
  <c r="BP408" i="1"/>
  <c r="BN408" i="1"/>
  <c r="Z408" i="1"/>
  <c r="BP413" i="1"/>
  <c r="BN413" i="1"/>
  <c r="Z413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Y549" i="1"/>
  <c r="AE627" i="1"/>
  <c r="Y603" i="1"/>
  <c r="BP601" i="1"/>
  <c r="BN601" i="1"/>
  <c r="Z601" i="1"/>
  <c r="Z603" i="1" s="1"/>
  <c r="Y465" i="1"/>
  <c r="Y36" i="1"/>
  <c r="Y40" i="1"/>
  <c r="Y44" i="1"/>
  <c r="Y54" i="1"/>
  <c r="Y60" i="1"/>
  <c r="Y71" i="1"/>
  <c r="Y78" i="1"/>
  <c r="Y88" i="1"/>
  <c r="Y96" i="1"/>
  <c r="Y102" i="1"/>
  <c r="Y109" i="1"/>
  <c r="Y117" i="1"/>
  <c r="Y126" i="1"/>
  <c r="Y135" i="1"/>
  <c r="Y144" i="1"/>
  <c r="Y150" i="1"/>
  <c r="Y155" i="1"/>
  <c r="Y161" i="1"/>
  <c r="Y165" i="1"/>
  <c r="Y172" i="1"/>
  <c r="Y180" i="1"/>
  <c r="Y186" i="1"/>
  <c r="Y203" i="1"/>
  <c r="Y208" i="1"/>
  <c r="Y214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7" i="1"/>
  <c r="Y304" i="1"/>
  <c r="BP299" i="1"/>
  <c r="BN299" i="1"/>
  <c r="Z299" i="1"/>
  <c r="BP303" i="1"/>
  <c r="BN303" i="1"/>
  <c r="Z303" i="1"/>
  <c r="Y305" i="1"/>
  <c r="S627" i="1"/>
  <c r="Y309" i="1"/>
  <c r="BP308" i="1"/>
  <c r="BN308" i="1"/>
  <c r="Z308" i="1"/>
  <c r="Z309" i="1" s="1"/>
  <c r="Y310" i="1"/>
  <c r="T627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7" i="1"/>
  <c r="Y348" i="1"/>
  <c r="BP341" i="1"/>
  <c r="BN341" i="1"/>
  <c r="Z341" i="1"/>
  <c r="BP375" i="1"/>
  <c r="BN375" i="1"/>
  <c r="Z375" i="1"/>
  <c r="Z377" i="1" s="1"/>
  <c r="Y377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H9" i="1"/>
  <c r="B627" i="1"/>
  <c r="X618" i="1"/>
  <c r="X619" i="1"/>
  <c r="X621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27" i="1"/>
  <c r="Z64" i="1"/>
  <c r="BN64" i="1"/>
  <c r="Z66" i="1"/>
  <c r="BN66" i="1"/>
  <c r="Z69" i="1"/>
  <c r="BN69" i="1"/>
  <c r="Y72" i="1"/>
  <c r="Z75" i="1"/>
  <c r="BN75" i="1"/>
  <c r="Z76" i="1"/>
  <c r="BN76" i="1"/>
  <c r="Z82" i="1"/>
  <c r="BN82" i="1"/>
  <c r="Z84" i="1"/>
  <c r="BN84" i="1"/>
  <c r="Z86" i="1"/>
  <c r="BN86" i="1"/>
  <c r="Z94" i="1"/>
  <c r="BN94" i="1"/>
  <c r="Z100" i="1"/>
  <c r="Z102" i="1" s="1"/>
  <c r="BN100" i="1"/>
  <c r="E627" i="1"/>
  <c r="Z107" i="1"/>
  <c r="BN107" i="1"/>
  <c r="Y110" i="1"/>
  <c r="Z113" i="1"/>
  <c r="BN113" i="1"/>
  <c r="Z115" i="1"/>
  <c r="BN115" i="1"/>
  <c r="F627" i="1"/>
  <c r="Z122" i="1"/>
  <c r="BN122" i="1"/>
  <c r="Z124" i="1"/>
  <c r="BN124" i="1"/>
  <c r="Y127" i="1"/>
  <c r="Z132" i="1"/>
  <c r="BN132" i="1"/>
  <c r="Z133" i="1"/>
  <c r="BN133" i="1"/>
  <c r="Z137" i="1"/>
  <c r="BN137" i="1"/>
  <c r="BP137" i="1"/>
  <c r="Z140" i="1"/>
  <c r="BN140" i="1"/>
  <c r="Z142" i="1"/>
  <c r="BN142" i="1"/>
  <c r="Z148" i="1"/>
  <c r="BN148" i="1"/>
  <c r="Z153" i="1"/>
  <c r="BN153" i="1"/>
  <c r="BP153" i="1"/>
  <c r="Y156" i="1"/>
  <c r="Z159" i="1"/>
  <c r="Z160" i="1" s="1"/>
  <c r="BN159" i="1"/>
  <c r="Z163" i="1"/>
  <c r="Z165" i="1" s="1"/>
  <c r="BN163" i="1"/>
  <c r="BP163" i="1"/>
  <c r="Z170" i="1"/>
  <c r="Z171" i="1" s="1"/>
  <c r="BN170" i="1"/>
  <c r="Z174" i="1"/>
  <c r="BN174" i="1"/>
  <c r="BP174" i="1"/>
  <c r="Z176" i="1"/>
  <c r="BN176" i="1"/>
  <c r="Z178" i="1"/>
  <c r="BN178" i="1"/>
  <c r="Z182" i="1"/>
  <c r="BN182" i="1"/>
  <c r="BP182" i="1"/>
  <c r="Z184" i="1"/>
  <c r="BN184" i="1"/>
  <c r="I627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7" i="1"/>
  <c r="Y270" i="1"/>
  <c r="BP261" i="1"/>
  <c r="BN261" i="1"/>
  <c r="Z261" i="1"/>
  <c r="BP265" i="1"/>
  <c r="BN265" i="1"/>
  <c r="Z265" i="1"/>
  <c r="Y269" i="1"/>
  <c r="Y273" i="1"/>
  <c r="BP272" i="1"/>
  <c r="BN272" i="1"/>
  <c r="Z272" i="1"/>
  <c r="Z273" i="1" s="1"/>
  <c r="Y274" i="1"/>
  <c r="O627" i="1"/>
  <c r="Y283" i="1"/>
  <c r="BP277" i="1"/>
  <c r="BN277" i="1"/>
  <c r="Z277" i="1"/>
  <c r="BP282" i="1"/>
  <c r="BN282" i="1"/>
  <c r="Z282" i="1"/>
  <c r="Y284" i="1"/>
  <c r="P627" i="1"/>
  <c r="Y288" i="1"/>
  <c r="BP287" i="1"/>
  <c r="BN287" i="1"/>
  <c r="Z287" i="1"/>
  <c r="Z288" i="1" s="1"/>
  <c r="Y289" i="1"/>
  <c r="Q627" i="1"/>
  <c r="Y295" i="1"/>
  <c r="BP292" i="1"/>
  <c r="BN292" i="1"/>
  <c r="Z292" i="1"/>
  <c r="BP301" i="1"/>
  <c r="BN301" i="1"/>
  <c r="Z301" i="1"/>
  <c r="Y319" i="1"/>
  <c r="BP324" i="1"/>
  <c r="BN324" i="1"/>
  <c r="Z324" i="1"/>
  <c r="BP327" i="1"/>
  <c r="BN327" i="1"/>
  <c r="Z327" i="1"/>
  <c r="Y331" i="1"/>
  <c r="BP335" i="1"/>
  <c r="BN335" i="1"/>
  <c r="Z335" i="1"/>
  <c r="BP344" i="1"/>
  <c r="BN344" i="1"/>
  <c r="Z344" i="1"/>
  <c r="BP352" i="1"/>
  <c r="BN352" i="1"/>
  <c r="Z352" i="1"/>
  <c r="Y354" i="1"/>
  <c r="BP358" i="1"/>
  <c r="BN358" i="1"/>
  <c r="Z358" i="1"/>
  <c r="Y360" i="1"/>
  <c r="BP385" i="1"/>
  <c r="BN385" i="1"/>
  <c r="Z385" i="1"/>
  <c r="BP389" i="1"/>
  <c r="BN389" i="1"/>
  <c r="Z389" i="1"/>
  <c r="Y393" i="1"/>
  <c r="BP397" i="1"/>
  <c r="BN397" i="1"/>
  <c r="Z397" i="1"/>
  <c r="Y399" i="1"/>
  <c r="Y404" i="1"/>
  <c r="BP401" i="1"/>
  <c r="BN401" i="1"/>
  <c r="Z401" i="1"/>
  <c r="Y405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K627" i="1"/>
  <c r="Y257" i="1"/>
  <c r="U627" i="1"/>
  <c r="Y332" i="1"/>
  <c r="BP342" i="1"/>
  <c r="BN342" i="1"/>
  <c r="Z342" i="1"/>
  <c r="BP346" i="1"/>
  <c r="BN346" i="1"/>
  <c r="Z346" i="1"/>
  <c r="Y353" i="1"/>
  <c r="BP350" i="1"/>
  <c r="BN350" i="1"/>
  <c r="Z350" i="1"/>
  <c r="Y361" i="1"/>
  <c r="BP364" i="1"/>
  <c r="BN364" i="1"/>
  <c r="Z364" i="1"/>
  <c r="V627" i="1"/>
  <c r="Y378" i="1"/>
  <c r="BP383" i="1"/>
  <c r="BN383" i="1"/>
  <c r="Z383" i="1"/>
  <c r="BP387" i="1"/>
  <c r="BN387" i="1"/>
  <c r="Z387" i="1"/>
  <c r="BP391" i="1"/>
  <c r="BN391" i="1"/>
  <c r="Z391" i="1"/>
  <c r="Y398" i="1"/>
  <c r="BP403" i="1"/>
  <c r="BN403" i="1"/>
  <c r="Z403" i="1"/>
  <c r="Y410" i="1"/>
  <c r="BP407" i="1"/>
  <c r="BN407" i="1"/>
  <c r="Z407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X627" i="1"/>
  <c r="Y420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9" i="1" l="1"/>
  <c r="Z475" i="1"/>
  <c r="Z366" i="1"/>
  <c r="Z353" i="1"/>
  <c r="Z360" i="1"/>
  <c r="Z338" i="1"/>
  <c r="Z295" i="1"/>
  <c r="Z213" i="1"/>
  <c r="Z96" i="1"/>
  <c r="Z59" i="1"/>
  <c r="Z71" i="1"/>
  <c r="Z224" i="1"/>
  <c r="Z179" i="1"/>
  <c r="Z144" i="1"/>
  <c r="Z54" i="1"/>
  <c r="Z304" i="1"/>
  <c r="Z573" i="1"/>
  <c r="Z531" i="1"/>
  <c r="Z433" i="1"/>
  <c r="Z155" i="1"/>
  <c r="Z109" i="1"/>
  <c r="Z126" i="1"/>
  <c r="Z420" i="1"/>
  <c r="Z202" i="1"/>
  <c r="Z134" i="1"/>
  <c r="Z117" i="1"/>
  <c r="Z87" i="1"/>
  <c r="Z78" i="1"/>
  <c r="Y618" i="1"/>
  <c r="Y621" i="1"/>
  <c r="Z504" i="1"/>
  <c r="Z488" i="1"/>
  <c r="Z409" i="1"/>
  <c r="Z393" i="1"/>
  <c r="Z398" i="1"/>
  <c r="Z331" i="1"/>
  <c r="Z149" i="1"/>
  <c r="Y619" i="1"/>
  <c r="Z257" i="1"/>
  <c r="Y620" i="1"/>
  <c r="Z543" i="1"/>
  <c r="Z597" i="1"/>
  <c r="Z583" i="1"/>
  <c r="Z404" i="1"/>
  <c r="Z238" i="1"/>
  <c r="Y617" i="1"/>
  <c r="Z525" i="1"/>
  <c r="Z465" i="1"/>
  <c r="Z566" i="1"/>
  <c r="Z283" i="1"/>
  <c r="Z269" i="1"/>
  <c r="Z185" i="1"/>
  <c r="Z35" i="1"/>
  <c r="X620" i="1"/>
  <c r="Z347" i="1"/>
  <c r="Z245" i="1"/>
  <c r="Z622" i="1" l="1"/>
</calcChain>
</file>

<file path=xl/sharedStrings.xml><?xml version="1.0" encoding="utf-8"?>
<sst xmlns="http://schemas.openxmlformats.org/spreadsheetml/2006/main" count="2906" uniqueCount="1025">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</sst>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topLeftCell="A3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1024</v>
      </c>
      <c r="I5" s="1012"/>
      <c r="J5" s="1012"/>
      <c r="K5" s="1012"/>
      <c r="L5" s="1012"/>
      <c r="M5" s="817"/>
      <c r="N5" s="58"/>
      <c r="P5" s="24" t="s">
        <v>10</v>
      </c>
      <c r="Q5" s="1103">
        <v>45598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Суббота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0.375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200</v>
      </c>
      <c r="Y49" s="724">
        <f t="shared" si="6"/>
        <v>205.20000000000002</v>
      </c>
      <c r="Z49" s="36">
        <f>IFERROR(IF(Y49=0,"",ROUNDUP(Y49/H49,0)*0.02175),"")</f>
        <v>0.41324999999999995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208.88888888888889</v>
      </c>
      <c r="BN49" s="64">
        <f t="shared" si="8"/>
        <v>214.32</v>
      </c>
      <c r="BO49" s="64">
        <f t="shared" si="9"/>
        <v>0.3306878306878307</v>
      </c>
      <c r="BP49" s="64">
        <f t="shared" si="10"/>
        <v>0.33928571428571425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120</v>
      </c>
      <c r="Y52" s="724">
        <f t="shared" si="6"/>
        <v>120</v>
      </c>
      <c r="Z52" s="36">
        <f>IFERROR(IF(Y52=0,"",ROUNDUP(Y52/H52,0)*0.00902),"")</f>
        <v>0.27060000000000001</v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126.3</v>
      </c>
      <c r="BN52" s="64">
        <f t="shared" si="8"/>
        <v>126.3</v>
      </c>
      <c r="BO52" s="64">
        <f t="shared" si="9"/>
        <v>0.22727272727272729</v>
      </c>
      <c r="BP52" s="64">
        <f t="shared" si="10"/>
        <v>0.22727272727272729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48.518518518518519</v>
      </c>
      <c r="Y54" s="725">
        <f>IFERROR(Y48/H48,"0")+IFERROR(Y49/H49,"0")+IFERROR(Y50/H50,"0")+IFERROR(Y51/H51,"0")+IFERROR(Y52/H52,"0")+IFERROR(Y53/H53,"0")</f>
        <v>49</v>
      </c>
      <c r="Z54" s="725">
        <f>IFERROR(IF(Z48="",0,Z48),"0")+IFERROR(IF(Z49="",0,Z49),"0")+IFERROR(IF(Z50="",0,Z50),"0")+IFERROR(IF(Z51="",0,Z51),"0")+IFERROR(IF(Z52="",0,Z52),"0")+IFERROR(IF(Z53="",0,Z53),"0")</f>
        <v>0.68384999999999996</v>
      </c>
      <c r="AA54" s="726"/>
      <c r="AB54" s="726"/>
      <c r="AC54" s="726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320</v>
      </c>
      <c r="Y55" s="725">
        <f>IFERROR(SUM(Y48:Y53),"0")</f>
        <v>325.20000000000005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700</v>
      </c>
      <c r="Y64" s="724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495</v>
      </c>
      <c r="Y70" s="724">
        <f t="shared" si="11"/>
        <v>495</v>
      </c>
      <c r="Z70" s="36">
        <f>IFERROR(IF(Y70=0,"",ROUNDUP(Y70/H70,0)*0.00902),"")</f>
        <v>0.99219999999999997</v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518.09999999999991</v>
      </c>
      <c r="BN70" s="64">
        <f t="shared" si="13"/>
        <v>518.09999999999991</v>
      </c>
      <c r="BO70" s="64">
        <f t="shared" si="14"/>
        <v>0.83333333333333337</v>
      </c>
      <c r="BP70" s="64">
        <f t="shared" si="15"/>
        <v>0.83333333333333337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174.81481481481481</v>
      </c>
      <c r="Y71" s="725">
        <f>IFERROR(Y63/H63,"0")+IFERROR(Y64/H64,"0")+IFERROR(Y65/H65,"0")+IFERROR(Y66/H66,"0")+IFERROR(Y67/H67,"0")+IFERROR(Y68/H68,"0")+IFERROR(Y69/H69,"0")+IFERROR(Y70/H70,"0")</f>
        <v>175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2.4059499999999998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1195</v>
      </c>
      <c r="Y72" s="725">
        <f>IFERROR(SUM(Y63:Y70),"0")</f>
        <v>1197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150</v>
      </c>
      <c r="Y74" s="724">
        <f>IFERROR(IF(X74="",0,CEILING((X74/$H74),1)*$H74),"")</f>
        <v>151.20000000000002</v>
      </c>
      <c r="Z74" s="36">
        <f>IFERROR(IF(Y74=0,"",ROUNDUP(Y74/H74,0)*0.02175),"")</f>
        <v>0.30449999999999999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156.66666666666666</v>
      </c>
      <c r="BN74" s="64">
        <f>IFERROR(Y74*I74/H74,"0")</f>
        <v>157.91999999999999</v>
      </c>
      <c r="BO74" s="64">
        <f>IFERROR(1/J74*(X74/H74),"0")</f>
        <v>0.24801587301587297</v>
      </c>
      <c r="BP74" s="64">
        <f>IFERROR(1/J74*(Y74/H74),"0")</f>
        <v>0.25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270</v>
      </c>
      <c r="Y77" s="724">
        <f>IFERROR(IF(X77="",0,CEILING((X77/$H77),1)*$H77),"")</f>
        <v>270</v>
      </c>
      <c r="Z77" s="36">
        <f>IFERROR(IF(Y77=0,"",ROUNDUP(Y77/H77,0)*0.00753),"")</f>
        <v>0.753</v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290</v>
      </c>
      <c r="BN77" s="64">
        <f>IFERROR(Y77*I77/H77,"0")</f>
        <v>290</v>
      </c>
      <c r="BO77" s="64">
        <f>IFERROR(1/J77*(X77/H77),"0")</f>
        <v>0.64102564102564097</v>
      </c>
      <c r="BP77" s="64">
        <f>IFERROR(1/J77*(Y77/H77),"0")</f>
        <v>0.64102564102564097</v>
      </c>
    </row>
    <row r="78" spans="1:68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113.88888888888889</v>
      </c>
      <c r="Y78" s="725">
        <f>IFERROR(Y74/H74,"0")+IFERROR(Y75/H75,"0")+IFERROR(Y76/H76,"0")+IFERROR(Y77/H77,"0")</f>
        <v>114</v>
      </c>
      <c r="Z78" s="725">
        <f>IFERROR(IF(Z74="",0,Z74),"0")+IFERROR(IF(Z75="",0,Z75),"0")+IFERROR(IF(Z76="",0,Z76),"0")+IFERROR(IF(Z77="",0,Z77),"0")</f>
        <v>1.0575000000000001</v>
      </c>
      <c r="AA78" s="726"/>
      <c r="AB78" s="726"/>
      <c r="AC78" s="726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420</v>
      </c>
      <c r="Y79" s="725">
        <f>IFERROR(SUM(Y74:Y77),"0")</f>
        <v>421.20000000000005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hidden="1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10</v>
      </c>
      <c r="Y100" s="724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10.671428571428571</v>
      </c>
      <c r="BN100" s="64">
        <f>IFERROR(Y100*I100/H100,"0")</f>
        <v>17.928000000000001</v>
      </c>
      <c r="BO100" s="64">
        <f>IFERROR(1/J100*(X100/H100),"0")</f>
        <v>2.1258503401360544E-2</v>
      </c>
      <c r="BP100" s="64">
        <f>IFERROR(1/J100*(Y100/H100),"0")</f>
        <v>3.5714285714285712E-2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1.1904761904761905</v>
      </c>
      <c r="Y102" s="725">
        <f>IFERROR(Y99/H99,"0")+IFERROR(Y100/H100,"0")+IFERROR(Y101/H101,"0")</f>
        <v>2</v>
      </c>
      <c r="Z102" s="725">
        <f>IFERROR(IF(Z99="",0,Z99),"0")+IFERROR(IF(Z100="",0,Z100),"0")+IFERROR(IF(Z101="",0,Z101),"0")</f>
        <v>4.3499999999999997E-2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10</v>
      </c>
      <c r="Y103" s="725">
        <f>IFERROR(SUM(Y99:Y101),"0")</f>
        <v>16.8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250</v>
      </c>
      <c r="Y106" s="724">
        <f>IFERROR(IF(X106="",0,CEILING((X106/$H106),1)*$H106),"")</f>
        <v>259.20000000000005</v>
      </c>
      <c r="Z106" s="36">
        <f>IFERROR(IF(Y106=0,"",ROUNDUP(Y106/H106,0)*0.02175),"")</f>
        <v>0.52200000000000002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261.11111111111109</v>
      </c>
      <c r="BN106" s="64">
        <f>IFERROR(Y106*I106/H106,"0")</f>
        <v>270.72000000000003</v>
      </c>
      <c r="BO106" s="64">
        <f>IFERROR(1/J106*(X106/H106),"0")</f>
        <v>0.41335978835978826</v>
      </c>
      <c r="BP106" s="64">
        <f>IFERROR(1/J106*(Y106/H106),"0")</f>
        <v>0.4285714285714286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225</v>
      </c>
      <c r="Y108" s="724">
        <f>IFERROR(IF(X108="",0,CEILING((X108/$H108),1)*$H108),"")</f>
        <v>225</v>
      </c>
      <c r="Z108" s="36">
        <f>IFERROR(IF(Y108=0,"",ROUNDUP(Y108/H108,0)*0.00902),"")</f>
        <v>0.45100000000000001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235.5</v>
      </c>
      <c r="BN108" s="64">
        <f>IFERROR(Y108*I108/H108,"0")</f>
        <v>235.5</v>
      </c>
      <c r="BO108" s="64">
        <f>IFERROR(1/J108*(X108/H108),"0")</f>
        <v>0.37878787878787878</v>
      </c>
      <c r="BP108" s="64">
        <f>IFERROR(1/J108*(Y108/H108),"0")</f>
        <v>0.37878787878787878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73.148148148148152</v>
      </c>
      <c r="Y109" s="725">
        <f>IFERROR(Y106/H106,"0")+IFERROR(Y107/H107,"0")+IFERROR(Y108/H108,"0")</f>
        <v>74</v>
      </c>
      <c r="Z109" s="725">
        <f>IFERROR(IF(Z106="",0,Z106),"0")+IFERROR(IF(Z107="",0,Z107),"0")+IFERROR(IF(Z108="",0,Z108),"0")</f>
        <v>0.97300000000000009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475</v>
      </c>
      <c r="Y110" s="725">
        <f>IFERROR(SUM(Y106:Y108),"0")</f>
        <v>484.20000000000005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50</v>
      </c>
      <c r="Y113" s="724">
        <f>IFERROR(IF(X113="",0,CEILING((X113/$H113),1)*$H113),"")</f>
        <v>50.400000000000006</v>
      </c>
      <c r="Z113" s="36">
        <f>IFERROR(IF(Y113=0,"",ROUNDUP(Y113/H113,0)*0.02175),"")</f>
        <v>0.1305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53.357142857142861</v>
      </c>
      <c r="BN113" s="64">
        <f>IFERROR(Y113*I113/H113,"0")</f>
        <v>53.784000000000006</v>
      </c>
      <c r="BO113" s="64">
        <f>IFERROR(1/J113*(X113/H113),"0")</f>
        <v>0.10629251700680271</v>
      </c>
      <c r="BP113" s="64">
        <f>IFERROR(1/J113*(Y113/H113),"0")</f>
        <v>0.10714285714285714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225</v>
      </c>
      <c r="Y114" s="724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89.285714285714278</v>
      </c>
      <c r="Y117" s="725">
        <f>IFERROR(Y112/H112,"0")+IFERROR(Y113/H113,"0")+IFERROR(Y114/H114,"0")+IFERROR(Y115/H115,"0")+IFERROR(Y116/H116,"0")</f>
        <v>90</v>
      </c>
      <c r="Z117" s="725">
        <f>IFERROR(IF(Z112="",0,Z112),"0")+IFERROR(IF(Z113="",0,Z113),"0")+IFERROR(IF(Z114="",0,Z114),"0")+IFERROR(IF(Z115="",0,Z115),"0")+IFERROR(IF(Z116="",0,Z116),"0")</f>
        <v>0.76302000000000003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275</v>
      </c>
      <c r="Y118" s="725">
        <f>IFERROR(SUM(Y112:Y116),"0")</f>
        <v>277.20000000000005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80</v>
      </c>
      <c r="Y122" s="724">
        <f>IFERROR(IF(X122="",0,CEILING((X122/$H122),1)*$H122),"")</f>
        <v>89.6</v>
      </c>
      <c r="Z122" s="36">
        <f>IFERROR(IF(Y122=0,"",ROUNDUP(Y122/H122,0)*0.02175),"")</f>
        <v>0.17399999999999999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83.428571428571431</v>
      </c>
      <c r="BN122" s="64">
        <f>IFERROR(Y122*I122/H122,"0")</f>
        <v>93.440000000000012</v>
      </c>
      <c r="BO122" s="64">
        <f>IFERROR(1/J122*(X122/H122),"0")</f>
        <v>0.12755102040816327</v>
      </c>
      <c r="BP122" s="64">
        <f>IFERROR(1/J122*(Y122/H122),"0")</f>
        <v>0.14285714285714285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405</v>
      </c>
      <c r="Y124" s="724">
        <f>IFERROR(IF(X124="",0,CEILING((X124/$H124),1)*$H124),"")</f>
        <v>405</v>
      </c>
      <c r="Z124" s="36">
        <f>IFERROR(IF(Y124=0,"",ROUNDUP(Y124/H124,0)*0.00902),"")</f>
        <v>0.81180000000000008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423.9</v>
      </c>
      <c r="BN124" s="64">
        <f>IFERROR(Y124*I124/H124,"0")</f>
        <v>423.9</v>
      </c>
      <c r="BO124" s="64">
        <f>IFERROR(1/J124*(X124/H124),"0")</f>
        <v>0.68181818181818188</v>
      </c>
      <c r="BP124" s="64">
        <f>IFERROR(1/J124*(Y124/H124),"0")</f>
        <v>0.68181818181818188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97.142857142857139</v>
      </c>
      <c r="Y126" s="725">
        <f>IFERROR(Y121/H121,"0")+IFERROR(Y122/H122,"0")+IFERROR(Y123/H123,"0")+IFERROR(Y124/H124,"0")+IFERROR(Y125/H125,"0")</f>
        <v>98</v>
      </c>
      <c r="Z126" s="725">
        <f>IFERROR(IF(Z121="",0,Z121),"0")+IFERROR(IF(Z122="",0,Z122),"0")+IFERROR(IF(Z123="",0,Z123),"0")+IFERROR(IF(Z124="",0,Z124),"0")+IFERROR(IF(Z125="",0,Z125),"0")</f>
        <v>0.98580000000000001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485</v>
      </c>
      <c r="Y127" s="725">
        <f>IFERROR(SUM(Y121:Y125),"0")</f>
        <v>494.6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hidden="1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hidden="1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650</v>
      </c>
      <c r="Y137" s="724">
        <f t="shared" ref="Y137:Y143" si="26">IFERROR(IF(X137="",0,CEILING((X137/$H137),1)*$H137),"")</f>
        <v>655.20000000000005</v>
      </c>
      <c r="Z137" s="36">
        <f>IFERROR(IF(Y137=0,"",ROUNDUP(Y137/H137,0)*0.02175),"")</f>
        <v>1.6964999999999999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693.17857142857133</v>
      </c>
      <c r="BN137" s="64">
        <f t="shared" ref="BN137:BN143" si="28">IFERROR(Y137*I137/H137,"0")</f>
        <v>698.72400000000005</v>
      </c>
      <c r="BO137" s="64">
        <f t="shared" ref="BO137:BO143" si="29">IFERROR(1/J137*(X137/H137),"0")</f>
        <v>1.3818027210884354</v>
      </c>
      <c r="BP137" s="64">
        <f t="shared" ref="BP137:BP143" si="30">IFERROR(1/J137*(Y137/H137),"0")</f>
        <v>1.3928571428571428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495</v>
      </c>
      <c r="Y141" s="724">
        <f t="shared" si="26"/>
        <v>496.8</v>
      </c>
      <c r="Z141" s="36">
        <f>IFERROR(IF(Y141=0,"",ROUNDUP(Y141/H141,0)*0.00753),"")</f>
        <v>1.3855200000000001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544.86666666666667</v>
      </c>
      <c r="BN141" s="64">
        <f t="shared" si="28"/>
        <v>546.84799999999996</v>
      </c>
      <c r="BO141" s="64">
        <f t="shared" si="29"/>
        <v>1.175213675213675</v>
      </c>
      <c r="BP141" s="64">
        <f t="shared" si="30"/>
        <v>1.1794871794871795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24</v>
      </c>
      <c r="Y142" s="724">
        <f t="shared" si="26"/>
        <v>25.2</v>
      </c>
      <c r="Z142" s="36">
        <f>IFERROR(IF(Y142=0,"",ROUNDUP(Y142/H142,0)*0.00753),"")</f>
        <v>0.10542</v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26.666666666666664</v>
      </c>
      <c r="BN142" s="64">
        <f t="shared" si="28"/>
        <v>28</v>
      </c>
      <c r="BO142" s="64">
        <f t="shared" si="29"/>
        <v>8.5470085470085458E-2</v>
      </c>
      <c r="BP142" s="64">
        <f t="shared" si="30"/>
        <v>8.9743589743589744E-2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274.04761904761898</v>
      </c>
      <c r="Y144" s="725">
        <f>IFERROR(Y137/H137,"0")+IFERROR(Y138/H138,"0")+IFERROR(Y139/H139,"0")+IFERROR(Y140/H140,"0")+IFERROR(Y141/H141,"0")+IFERROR(Y142/H142,"0")+IFERROR(Y143/H143,"0")</f>
        <v>276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3.1874400000000001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1169</v>
      </c>
      <c r="Y145" s="725">
        <f>IFERROR(SUM(Y137:Y143),"0")</f>
        <v>1177.2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33</v>
      </c>
      <c r="Y148" s="724">
        <f>IFERROR(IF(X148="",0,CEILING((X148/$H148),1)*$H148),"")</f>
        <v>33.659999999999997</v>
      </c>
      <c r="Z148" s="36">
        <f>IFERROR(IF(Y148=0,"",ROUNDUP(Y148/H148,0)*0.00753),"")</f>
        <v>0.12801000000000001</v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37.633333333333333</v>
      </c>
      <c r="BN148" s="64">
        <f>IFERROR(Y148*I148/H148,"0")</f>
        <v>38.385999999999996</v>
      </c>
      <c r="BO148" s="64">
        <f>IFERROR(1/J148*(X148/H148),"0")</f>
        <v>0.10683760683760685</v>
      </c>
      <c r="BP148" s="64">
        <f>IFERROR(1/J148*(Y148/H148),"0")</f>
        <v>0.10897435897435898</v>
      </c>
    </row>
    <row r="149" spans="1:68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16.666666666666668</v>
      </c>
      <c r="Y149" s="725">
        <f>IFERROR(Y147/H147,"0")+IFERROR(Y148/H148,"0")</f>
        <v>17</v>
      </c>
      <c r="Z149" s="725">
        <f>IFERROR(IF(Z147="",0,Z147),"0")+IFERROR(IF(Z148="",0,Z148),"0")</f>
        <v>0.12801000000000001</v>
      </c>
      <c r="AA149" s="726"/>
      <c r="AB149" s="726"/>
      <c r="AC149" s="726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33</v>
      </c>
      <c r="Y150" s="725">
        <f>IFERROR(SUM(Y147:Y148),"0")</f>
        <v>33.659999999999997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160</v>
      </c>
      <c r="Y153" s="724">
        <f>IFERROR(IF(X153="",0,CEILING((X153/$H153),1)*$H153),"")</f>
        <v>160</v>
      </c>
      <c r="Z153" s="36">
        <f>IFERROR(IF(Y153=0,"",ROUNDUP(Y153/H153,0)*0.00753),"")</f>
        <v>0.3765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170</v>
      </c>
      <c r="BN153" s="64">
        <f>IFERROR(Y153*I153/H153,"0")</f>
        <v>170</v>
      </c>
      <c r="BO153" s="64">
        <f>IFERROR(1/J153*(X153/H153),"0")</f>
        <v>0.32051282051282048</v>
      </c>
      <c r="BP153" s="64">
        <f>IFERROR(1/J153*(Y153/H153),"0")</f>
        <v>0.32051282051282048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50</v>
      </c>
      <c r="Y155" s="725">
        <f>IFERROR(Y153/H153,"0")+IFERROR(Y154/H154,"0")</f>
        <v>50</v>
      </c>
      <c r="Z155" s="725">
        <f>IFERROR(IF(Z153="",0,Z153),"0")+IFERROR(IF(Z154="",0,Z154),"0")</f>
        <v>0.3765</v>
      </c>
      <c r="AA155" s="726"/>
      <c r="AB155" s="726"/>
      <c r="AC155" s="726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160</v>
      </c>
      <c r="Y156" s="725">
        <f>IFERROR(SUM(Y153:Y154),"0")</f>
        <v>160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87.5</v>
      </c>
      <c r="Y158" s="724">
        <f>IFERROR(IF(X158="",0,CEILING((X158/$H158),1)*$H158),"")</f>
        <v>89.6</v>
      </c>
      <c r="Z158" s="36">
        <f>IFERROR(IF(Y158=0,"",ROUNDUP(Y158/H158,0)*0.00753),"")</f>
        <v>0.24096000000000001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96.5</v>
      </c>
      <c r="BN158" s="64">
        <f>IFERROR(Y158*I158/H158,"0")</f>
        <v>98.816000000000003</v>
      </c>
      <c r="BO158" s="64">
        <f>IFERROR(1/J158*(X158/H158),"0")</f>
        <v>0.20032051282051283</v>
      </c>
      <c r="BP158" s="64">
        <f>IFERROR(1/J158*(Y158/H158),"0")</f>
        <v>0.20512820512820512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31.250000000000004</v>
      </c>
      <c r="Y160" s="725">
        <f>IFERROR(Y158/H158,"0")+IFERROR(Y159/H159,"0")</f>
        <v>32</v>
      </c>
      <c r="Z160" s="725">
        <f>IFERROR(IF(Z158="",0,Z158),"0")+IFERROR(IF(Z159="",0,Z159),"0")</f>
        <v>0.24096000000000001</v>
      </c>
      <c r="AA160" s="726"/>
      <c r="AB160" s="726"/>
      <c r="AC160" s="726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87.5</v>
      </c>
      <c r="Y161" s="725">
        <f>IFERROR(SUM(Y158:Y159),"0")</f>
        <v>89.6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4301051476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82.5</v>
      </c>
      <c r="Y163" s="724">
        <f>IFERROR(IF(X163="",0,CEILING((X163/$H163),1)*$H163),"")</f>
        <v>84.48</v>
      </c>
      <c r="Z163" s="36">
        <f>IFERROR(IF(Y163=0,"",ROUNDUP(Y163/H163,0)*0.00753),"")</f>
        <v>0.24096000000000001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91.5</v>
      </c>
      <c r="BN163" s="64">
        <f>IFERROR(Y163*I163/H163,"0")</f>
        <v>93.695999999999998</v>
      </c>
      <c r="BO163" s="64">
        <f>IFERROR(1/J163*(X163/H163),"0")</f>
        <v>0.2003205128205128</v>
      </c>
      <c r="BP163" s="64">
        <f>IFERROR(1/J163*(Y163/H163),"0")</f>
        <v>0.20512820512820512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4301051477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31.25</v>
      </c>
      <c r="Y165" s="725">
        <f>IFERROR(Y163/H163,"0")+IFERROR(Y164/H164,"0")</f>
        <v>32</v>
      </c>
      <c r="Z165" s="725">
        <f>IFERROR(IF(Z163="",0,Z163),"0")+IFERROR(IF(Z164="",0,Z164),"0")</f>
        <v>0.24096000000000001</v>
      </c>
      <c r="AA165" s="726"/>
      <c r="AB165" s="726"/>
      <c r="AC165" s="726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82.5</v>
      </c>
      <c r="Y166" s="725">
        <f>IFERROR(SUM(Y163:Y164),"0")</f>
        <v>84.48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hidden="1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hidden="1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100</v>
      </c>
      <c r="Y194" s="724">
        <f t="shared" ref="Y194:Y201" si="31">IFERROR(IF(X194="",0,CEILING((X194/$H194),1)*$H194),"")</f>
        <v>100.80000000000001</v>
      </c>
      <c r="Z194" s="36">
        <f>IFERROR(IF(Y194=0,"",ROUNDUP(Y194/H194,0)*0.00753),"")</f>
        <v>0.18071999999999999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106.19047619047619</v>
      </c>
      <c r="BN194" s="64">
        <f t="shared" ref="BN194:BN201" si="33">IFERROR(Y194*I194/H194,"0")</f>
        <v>107.04</v>
      </c>
      <c r="BO194" s="64">
        <f t="shared" ref="BO194:BO201" si="34">IFERROR(1/J194*(X194/H194),"0")</f>
        <v>0.15262515262515264</v>
      </c>
      <c r="BP194" s="64">
        <f t="shared" ref="BP194:BP201" si="35">IFERROR(1/J194*(Y194/H194),"0")</f>
        <v>0.15384615384615385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20</v>
      </c>
      <c r="Y195" s="724">
        <f t="shared" si="31"/>
        <v>21</v>
      </c>
      <c r="Z195" s="36">
        <f>IFERROR(IF(Y195=0,"",ROUNDUP(Y195/H195,0)*0.00753),"")</f>
        <v>3.7650000000000003E-2</v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21.238095238095237</v>
      </c>
      <c r="BN195" s="64">
        <f t="shared" si="33"/>
        <v>22.299999999999997</v>
      </c>
      <c r="BO195" s="64">
        <f t="shared" si="34"/>
        <v>3.0525030525030524E-2</v>
      </c>
      <c r="BP195" s="64">
        <f t="shared" si="35"/>
        <v>3.2051282051282048E-2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50</v>
      </c>
      <c r="Y196" s="724">
        <f t="shared" si="31"/>
        <v>50.400000000000006</v>
      </c>
      <c r="Z196" s="36">
        <f>IFERROR(IF(Y196=0,"",ROUNDUP(Y196/H196,0)*0.00753),"")</f>
        <v>9.0359999999999996E-2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52.380952380952387</v>
      </c>
      <c r="BN196" s="64">
        <f t="shared" si="33"/>
        <v>52.800000000000011</v>
      </c>
      <c r="BO196" s="64">
        <f t="shared" si="34"/>
        <v>7.6312576312576319E-2</v>
      </c>
      <c r="BP196" s="64">
        <f t="shared" si="35"/>
        <v>7.6923076923076927E-2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140</v>
      </c>
      <c r="Y197" s="724">
        <f t="shared" si="31"/>
        <v>140.70000000000002</v>
      </c>
      <c r="Z197" s="36">
        <f>IFERROR(IF(Y197=0,"",ROUNDUP(Y197/H197,0)*0.00502),"")</f>
        <v>0.33634000000000003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148.66666666666666</v>
      </c>
      <c r="BN197" s="64">
        <f t="shared" si="33"/>
        <v>149.41</v>
      </c>
      <c r="BO197" s="64">
        <f t="shared" si="34"/>
        <v>0.28490028490028491</v>
      </c>
      <c r="BP197" s="64">
        <f t="shared" si="35"/>
        <v>0.28632478632478636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175</v>
      </c>
      <c r="Y198" s="724">
        <f t="shared" si="31"/>
        <v>176.4</v>
      </c>
      <c r="Z198" s="36">
        <f>IFERROR(IF(Y198=0,"",ROUNDUP(Y198/H198,0)*0.00502),"")</f>
        <v>0.42168</v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185.83333333333331</v>
      </c>
      <c r="BN198" s="64">
        <f t="shared" si="33"/>
        <v>187.32</v>
      </c>
      <c r="BO198" s="64">
        <f t="shared" si="34"/>
        <v>0.35612535612535612</v>
      </c>
      <c r="BP198" s="64">
        <f t="shared" si="35"/>
        <v>0.35897435897435903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262.5</v>
      </c>
      <c r="Y199" s="724">
        <f t="shared" si="31"/>
        <v>262.5</v>
      </c>
      <c r="Z199" s="36">
        <f>IFERROR(IF(Y199=0,"",ROUNDUP(Y199/H199,0)*0.00502),"")</f>
        <v>0.62750000000000006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275</v>
      </c>
      <c r="BN199" s="64">
        <f t="shared" si="33"/>
        <v>275</v>
      </c>
      <c r="BO199" s="64">
        <f t="shared" si="34"/>
        <v>0.53418803418803429</v>
      </c>
      <c r="BP199" s="64">
        <f t="shared" si="35"/>
        <v>0.53418803418803429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315.47619047619048</v>
      </c>
      <c r="Y202" s="725">
        <f>IFERROR(Y194/H194,"0")+IFERROR(Y195/H195,"0")+IFERROR(Y196/H196,"0")+IFERROR(Y197/H197,"0")+IFERROR(Y198/H198,"0")+IFERROR(Y199/H199,"0")+IFERROR(Y200/H200,"0")+IFERROR(Y201/H201,"0")</f>
        <v>317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1.6942500000000003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747.5</v>
      </c>
      <c r="Y203" s="725">
        <f>IFERROR(SUM(Y194:Y201),"0")</f>
        <v>751.80000000000007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180</v>
      </c>
      <c r="Y216" s="724">
        <f t="shared" ref="Y216:Y223" si="36">IFERROR(IF(X216="",0,CEILING((X216/$H216),1)*$H216),"")</f>
        <v>183.60000000000002</v>
      </c>
      <c r="Z216" s="36">
        <f>IFERROR(IF(Y216=0,"",ROUNDUP(Y216/H216,0)*0.00902),"")</f>
        <v>0.30668000000000001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187</v>
      </c>
      <c r="BN216" s="64">
        <f t="shared" ref="BN216:BN223" si="38">IFERROR(Y216*I216/H216,"0")</f>
        <v>190.74</v>
      </c>
      <c r="BO216" s="64">
        <f t="shared" ref="BO216:BO223" si="39">IFERROR(1/J216*(X216/H216),"0")</f>
        <v>0.25252525252525249</v>
      </c>
      <c r="BP216" s="64">
        <f t="shared" ref="BP216:BP223" si="40">IFERROR(1/J216*(Y216/H216),"0")</f>
        <v>0.25757575757575757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130</v>
      </c>
      <c r="Y217" s="724">
        <f t="shared" si="36"/>
        <v>135</v>
      </c>
      <c r="Z217" s="36">
        <f>IFERROR(IF(Y217=0,"",ROUNDUP(Y217/H217,0)*0.00902),"")</f>
        <v>0.22550000000000001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135.05555555555557</v>
      </c>
      <c r="BN217" s="64">
        <f t="shared" si="38"/>
        <v>140.25</v>
      </c>
      <c r="BO217" s="64">
        <f t="shared" si="39"/>
        <v>0.18237934904601572</v>
      </c>
      <c r="BP217" s="64">
        <f t="shared" si="40"/>
        <v>0.18939393939393939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230</v>
      </c>
      <c r="Y218" s="724">
        <f t="shared" si="36"/>
        <v>232.20000000000002</v>
      </c>
      <c r="Z218" s="36">
        <f>IFERROR(IF(Y218=0,"",ROUNDUP(Y218/H218,0)*0.00902),"")</f>
        <v>0.38785999999999998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238.94444444444446</v>
      </c>
      <c r="BN218" s="64">
        <f t="shared" si="38"/>
        <v>241.23000000000005</v>
      </c>
      <c r="BO218" s="64">
        <f t="shared" si="39"/>
        <v>0.32267115600448931</v>
      </c>
      <c r="BP218" s="64">
        <f t="shared" si="40"/>
        <v>0.32575757575757575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150</v>
      </c>
      <c r="Y219" s="724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57</v>
      </c>
      <c r="Y220" s="724">
        <f t="shared" si="36"/>
        <v>57.6</v>
      </c>
      <c r="Z220" s="36">
        <f>IFERROR(IF(Y220=0,"",ROUNDUP(Y220/H220,0)*0.00502),"")</f>
        <v>0.16064000000000001</v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61.11666666666666</v>
      </c>
      <c r="BN220" s="64">
        <f t="shared" si="38"/>
        <v>61.759999999999991</v>
      </c>
      <c r="BO220" s="64">
        <f t="shared" si="39"/>
        <v>0.13532763532763534</v>
      </c>
      <c r="BP220" s="64">
        <f t="shared" si="40"/>
        <v>0.13675213675213677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45</v>
      </c>
      <c r="Y221" s="724">
        <f t="shared" si="36"/>
        <v>45</v>
      </c>
      <c r="Z221" s="36">
        <f>IFERROR(IF(Y221=0,"",ROUNDUP(Y221/H221,0)*0.00502),"")</f>
        <v>0.1255</v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47.5</v>
      </c>
      <c r="BN221" s="64">
        <f t="shared" si="38"/>
        <v>47.5</v>
      </c>
      <c r="BO221" s="64">
        <f t="shared" si="39"/>
        <v>0.10683760683760685</v>
      </c>
      <c r="BP221" s="64">
        <f t="shared" si="40"/>
        <v>0.10683760683760685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60</v>
      </c>
      <c r="Y222" s="724">
        <f t="shared" si="36"/>
        <v>61.2</v>
      </c>
      <c r="Z222" s="36">
        <f>IFERROR(IF(Y222=0,"",ROUNDUP(Y222/H222,0)*0.00502),"")</f>
        <v>0.17068</v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63.333333333333329</v>
      </c>
      <c r="BN222" s="64">
        <f t="shared" si="38"/>
        <v>64.599999999999994</v>
      </c>
      <c r="BO222" s="64">
        <f t="shared" si="39"/>
        <v>0.14245014245014248</v>
      </c>
      <c r="BP222" s="64">
        <f t="shared" si="40"/>
        <v>0.14529914529914531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45</v>
      </c>
      <c r="Y223" s="724">
        <f t="shared" si="36"/>
        <v>45</v>
      </c>
      <c r="Z223" s="36">
        <f>IFERROR(IF(Y223=0,"",ROUNDUP(Y223/H223,0)*0.00502),"")</f>
        <v>0.1255</v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47.5</v>
      </c>
      <c r="BN223" s="64">
        <f t="shared" si="38"/>
        <v>47.5</v>
      </c>
      <c r="BO223" s="64">
        <f t="shared" si="39"/>
        <v>0.10683760683760685</v>
      </c>
      <c r="BP223" s="64">
        <f t="shared" si="40"/>
        <v>0.10683760683760685</v>
      </c>
    </row>
    <row r="224" spans="1:68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242.77777777777777</v>
      </c>
      <c r="Y224" s="725">
        <f>IFERROR(Y216/H216,"0")+IFERROR(Y217/H217,"0")+IFERROR(Y218/H218,"0")+IFERROR(Y219/H219,"0")+IFERROR(Y220/H220,"0")+IFERROR(Y221/H221,"0")+IFERROR(Y222/H222,"0")+IFERROR(Y223/H223,"0")</f>
        <v>246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1.7549199999999998</v>
      </c>
      <c r="AA224" s="726"/>
      <c r="AB224" s="726"/>
      <c r="AC224" s="726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897</v>
      </c>
      <c r="Y225" s="725">
        <f>IFERROR(SUM(Y216:Y223),"0")</f>
        <v>910.80000000000018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300</v>
      </c>
      <c r="Y230" s="724">
        <f t="shared" si="41"/>
        <v>304.5</v>
      </c>
      <c r="Z230" s="36">
        <f>IFERROR(IF(Y230=0,"",ROUNDUP(Y230/H230,0)*0.02175),"")</f>
        <v>0.76124999999999998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319.44827586206895</v>
      </c>
      <c r="BN230" s="64">
        <f t="shared" si="43"/>
        <v>324.24</v>
      </c>
      <c r="BO230" s="64">
        <f t="shared" si="44"/>
        <v>0.61576354679802958</v>
      </c>
      <c r="BP230" s="64">
        <f t="shared" si="45"/>
        <v>0.625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360</v>
      </c>
      <c r="Y231" s="724">
        <f t="shared" si="41"/>
        <v>360</v>
      </c>
      <c r="Z231" s="36">
        <f t="shared" ref="Z231:Z237" si="46">IFERROR(IF(Y231=0,"",ROUNDUP(Y231/H231,0)*0.00753),"")</f>
        <v>1.1294999999999999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403.5</v>
      </c>
      <c r="BN231" s="64">
        <f t="shared" si="43"/>
        <v>403.5</v>
      </c>
      <c r="BO231" s="64">
        <f t="shared" si="44"/>
        <v>0.96153846153846145</v>
      </c>
      <c r="BP231" s="64">
        <f t="shared" si="45"/>
        <v>0.96153846153846145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600</v>
      </c>
      <c r="Y233" s="724">
        <f t="shared" si="41"/>
        <v>600</v>
      </c>
      <c r="Z233" s="36">
        <f t="shared" si="46"/>
        <v>1.8825000000000001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668</v>
      </c>
      <c r="BN233" s="64">
        <f t="shared" si="43"/>
        <v>668</v>
      </c>
      <c r="BO233" s="64">
        <f t="shared" si="44"/>
        <v>1.6025641025641024</v>
      </c>
      <c r="BP233" s="64">
        <f t="shared" si="45"/>
        <v>1.6025641025641024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0</v>
      </c>
      <c r="Y234" s="724">
        <f t="shared" si="41"/>
        <v>0</v>
      </c>
      <c r="Z234" s="36" t="str">
        <f t="shared" si="46"/>
        <v/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200</v>
      </c>
      <c r="Y236" s="724">
        <f t="shared" si="41"/>
        <v>201.6</v>
      </c>
      <c r="Z236" s="36">
        <f t="shared" si="46"/>
        <v>0.63251999999999997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222.66666666666666</v>
      </c>
      <c r="BN236" s="64">
        <f t="shared" si="43"/>
        <v>224.44800000000001</v>
      </c>
      <c r="BO236" s="64">
        <f t="shared" si="44"/>
        <v>0.53418803418803418</v>
      </c>
      <c r="BP236" s="64">
        <f t="shared" si="45"/>
        <v>0.53846153846153844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360</v>
      </c>
      <c r="Y237" s="724">
        <f t="shared" si="41"/>
        <v>360</v>
      </c>
      <c r="Z237" s="36">
        <f t="shared" si="46"/>
        <v>1.1294999999999999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401.7</v>
      </c>
      <c r="BN237" s="64">
        <f t="shared" si="43"/>
        <v>401.7</v>
      </c>
      <c r="BO237" s="64">
        <f t="shared" si="44"/>
        <v>0.96153846153846145</v>
      </c>
      <c r="BP237" s="64">
        <f t="shared" si="45"/>
        <v>0.96153846153846145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667.81609195402302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669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5.5352700000000006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1820</v>
      </c>
      <c r="Y239" s="725">
        <f>IFERROR(SUM(Y227:Y237),"0")</f>
        <v>1826.1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68</v>
      </c>
      <c r="Y243" s="724">
        <f>IFERROR(IF(X243="",0,CEILING((X243/$H243),1)*$H243),"")</f>
        <v>69.599999999999994</v>
      </c>
      <c r="Z243" s="36">
        <f>IFERROR(IF(Y243=0,"",ROUNDUP(Y243/H243,0)*0.00753),"")</f>
        <v>0.21837000000000001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75.706666666666663</v>
      </c>
      <c r="BN243" s="64">
        <f>IFERROR(Y243*I243/H243,"0")</f>
        <v>77.488</v>
      </c>
      <c r="BO243" s="64">
        <f>IFERROR(1/J243*(X243/H243),"0")</f>
        <v>0.18162393162393164</v>
      </c>
      <c r="BP243" s="64">
        <f>IFERROR(1/J243*(Y243/H243),"0")</f>
        <v>0.1858974358974359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60</v>
      </c>
      <c r="Y244" s="724">
        <f>IFERROR(IF(X244="",0,CEILING((X244/$H244),1)*$H244),"")</f>
        <v>60</v>
      </c>
      <c r="Z244" s="36">
        <f>IFERROR(IF(Y244=0,"",ROUNDUP(Y244/H244,0)*0.00753),"")</f>
        <v>0.18825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66.800000000000011</v>
      </c>
      <c r="BN244" s="64">
        <f>IFERROR(Y244*I244/H244,"0")</f>
        <v>66.800000000000011</v>
      </c>
      <c r="BO244" s="64">
        <f>IFERROR(1/J244*(X244/H244),"0")</f>
        <v>0.16025641025641024</v>
      </c>
      <c r="BP244" s="64">
        <f>IFERROR(1/J244*(Y244/H244),"0")</f>
        <v>0.16025641025641024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53.333333333333336</v>
      </c>
      <c r="Y245" s="725">
        <f>IFERROR(Y241/H241,"0")+IFERROR(Y242/H242,"0")+IFERROR(Y243/H243,"0")+IFERROR(Y244/H244,"0")</f>
        <v>54</v>
      </c>
      <c r="Z245" s="725">
        <f>IFERROR(IF(Z241="",0,Z241),"0")+IFERROR(IF(Z242="",0,Z242),"0")+IFERROR(IF(Z243="",0,Z243),"0")+IFERROR(IF(Z244="",0,Z244),"0")</f>
        <v>0.40661999999999998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128</v>
      </c>
      <c r="Y246" s="725">
        <f>IFERROR(SUM(Y241:Y244),"0")</f>
        <v>129.6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4301011717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4301011945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4301011733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30</v>
      </c>
      <c r="Y252" s="724">
        <f t="shared" si="47"/>
        <v>34.799999999999997</v>
      </c>
      <c r="Z252" s="36">
        <f>IFERROR(IF(Y252=0,"",ROUNDUP(Y252/H252,0)*0.02175),"")</f>
        <v>6.5250000000000002E-2</v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31.241379310344826</v>
      </c>
      <c r="BN252" s="64">
        <f t="shared" si="49"/>
        <v>36.239999999999995</v>
      </c>
      <c r="BO252" s="64">
        <f t="shared" si="50"/>
        <v>4.6182266009852216E-2</v>
      </c>
      <c r="BP252" s="64">
        <f t="shared" si="51"/>
        <v>5.3571428571428568E-2</v>
      </c>
    </row>
    <row r="253" spans="1:68" ht="27" hidden="1" customHeight="1" x14ac:dyDescent="0.25">
      <c r="A253" s="54" t="s">
        <v>437</v>
      </c>
      <c r="B253" s="54" t="s">
        <v>440</v>
      </c>
      <c r="C253" s="31">
        <v>4301011944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431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2.5862068965517242</v>
      </c>
      <c r="Y257" s="725">
        <f>IFERROR(Y249/H249,"0")+IFERROR(Y250/H250,"0")+IFERROR(Y251/H251,"0")+IFERROR(Y252/H252,"0")+IFERROR(Y253/H253,"0")+IFERROR(Y254/H254,"0")+IFERROR(Y255/H255,"0")+IFERROR(Y256/H256,"0")</f>
        <v>3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6.5250000000000002E-2</v>
      </c>
      <c r="AA257" s="726"/>
      <c r="AB257" s="726"/>
      <c r="AC257" s="726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30</v>
      </c>
      <c r="Y258" s="725">
        <f>IFERROR(SUM(Y249:Y256),"0")</f>
        <v>34.799999999999997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4301011826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40</v>
      </c>
      <c r="Y261" s="724">
        <f t="shared" ref="Y261:Y268" si="52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41.655172413793103</v>
      </c>
      <c r="BN261" s="64">
        <f t="shared" ref="BN261:BN268" si="54">IFERROR(Y261*I261/H261,"0")</f>
        <v>48.319999999999993</v>
      </c>
      <c r="BO261" s="64">
        <f t="shared" ref="BO261:BO268" si="55">IFERROR(1/J261*(X261/H261),"0")</f>
        <v>6.1576354679802957E-2</v>
      </c>
      <c r="BP261" s="64">
        <f t="shared" ref="BP261:BP268" si="56">IFERROR(1/J261*(Y261/H261),"0")</f>
        <v>7.1428571428571425E-2</v>
      </c>
    </row>
    <row r="262" spans="1:68" ht="27" hidden="1" customHeight="1" x14ac:dyDescent="0.25">
      <c r="A262" s="54" t="s">
        <v>449</v>
      </c>
      <c r="B262" s="54" t="s">
        <v>452</v>
      </c>
      <c r="C262" s="31">
        <v>4301011942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100</v>
      </c>
      <c r="Y264" s="724">
        <f t="shared" si="52"/>
        <v>104.39999999999999</v>
      </c>
      <c r="Z264" s="36">
        <f>IFERROR(IF(Y264=0,"",ROUNDUP(Y264/H264,0)*0.02175),"")</f>
        <v>0.19574999999999998</v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104.13793103448276</v>
      </c>
      <c r="BN264" s="64">
        <f t="shared" si="54"/>
        <v>108.71999999999998</v>
      </c>
      <c r="BO264" s="64">
        <f t="shared" si="55"/>
        <v>0.1539408866995074</v>
      </c>
      <c r="BP264" s="64">
        <f t="shared" si="56"/>
        <v>0.1607142857142857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32</v>
      </c>
      <c r="Y265" s="724">
        <f t="shared" si="52"/>
        <v>32</v>
      </c>
      <c r="Z265" s="36">
        <f>IFERROR(IF(Y265=0,"",ROUNDUP(Y265/H265,0)*0.00902),"")</f>
        <v>7.2160000000000002E-2</v>
      </c>
      <c r="AA265" s="56"/>
      <c r="AB265" s="57"/>
      <c r="AC265" s="345" t="s">
        <v>451</v>
      </c>
      <c r="AG265" s="64"/>
      <c r="AJ265" s="68"/>
      <c r="AK265" s="68"/>
      <c r="BB265" s="346" t="s">
        <v>1</v>
      </c>
      <c r="BM265" s="64">
        <f t="shared" si="53"/>
        <v>33.68</v>
      </c>
      <c r="BN265" s="64">
        <f t="shared" si="54"/>
        <v>33.68</v>
      </c>
      <c r="BO265" s="64">
        <f t="shared" si="55"/>
        <v>6.0606060606060608E-2</v>
      </c>
      <c r="BP265" s="64">
        <f t="shared" si="56"/>
        <v>6.0606060606060608E-2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32</v>
      </c>
      <c r="Y268" s="724">
        <f t="shared" si="52"/>
        <v>32</v>
      </c>
      <c r="Z268" s="36">
        <f>IFERROR(IF(Y268=0,"",ROUNDUP(Y268/H268,0)*0.00902),"")</f>
        <v>7.2160000000000002E-2</v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33.68</v>
      </c>
      <c r="BN268" s="64">
        <f t="shared" si="54"/>
        <v>33.68</v>
      </c>
      <c r="BO268" s="64">
        <f t="shared" si="55"/>
        <v>6.0606060606060608E-2</v>
      </c>
      <c r="BP268" s="64">
        <f t="shared" si="56"/>
        <v>6.0606060606060608E-2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28.068965517241381</v>
      </c>
      <c r="Y269" s="725">
        <f>IFERROR(Y261/H261,"0")+IFERROR(Y262/H262,"0")+IFERROR(Y263/H263,"0")+IFERROR(Y264/H264,"0")+IFERROR(Y265/H265,"0")+IFERROR(Y266/H266,"0")+IFERROR(Y267/H267,"0")+IFERROR(Y268/H268,"0")</f>
        <v>29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0.42706999999999995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204</v>
      </c>
      <c r="Y270" s="725">
        <f>IFERROR(SUM(Y261:Y268),"0")</f>
        <v>214.79999999999998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4301011850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479</v>
      </c>
      <c r="C279" s="31">
        <v>4301011910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48</v>
      </c>
      <c r="K279" s="32" t="s">
        <v>116</v>
      </c>
      <c r="L279" s="32"/>
      <c r="M279" s="33" t="s">
        <v>147</v>
      </c>
      <c r="N279" s="33"/>
      <c r="O279" s="32">
        <v>55</v>
      </c>
      <c r="P279" s="992" t="s">
        <v>480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240</v>
      </c>
      <c r="Y301" s="724">
        <f>IFERROR(IF(X301="",0,CEILING((X301/$H301),1)*$H301),"")</f>
        <v>240</v>
      </c>
      <c r="Z301" s="36">
        <f>IFERROR(IF(Y301=0,"",ROUNDUP(Y301/H301,0)*0.00753),"")</f>
        <v>0.753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267.20000000000005</v>
      </c>
      <c r="BN301" s="64">
        <f>IFERROR(Y301*I301/H301,"0")</f>
        <v>267.20000000000005</v>
      </c>
      <c r="BO301" s="64">
        <f>IFERROR(1/J301*(X301/H301),"0")</f>
        <v>0.64102564102564097</v>
      </c>
      <c r="BP301" s="64">
        <f>IFERROR(1/J301*(Y301/H301),"0")</f>
        <v>0.64102564102564097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300</v>
      </c>
      <c r="Y302" s="724">
        <f>IFERROR(IF(X302="",0,CEILING((X302/$H302),1)*$H302),"")</f>
        <v>300</v>
      </c>
      <c r="Z302" s="36">
        <f>IFERROR(IF(Y302=0,"",ROUNDUP(Y302/H302,0)*0.00753),"")</f>
        <v>0.94125000000000003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325</v>
      </c>
      <c r="BN302" s="64">
        <f>IFERROR(Y302*I302/H302,"0")</f>
        <v>325</v>
      </c>
      <c r="BO302" s="64">
        <f>IFERROR(1/J302*(X302/H302),"0")</f>
        <v>0.80128205128205121</v>
      </c>
      <c r="BP302" s="64">
        <f>IFERROR(1/J302*(Y302/H302),"0")</f>
        <v>0.80128205128205121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225</v>
      </c>
      <c r="Y304" s="725">
        <f>IFERROR(Y299/H299,"0")+IFERROR(Y300/H300,"0")+IFERROR(Y301/H301,"0")+IFERROR(Y302/H302,"0")+IFERROR(Y303/H303,"0")</f>
        <v>225</v>
      </c>
      <c r="Z304" s="725">
        <f>IFERROR(IF(Z299="",0,Z299),"0")+IFERROR(IF(Z300="",0,Z300),"0")+IFERROR(IF(Z301="",0,Z301),"0")+IFERROR(IF(Z302="",0,Z302),"0")+IFERROR(IF(Z303="",0,Z303),"0")</f>
        <v>1.69425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540</v>
      </c>
      <c r="Y305" s="725">
        <f>IFERROR(SUM(Y299:Y303),"0")</f>
        <v>540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245</v>
      </c>
      <c r="Y317" s="724">
        <f>IFERROR(IF(X317="",0,CEILING((X317/$H317),1)*$H317),"")</f>
        <v>245.70000000000002</v>
      </c>
      <c r="Z317" s="36">
        <f>IFERROR(IF(Y317=0,"",ROUNDUP(Y317/H317,0)*0.00502),"")</f>
        <v>0.58733999999999997</v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256.66666666666663</v>
      </c>
      <c r="BN317" s="64">
        <f>IFERROR(Y317*I317/H317,"0")</f>
        <v>257.40000000000003</v>
      </c>
      <c r="BO317" s="64">
        <f>IFERROR(1/J317*(X317/H317),"0")</f>
        <v>0.4985754985754986</v>
      </c>
      <c r="BP317" s="64">
        <f>IFERROR(1/J317*(Y317/H317),"0")</f>
        <v>0.5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116.66666666666666</v>
      </c>
      <c r="Y319" s="725">
        <f>IFERROR(Y317/H317,"0")+IFERROR(Y318/H318,"0")</f>
        <v>117</v>
      </c>
      <c r="Z319" s="725">
        <f>IFERROR(IF(Z317="",0,Z317),"0")+IFERROR(IF(Z318="",0,Z318),"0")</f>
        <v>0.58733999999999997</v>
      </c>
      <c r="AA319" s="726"/>
      <c r="AB319" s="726"/>
      <c r="AC319" s="726"/>
    </row>
    <row r="320" spans="1:68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245</v>
      </c>
      <c r="Y320" s="725">
        <f>IFERROR(SUM(Y317:Y318),"0")</f>
        <v>245.70000000000002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4301012016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10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534</v>
      </c>
      <c r="C325" s="31">
        <v>4301011911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48</v>
      </c>
      <c r="K325" s="32" t="s">
        <v>116</v>
      </c>
      <c r="L325" s="32"/>
      <c r="M325" s="33" t="s">
        <v>147</v>
      </c>
      <c r="N325" s="33"/>
      <c r="O325" s="32">
        <v>55</v>
      </c>
      <c r="P325" s="979" t="s">
        <v>535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80</v>
      </c>
      <c r="Y350" s="724">
        <f>IFERROR(IF(X350="",0,CEILING((X350/$H350),1)*$H350),"")</f>
        <v>84</v>
      </c>
      <c r="Z350" s="36">
        <f>IFERROR(IF(Y350=0,"",ROUNDUP(Y350/H350,0)*0.02175),"")</f>
        <v>0.21749999999999997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85.371428571428567</v>
      </c>
      <c r="BN350" s="64">
        <f>IFERROR(Y350*I350/H350,"0")</f>
        <v>89.64</v>
      </c>
      <c r="BO350" s="64">
        <f>IFERROR(1/J350*(X350/H350),"0")</f>
        <v>0.17006802721088435</v>
      </c>
      <c r="BP350" s="64">
        <f>IFERROR(1/J350*(Y350/H350),"0")</f>
        <v>0.17857142857142855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500</v>
      </c>
      <c r="Y351" s="724">
        <f>IFERROR(IF(X351="",0,CEILING((X351/$H351),1)*$H351),"")</f>
        <v>507</v>
      </c>
      <c r="Z351" s="36">
        <f>IFERROR(IF(Y351=0,"",ROUNDUP(Y351/H351,0)*0.02175),"")</f>
        <v>1.4137499999999998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536.15384615384619</v>
      </c>
      <c r="BN351" s="64">
        <f>IFERROR(Y351*I351/H351,"0")</f>
        <v>543.66000000000008</v>
      </c>
      <c r="BO351" s="64">
        <f>IFERROR(1/J351*(X351/H351),"0")</f>
        <v>1.1446886446886446</v>
      </c>
      <c r="BP351" s="64">
        <f>IFERROR(1/J351*(Y351/H351),"0")</f>
        <v>1.1607142857142856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40</v>
      </c>
      <c r="Y352" s="724">
        <f>IFERROR(IF(X352="",0,CEILING((X352/$H352),1)*$H352),"")</f>
        <v>42</v>
      </c>
      <c r="Z352" s="36">
        <f>IFERROR(IF(Y352=0,"",ROUNDUP(Y352/H352,0)*0.02175),"")</f>
        <v>0.10874999999999999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42.685714285714283</v>
      </c>
      <c r="BN352" s="64">
        <f>IFERROR(Y352*I352/H352,"0")</f>
        <v>44.82</v>
      </c>
      <c r="BO352" s="64">
        <f>IFERROR(1/J352*(X352/H352),"0")</f>
        <v>8.5034013605442174E-2</v>
      </c>
      <c r="BP352" s="64">
        <f>IFERROR(1/J352*(Y352/H352),"0")</f>
        <v>8.9285714285714274E-2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78.38827838827838</v>
      </c>
      <c r="Y353" s="725">
        <f>IFERROR(Y350/H350,"0")+IFERROR(Y351/H351,"0")+IFERROR(Y352/H352,"0")</f>
        <v>80</v>
      </c>
      <c r="Z353" s="725">
        <f>IFERROR(IF(Z350="",0,Z350),"0")+IFERROR(IF(Z351="",0,Z351),"0")+IFERROR(IF(Z352="",0,Z352),"0")</f>
        <v>1.7399999999999998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620</v>
      </c>
      <c r="Y354" s="725">
        <f>IFERROR(SUM(Y350:Y352),"0")</f>
        <v>633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17</v>
      </c>
      <c r="Y358" s="724">
        <f>IFERROR(IF(X358="",0,CEILING((X358/$H358),1)*$H358),"")</f>
        <v>17.849999999999998</v>
      </c>
      <c r="Z358" s="36">
        <f>IFERROR(IF(Y358=0,"",ROUNDUP(Y358/H358,0)*0.00753),"")</f>
        <v>5.271E-2</v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19.833333333333336</v>
      </c>
      <c r="BN358" s="64">
        <f>IFERROR(Y358*I358/H358,"0")</f>
        <v>20.824999999999999</v>
      </c>
      <c r="BO358" s="64">
        <f>IFERROR(1/J358*(X358/H358),"0")</f>
        <v>4.2735042735042736E-2</v>
      </c>
      <c r="BP358" s="64">
        <f>IFERROR(1/J358*(Y358/H358),"0")</f>
        <v>4.4871794871794872E-2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170</v>
      </c>
      <c r="Y359" s="724">
        <f>IFERROR(IF(X359="",0,CEILING((X359/$H359),1)*$H359),"")</f>
        <v>170.85</v>
      </c>
      <c r="Z359" s="36">
        <f>IFERROR(IF(Y359=0,"",ROUNDUP(Y359/H359,0)*0.00753),"")</f>
        <v>0.50451000000000001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193.33333333333334</v>
      </c>
      <c r="BN359" s="64">
        <f>IFERROR(Y359*I359/H359,"0")</f>
        <v>194.3</v>
      </c>
      <c r="BO359" s="64">
        <f>IFERROR(1/J359*(X359/H359),"0")</f>
        <v>0.42735042735042739</v>
      </c>
      <c r="BP359" s="64">
        <f>IFERROR(1/J359*(Y359/H359),"0")</f>
        <v>0.42948717948717946</v>
      </c>
    </row>
    <row r="360" spans="1:68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73.333333333333343</v>
      </c>
      <c r="Y360" s="725">
        <f>IFERROR(Y356/H356,"0")+IFERROR(Y357/H357,"0")+IFERROR(Y358/H358,"0")+IFERROR(Y359/H359,"0")</f>
        <v>74</v>
      </c>
      <c r="Z360" s="725">
        <f>IFERROR(IF(Z356="",0,Z356),"0")+IFERROR(IF(Z357="",0,Z357),"0")+IFERROR(IF(Z358="",0,Z358),"0")+IFERROR(IF(Z359="",0,Z359),"0")</f>
        <v>0.55722000000000005</v>
      </c>
      <c r="AA360" s="726"/>
      <c r="AB360" s="726"/>
      <c r="AC360" s="726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187</v>
      </c>
      <c r="Y361" s="725">
        <f>IFERROR(SUM(Y356:Y359),"0")</f>
        <v>188.7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30</v>
      </c>
      <c r="Y370" s="724">
        <f>IFERROR(IF(X370="",0,CEILING((X370/$H370),1)*$H370),"")</f>
        <v>30.6</v>
      </c>
      <c r="Z370" s="36">
        <f>IFERROR(IF(Y370=0,"",ROUNDUP(Y370/H370,0)*0.00753),"")</f>
        <v>0.12801000000000001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34.133333333333333</v>
      </c>
      <c r="BN370" s="64">
        <f>IFERROR(Y370*I370/H370,"0")</f>
        <v>34.816000000000003</v>
      </c>
      <c r="BO370" s="64">
        <f>IFERROR(1/J370*(X370/H370),"0")</f>
        <v>0.10683760683760685</v>
      </c>
      <c r="BP370" s="64">
        <f>IFERROR(1/J370*(Y370/H370),"0")</f>
        <v>0.10897435897435898</v>
      </c>
    </row>
    <row r="371" spans="1:68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16.666666666666668</v>
      </c>
      <c r="Y371" s="725">
        <f>IFERROR(Y370/H370,"0")</f>
        <v>17</v>
      </c>
      <c r="Z371" s="725">
        <f>IFERROR(IF(Z370="",0,Z370),"0")</f>
        <v>0.12801000000000001</v>
      </c>
      <c r="AA371" s="726"/>
      <c r="AB371" s="726"/>
      <c r="AC371" s="726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30</v>
      </c>
      <c r="Y372" s="725">
        <f>IFERROR(SUM(Y370:Y370),"0")</f>
        <v>30.6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665</v>
      </c>
      <c r="Y375" s="724">
        <f>IFERROR(IF(X375="",0,CEILING((X375/$H375),1)*$H375),"")</f>
        <v>665.7</v>
      </c>
      <c r="Z375" s="36">
        <f>IFERROR(IF(Y375=0,"",ROUNDUP(Y375/H375,0)*0.00753),"")</f>
        <v>2.3870100000000001</v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751.13333333333321</v>
      </c>
      <c r="BN375" s="64">
        <f>IFERROR(Y375*I375/H375,"0")</f>
        <v>751.92399999999998</v>
      </c>
      <c r="BO375" s="64">
        <f>IFERROR(1/J375*(X375/H375),"0")</f>
        <v>2.0299145299145298</v>
      </c>
      <c r="BP375" s="64">
        <f>IFERROR(1/J375*(Y375/H375),"0")</f>
        <v>2.0320512820512819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280</v>
      </c>
      <c r="Y376" s="724">
        <f>IFERROR(IF(X376="",0,CEILING((X376/$H376),1)*$H376),"")</f>
        <v>281.40000000000003</v>
      </c>
      <c r="Z376" s="36">
        <f>IFERROR(IF(Y376=0,"",ROUNDUP(Y376/H376,0)*0.00753),"")</f>
        <v>1.00902</v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314.66666666666663</v>
      </c>
      <c r="BN376" s="64">
        <f>IFERROR(Y376*I376/H376,"0")</f>
        <v>316.24</v>
      </c>
      <c r="BO376" s="64">
        <f>IFERROR(1/J376*(X376/H376),"0")</f>
        <v>0.85470085470085455</v>
      </c>
      <c r="BP376" s="64">
        <f>IFERROR(1/J376*(Y376/H376),"0")</f>
        <v>0.85897435897435892</v>
      </c>
    </row>
    <row r="377" spans="1:68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449.99999999999994</v>
      </c>
      <c r="Y377" s="725">
        <f>IFERROR(Y374/H374,"0")+IFERROR(Y375/H375,"0")+IFERROR(Y376/H376,"0")</f>
        <v>451</v>
      </c>
      <c r="Z377" s="725">
        <f>IFERROR(IF(Z374="",0,Z374),"0")+IFERROR(IF(Z375="",0,Z375),"0")+IFERROR(IF(Z376="",0,Z376),"0")</f>
        <v>3.3960300000000001</v>
      </c>
      <c r="AA377" s="726"/>
      <c r="AB377" s="726"/>
      <c r="AC377" s="726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945</v>
      </c>
      <c r="Y378" s="725">
        <f>IFERROR(SUM(Y374:Y376),"0")</f>
        <v>947.10000000000014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4301011946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147</v>
      </c>
      <c r="N382" s="33"/>
      <c r="O382" s="32">
        <v>60</v>
      </c>
      <c r="P382" s="8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500</v>
      </c>
      <c r="Y383" s="724">
        <f t="shared" si="72"/>
        <v>510</v>
      </c>
      <c r="Z383" s="36">
        <f>IFERROR(IF(Y383=0,"",ROUNDUP(Y383/H383,0)*0.02175),"")</f>
        <v>0.73949999999999994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516</v>
      </c>
      <c r="BN383" s="64">
        <f t="shared" si="74"/>
        <v>526.32000000000005</v>
      </c>
      <c r="BO383" s="64">
        <f t="shared" si="75"/>
        <v>0.69444444444444442</v>
      </c>
      <c r="BP383" s="64">
        <f t="shared" si="76"/>
        <v>0.70833333333333326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4301011947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147</v>
      </c>
      <c r="N384" s="33"/>
      <c r="O384" s="32">
        <v>60</v>
      </c>
      <c r="P384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500</v>
      </c>
      <c r="Y385" s="724">
        <f t="shared" si="72"/>
        <v>510</v>
      </c>
      <c r="Z385" s="36">
        <f>IFERROR(IF(Y385=0,"",ROUNDUP(Y385/H385,0)*0.02175),"")</f>
        <v>0.73949999999999994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516</v>
      </c>
      <c r="BN385" s="64">
        <f t="shared" si="74"/>
        <v>526.32000000000005</v>
      </c>
      <c r="BO385" s="64">
        <f t="shared" si="75"/>
        <v>0.69444444444444442</v>
      </c>
      <c r="BP385" s="64">
        <f t="shared" si="76"/>
        <v>0.70833333333333326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4301011339</v>
      </c>
      <c r="D386" s="738">
        <v>4607091383997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4301011943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147</v>
      </c>
      <c r="N387" s="33"/>
      <c r="O387" s="32">
        <v>60</v>
      </c>
      <c r="P387" s="8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38">
        <v>4680115884830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1000</v>
      </c>
      <c r="Y388" s="724">
        <f t="shared" si="72"/>
        <v>1005</v>
      </c>
      <c r="Z388" s="36">
        <f>IFERROR(IF(Y388=0,"",ROUNDUP(Y388/H388,0)*0.02175),"")</f>
        <v>1.4572499999999999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1032</v>
      </c>
      <c r="BN388" s="64">
        <f t="shared" si="74"/>
        <v>1037.1600000000001</v>
      </c>
      <c r="BO388" s="64">
        <f t="shared" si="75"/>
        <v>1.3888888888888888</v>
      </c>
      <c r="BP388" s="64">
        <f t="shared" si="76"/>
        <v>1.3958333333333333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133.33333333333334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135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2.9362499999999998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2000</v>
      </c>
      <c r="Y394" s="725">
        <f>IFERROR(SUM(Y382:Y392),"0")</f>
        <v>2025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500</v>
      </c>
      <c r="Y396" s="724">
        <f>IFERROR(IF(X396="",0,CEILING((X396/$H396),1)*$H396),"")</f>
        <v>510</v>
      </c>
      <c r="Z396" s="36">
        <f>IFERROR(IF(Y396=0,"",ROUNDUP(Y396/H396,0)*0.02175),"")</f>
        <v>0.73949999999999994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516</v>
      </c>
      <c r="BN396" s="64">
        <f>IFERROR(Y396*I396/H396,"0")</f>
        <v>526.32000000000005</v>
      </c>
      <c r="BO396" s="64">
        <f>IFERROR(1/J396*(X396/H396),"0")</f>
        <v>0.69444444444444442</v>
      </c>
      <c r="BP396" s="64">
        <f>IFERROR(1/J396*(Y396/H396),"0")</f>
        <v>0.70833333333333326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33.333333333333336</v>
      </c>
      <c r="Y398" s="725">
        <f>IFERROR(Y396/H396,"0")+IFERROR(Y397/H397,"0")</f>
        <v>34</v>
      </c>
      <c r="Z398" s="725">
        <f>IFERROR(IF(Z396="",0,Z396),"0")+IFERROR(IF(Z397="",0,Z397),"0")</f>
        <v>0.73949999999999994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500</v>
      </c>
      <c r="Y399" s="725">
        <f>IFERROR(SUM(Y396:Y397),"0")</f>
        <v>510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200</v>
      </c>
      <c r="Y403" s="724">
        <f>IFERROR(IF(X403="",0,CEILING((X403/$H403),1)*$H403),"")</f>
        <v>202.79999999999998</v>
      </c>
      <c r="Z403" s="36">
        <f>IFERROR(IF(Y403=0,"",ROUNDUP(Y403/H403,0)*0.02175),"")</f>
        <v>0.5655</v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214.46153846153848</v>
      </c>
      <c r="BN403" s="64">
        <f>IFERROR(Y403*I403/H403,"0")</f>
        <v>217.464</v>
      </c>
      <c r="BO403" s="64">
        <f>IFERROR(1/J403*(X403/H403),"0")</f>
        <v>0.45787545787545786</v>
      </c>
      <c r="BP403" s="64">
        <f>IFERROR(1/J403*(Y403/H403),"0")</f>
        <v>0.46428571428571425</v>
      </c>
    </row>
    <row r="404" spans="1:68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25.641025641025642</v>
      </c>
      <c r="Y404" s="725">
        <f>IFERROR(Y401/H401,"0")+IFERROR(Y402/H402,"0")+IFERROR(Y403/H403,"0")</f>
        <v>26</v>
      </c>
      <c r="Z404" s="725">
        <f>IFERROR(IF(Z401="",0,Z401),"0")+IFERROR(IF(Z402="",0,Z402),"0")+IFERROR(IF(Z403="",0,Z403),"0")</f>
        <v>0.5655</v>
      </c>
      <c r="AA404" s="726"/>
      <c r="AB404" s="726"/>
      <c r="AC404" s="726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200</v>
      </c>
      <c r="Y405" s="725">
        <f>IFERROR(SUM(Y401:Y403),"0")</f>
        <v>202.79999999999998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37.5" hidden="1" customHeight="1" x14ac:dyDescent="0.25">
      <c r="A407" s="54" t="s">
        <v>664</v>
      </c>
      <c r="B407" s="54" t="s">
        <v>665</v>
      </c>
      <c r="C407" s="31">
        <v>4301060345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100</v>
      </c>
      <c r="Y408" s="724">
        <f>IFERROR(IF(X408="",0,CEILING((X408/$H408),1)*$H408),"")</f>
        <v>101.39999999999999</v>
      </c>
      <c r="Z408" s="36">
        <f>IFERROR(IF(Y408=0,"",ROUNDUP(Y408/H408,0)*0.02175),"")</f>
        <v>0.28275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107.23076923076924</v>
      </c>
      <c r="BN408" s="64">
        <f>IFERROR(Y408*I408/H408,"0")</f>
        <v>108.732</v>
      </c>
      <c r="BO408" s="64">
        <f>IFERROR(1/J408*(X408/H408),"0")</f>
        <v>0.22893772893772893</v>
      </c>
      <c r="BP408" s="64">
        <f>IFERROR(1/J408*(Y408/H408),"0")</f>
        <v>0.23214285714285712</v>
      </c>
    </row>
    <row r="409" spans="1:68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12.820512820512821</v>
      </c>
      <c r="Y409" s="725">
        <f>IFERROR(Y407/H407,"0")+IFERROR(Y408/H408,"0")</f>
        <v>13</v>
      </c>
      <c r="Z409" s="725">
        <f>IFERROR(IF(Z407="",0,Z407),"0")+IFERROR(IF(Z408="",0,Z408),"0")</f>
        <v>0.28275</v>
      </c>
      <c r="AA409" s="726"/>
      <c r="AB409" s="726"/>
      <c r="AC409" s="726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100</v>
      </c>
      <c r="Y410" s="725">
        <f>IFERROR(SUM(Y407:Y408),"0")</f>
        <v>101.39999999999999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4301011483</v>
      </c>
      <c r="D413" s="738">
        <v>4680115881907</v>
      </c>
      <c r="E413" s="739"/>
      <c r="F413" s="722">
        <v>1.8</v>
      </c>
      <c r="G413" s="32">
        <v>6</v>
      </c>
      <c r="H413" s="722">
        <v>10.8</v>
      </c>
      <c r="I413" s="722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4301011873</v>
      </c>
      <c r="D414" s="738">
        <v>4680115881907</v>
      </c>
      <c r="E414" s="739"/>
      <c r="F414" s="722">
        <v>1.8</v>
      </c>
      <c r="G414" s="32">
        <v>8</v>
      </c>
      <c r="H414" s="722">
        <v>14.4</v>
      </c>
      <c r="I414" s="722">
        <v>14.88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">
        <v>674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4301011312</v>
      </c>
      <c r="D416" s="738">
        <v>4607091384192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4301011874</v>
      </c>
      <c r="D417" s="738">
        <v>4680115884892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12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80</v>
      </c>
      <c r="Y418" s="724">
        <f t="shared" si="77"/>
        <v>84</v>
      </c>
      <c r="Z418" s="36">
        <f t="shared" si="78"/>
        <v>0.15225</v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83.2</v>
      </c>
      <c r="BN418" s="64">
        <f t="shared" si="80"/>
        <v>87.36</v>
      </c>
      <c r="BO418" s="64">
        <f t="shared" si="81"/>
        <v>0.11904761904761904</v>
      </c>
      <c r="BP418" s="64">
        <f t="shared" si="82"/>
        <v>0.125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6.666666666666667</v>
      </c>
      <c r="Y420" s="725">
        <f>IFERROR(Y413/H413,"0")+IFERROR(Y414/H414,"0")+IFERROR(Y415/H415,"0")+IFERROR(Y416/H416,"0")+IFERROR(Y417/H417,"0")+IFERROR(Y418/H418,"0")+IFERROR(Y419/H419,"0")</f>
        <v>7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0.15225</v>
      </c>
      <c r="AA420" s="726"/>
      <c r="AB420" s="726"/>
      <c r="AC420" s="726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80</v>
      </c>
      <c r="Y421" s="725">
        <f>IFERROR(SUM(Y413:Y419),"0")</f>
        <v>84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40</v>
      </c>
      <c r="Y447" s="724">
        <f t="shared" si="83"/>
        <v>42</v>
      </c>
      <c r="Z447" s="36">
        <f>IFERROR(IF(Y447=0,"",ROUNDUP(Y447/H447,0)*0.00753),"")</f>
        <v>7.5300000000000006E-2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42.190476190476183</v>
      </c>
      <c r="BN447" s="64">
        <f t="shared" si="85"/>
        <v>44.3</v>
      </c>
      <c r="BO447" s="64">
        <f t="shared" si="86"/>
        <v>6.1050061050061048E-2</v>
      </c>
      <c r="BP447" s="64">
        <f t="shared" si="87"/>
        <v>6.4102564102564097E-2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50</v>
      </c>
      <c r="Y449" s="724">
        <f t="shared" si="83"/>
        <v>50.400000000000006</v>
      </c>
      <c r="Z449" s="36">
        <f>IFERROR(IF(Y449=0,"",ROUNDUP(Y449/H449,0)*0.00753),"")</f>
        <v>9.0359999999999996E-2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52.738095238095234</v>
      </c>
      <c r="BN449" s="64">
        <f t="shared" si="85"/>
        <v>53.160000000000004</v>
      </c>
      <c r="BO449" s="64">
        <f t="shared" si="86"/>
        <v>7.6312576312576319E-2</v>
      </c>
      <c r="BP449" s="64">
        <f t="shared" si="87"/>
        <v>7.6923076923076927E-2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4301031257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727</v>
      </c>
      <c r="C452" s="31">
        <v>4301031335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52.5</v>
      </c>
      <c r="Y453" s="724">
        <f t="shared" si="83"/>
        <v>52.5</v>
      </c>
      <c r="Z453" s="36">
        <f t="shared" si="88"/>
        <v>0.1255</v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55.75</v>
      </c>
      <c r="BN453" s="64">
        <f t="shared" si="85"/>
        <v>55.75</v>
      </c>
      <c r="BO453" s="64">
        <f t="shared" si="86"/>
        <v>0.10683760683760685</v>
      </c>
      <c r="BP453" s="64">
        <f t="shared" si="87"/>
        <v>0.10683760683760685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4301031330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4301031254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4301031336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10.5</v>
      </c>
      <c r="Y457" s="724">
        <f t="shared" si="83"/>
        <v>10.5</v>
      </c>
      <c r="Z457" s="36">
        <f t="shared" si="88"/>
        <v>2.5100000000000001E-2</v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11.149999999999999</v>
      </c>
      <c r="BN457" s="64">
        <f t="shared" si="85"/>
        <v>11.149999999999999</v>
      </c>
      <c r="BO457" s="64">
        <f t="shared" si="86"/>
        <v>2.1367521367521368E-2</v>
      </c>
      <c r="BP457" s="64">
        <f t="shared" si="87"/>
        <v>2.1367521367521368E-2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4301031358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87.5</v>
      </c>
      <c r="Y460" s="724">
        <f t="shared" si="83"/>
        <v>88.2</v>
      </c>
      <c r="Z460" s="36">
        <f t="shared" si="88"/>
        <v>0.21084</v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92.916666666666657</v>
      </c>
      <c r="BN460" s="64">
        <f t="shared" si="85"/>
        <v>93.66</v>
      </c>
      <c r="BO460" s="64">
        <f t="shared" si="86"/>
        <v>0.17806267806267806</v>
      </c>
      <c r="BP460" s="64">
        <f t="shared" si="87"/>
        <v>0.17948717948717952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4301031333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4301031255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752</v>
      </c>
      <c r="C464" s="31">
        <v>4301031338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93.095238095238102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94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0.52710000000000001</v>
      </c>
      <c r="AA465" s="726"/>
      <c r="AB465" s="726"/>
      <c r="AC465" s="726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240.5</v>
      </c>
      <c r="Y466" s="725">
        <f>IFERROR(SUM(Y446:Y464),"0")</f>
        <v>243.60000000000002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4.8</v>
      </c>
      <c r="Y473" s="724">
        <f>IFERROR(IF(X473="",0,CEILING((X473/$H473),1)*$H473),"")</f>
        <v>4.8</v>
      </c>
      <c r="Z473" s="36">
        <f>IFERROR(IF(Y473=0,"",ROUNDUP(Y473/H473,0)*0.00627),"")</f>
        <v>2.5080000000000002E-2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7.2000000000000011</v>
      </c>
      <c r="BN473" s="64">
        <f>IFERROR(Y473*I473/H473,"0")</f>
        <v>7.2000000000000011</v>
      </c>
      <c r="BO473" s="64">
        <f>IFERROR(1/J473*(X473/H473),"0")</f>
        <v>0.02</v>
      </c>
      <c r="BP473" s="64">
        <f>IFERROR(1/J473*(Y473/H473),"0")</f>
        <v>0.02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4</v>
      </c>
      <c r="Y475" s="725">
        <f>IFERROR(Y473/H473,"0")+IFERROR(Y474/H474,"0")</f>
        <v>4</v>
      </c>
      <c r="Z475" s="725">
        <f>IFERROR(IF(Z473="",0,Z473),"0")+IFERROR(IF(Z474="",0,Z474),"0")</f>
        <v>2.5080000000000002E-2</v>
      </c>
      <c r="AA475" s="726"/>
      <c r="AB475" s="726"/>
      <c r="AC475" s="726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4.8</v>
      </c>
      <c r="Y476" s="725">
        <f>IFERROR(SUM(Y473:Y474),"0")</f>
        <v>4.8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40</v>
      </c>
      <c r="Y483" s="724">
        <f>IFERROR(IF(X483="",0,CEILING((X483/$H483),1)*$H483),"")</f>
        <v>42</v>
      </c>
      <c r="Z483" s="36">
        <f>IFERROR(IF(Y483=0,"",ROUNDUP(Y483/H483,0)*0.00753),"")</f>
        <v>7.5300000000000006E-2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42.190476190476183</v>
      </c>
      <c r="BN483" s="64">
        <f>IFERROR(Y483*I483/H483,"0")</f>
        <v>44.3</v>
      </c>
      <c r="BO483" s="64">
        <f>IFERROR(1/J483*(X483/H483),"0")</f>
        <v>6.1050061050061048E-2</v>
      </c>
      <c r="BP483" s="64">
        <f>IFERROR(1/J483*(Y483/H483),"0")</f>
        <v>6.4102564102564097E-2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7</v>
      </c>
      <c r="Y486" s="724">
        <f>IFERROR(IF(X486="",0,CEILING((X486/$H486),1)*$H486),"")</f>
        <v>8.4</v>
      </c>
      <c r="Z486" s="36">
        <f>IFERROR(IF(Y486=0,"",ROUNDUP(Y486/H486,0)*0.00502),"")</f>
        <v>2.0080000000000001E-2</v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7.4333333333333327</v>
      </c>
      <c r="BN486" s="64">
        <f>IFERROR(Y486*I486/H486,"0")</f>
        <v>8.92</v>
      </c>
      <c r="BO486" s="64">
        <f>IFERROR(1/J486*(X486/H486),"0")</f>
        <v>1.4245014245014245E-2</v>
      </c>
      <c r="BP486" s="64">
        <f>IFERROR(1/J486*(Y486/H486),"0")</f>
        <v>1.7094017094017096E-2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12.857142857142858</v>
      </c>
      <c r="Y488" s="725">
        <f>IFERROR(Y483/H483,"0")+IFERROR(Y484/H484,"0")+IFERROR(Y485/H485,"0")+IFERROR(Y486/H486,"0")+IFERROR(Y487/H487,"0")</f>
        <v>14</v>
      </c>
      <c r="Z488" s="725">
        <f>IFERROR(IF(Z483="",0,Z483),"0")+IFERROR(IF(Z484="",0,Z484),"0")+IFERROR(IF(Z485="",0,Z485),"0")+IFERROR(IF(Z486="",0,Z486),"0")+IFERROR(IF(Z487="",0,Z487),"0")</f>
        <v>9.5380000000000006E-2</v>
      </c>
      <c r="AA488" s="726"/>
      <c r="AB488" s="726"/>
      <c r="AC488" s="726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47</v>
      </c>
      <c r="Y489" s="725">
        <f>IFERROR(SUM(Y483:Y487),"0")</f>
        <v>50.4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3</v>
      </c>
      <c r="Y491" s="724">
        <f>IFERROR(IF(X491="",0,CEILING((X491/$H491),1)*$H491),"")</f>
        <v>3.5999999999999996</v>
      </c>
      <c r="Z491" s="36">
        <f>IFERROR(IF(Y491=0,"",ROUNDUP(Y491/H491,0)*0.00627),"")</f>
        <v>1.881E-2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4.5000000000000009</v>
      </c>
      <c r="BN491" s="64">
        <f>IFERROR(Y491*I491/H491,"0")</f>
        <v>5.3999999999999995</v>
      </c>
      <c r="BO491" s="64">
        <f>IFERROR(1/J491*(X491/H491),"0")</f>
        <v>1.2500000000000001E-2</v>
      </c>
      <c r="BP491" s="64">
        <f>IFERROR(1/J491*(Y491/H491),"0")</f>
        <v>1.4999999999999999E-2</v>
      </c>
    </row>
    <row r="492" spans="1:68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2.5</v>
      </c>
      <c r="Y492" s="725">
        <f>IFERROR(Y491/H491,"0")</f>
        <v>3</v>
      </c>
      <c r="Z492" s="725">
        <f>IFERROR(IF(Z491="",0,Z491),"0")</f>
        <v>1.881E-2</v>
      </c>
      <c r="AA492" s="726"/>
      <c r="AB492" s="726"/>
      <c r="AC492" s="726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3</v>
      </c>
      <c r="Y493" s="725">
        <f>IFERROR(SUM(Y491:Y491),"0")</f>
        <v>3.5999999999999996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4.5</v>
      </c>
      <c r="Y495" s="724">
        <f>IFERROR(IF(X495="",0,CEILING((X495/$H495),1)*$H495),"")</f>
        <v>6</v>
      </c>
      <c r="Z495" s="36">
        <f>IFERROR(IF(Y495=0,"",ROUNDUP(Y495/H495,0)*0.00627),"")</f>
        <v>1.2540000000000001E-2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5.3999999999999995</v>
      </c>
      <c r="BN495" s="64">
        <f>IFERROR(Y495*I495/H495,"0")</f>
        <v>7.2</v>
      </c>
      <c r="BO495" s="64">
        <f>IFERROR(1/J495*(X495/H495),"0")</f>
        <v>7.4999999999999997E-3</v>
      </c>
      <c r="BP495" s="64">
        <f>IFERROR(1/J495*(Y495/H495),"0")</f>
        <v>0.01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1.5</v>
      </c>
      <c r="Y496" s="725">
        <f>IFERROR(Y495/H495,"0")</f>
        <v>2</v>
      </c>
      <c r="Z496" s="725">
        <f>IFERROR(IF(Z495="",0,Z495),"0")</f>
        <v>1.2540000000000001E-2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4.5</v>
      </c>
      <c r="Y497" s="725">
        <f>IFERROR(SUM(Y495:Y495),"0")</f>
        <v>6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16</v>
      </c>
      <c r="Y500" s="724">
        <f>IFERROR(IF(X500="",0,CEILING((X500/$H500),1)*$H500),"")</f>
        <v>16.8</v>
      </c>
      <c r="Z500" s="36">
        <f>IFERROR(IF(Y500=0,"",ROUNDUP(Y500/H500,0)*0.00502),"")</f>
        <v>7.0280000000000009E-2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18.293333333333337</v>
      </c>
      <c r="BN500" s="64">
        <f>IFERROR(Y500*I500/H500,"0")</f>
        <v>19.208000000000002</v>
      </c>
      <c r="BO500" s="64">
        <f>IFERROR(1/J500*(X500/H500),"0")</f>
        <v>5.6980056980056988E-2</v>
      </c>
      <c r="BP500" s="64">
        <f>IFERROR(1/J500*(Y500/H500),"0")</f>
        <v>5.9829059829059845E-2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24</v>
      </c>
      <c r="Y502" s="724">
        <f>IFERROR(IF(X502="",0,CEILING((X502/$H502),1)*$H502),"")</f>
        <v>24</v>
      </c>
      <c r="Z502" s="36">
        <f>IFERROR(IF(Y502=0,"",ROUNDUP(Y502/H502,0)*0.00502),"")</f>
        <v>0.1004</v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40.400000000000006</v>
      </c>
      <c r="BN502" s="64">
        <f>IFERROR(Y502*I502/H502,"0")</f>
        <v>40.400000000000006</v>
      </c>
      <c r="BO502" s="64">
        <f>IFERROR(1/J502*(X502/H502),"0")</f>
        <v>8.5470085470085472E-2</v>
      </c>
      <c r="BP502" s="64">
        <f>IFERROR(1/J502*(Y502/H502),"0")</f>
        <v>8.5470085470085472E-2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33.333333333333336</v>
      </c>
      <c r="Y504" s="725">
        <f>IFERROR(Y500/H500,"0")+IFERROR(Y501/H501,"0")+IFERROR(Y502/H502,"0")+IFERROR(Y503/H503,"0")</f>
        <v>34</v>
      </c>
      <c r="Z504" s="725">
        <f>IFERROR(IF(Z500="",0,Z500),"0")+IFERROR(IF(Z501="",0,Z501),"0")+IFERROR(IF(Z502="",0,Z502),"0")+IFERROR(IF(Z503="",0,Z503),"0")</f>
        <v>0.17068</v>
      </c>
      <c r="AA504" s="726"/>
      <c r="AB504" s="726"/>
      <c r="AC504" s="726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40</v>
      </c>
      <c r="Y505" s="725">
        <f>IFERROR(SUM(Y500:Y503),"0")</f>
        <v>40.799999999999997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100</v>
      </c>
      <c r="Y514" s="724">
        <f t="shared" ref="Y514:Y524" si="89">IFERROR(IF(X514="",0,CEILING((X514/$H514),1)*$H514),"")</f>
        <v>100.32000000000001</v>
      </c>
      <c r="Z514" s="36">
        <f t="shared" ref="Z514:Z519" si="90">IFERROR(IF(Y514=0,"",ROUNDUP(Y514/H514,0)*0.01196),"")</f>
        <v>0.22724</v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106.81818181818181</v>
      </c>
      <c r="BN514" s="64">
        <f t="shared" ref="BN514:BN524" si="92">IFERROR(Y514*I514/H514,"0")</f>
        <v>107.16</v>
      </c>
      <c r="BO514" s="64">
        <f t="shared" ref="BO514:BO524" si="93">IFERROR(1/J514*(X514/H514),"0")</f>
        <v>0.18210955710955709</v>
      </c>
      <c r="BP514" s="64">
        <f t="shared" ref="BP514:BP524" si="94">IFERROR(1/J514*(Y514/H514),"0")</f>
        <v>0.18269230769230771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250</v>
      </c>
      <c r="Y517" s="724">
        <f t="shared" si="89"/>
        <v>253.44</v>
      </c>
      <c r="Z517" s="36">
        <f t="shared" si="90"/>
        <v>0.57408000000000003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267.04545454545456</v>
      </c>
      <c r="BN517" s="64">
        <f t="shared" si="92"/>
        <v>270.71999999999997</v>
      </c>
      <c r="BO517" s="64">
        <f t="shared" si="93"/>
        <v>0.45527389277389274</v>
      </c>
      <c r="BP517" s="64">
        <f t="shared" si="94"/>
        <v>0.46153846153846156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60</v>
      </c>
      <c r="Y519" s="724">
        <f t="shared" si="89"/>
        <v>63.36</v>
      </c>
      <c r="Z519" s="36">
        <f t="shared" si="90"/>
        <v>0.14352000000000001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64.090909090909079</v>
      </c>
      <c r="BN519" s="64">
        <f t="shared" si="92"/>
        <v>67.679999999999993</v>
      </c>
      <c r="BO519" s="64">
        <f t="shared" si="93"/>
        <v>0.10926573426573427</v>
      </c>
      <c r="BP519" s="64">
        <f t="shared" si="94"/>
        <v>0.11538461538461539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90</v>
      </c>
      <c r="Y521" s="724">
        <f t="shared" si="89"/>
        <v>90</v>
      </c>
      <c r="Z521" s="36">
        <f>IFERROR(IF(Y521=0,"",ROUNDUP(Y521/H521,0)*0.00902),"")</f>
        <v>0.22550000000000001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95.249999999999986</v>
      </c>
      <c r="BN521" s="64">
        <f t="shared" si="92"/>
        <v>95.249999999999986</v>
      </c>
      <c r="BO521" s="64">
        <f t="shared" si="93"/>
        <v>0.18939393939393939</v>
      </c>
      <c r="BP521" s="64">
        <f t="shared" si="94"/>
        <v>0.18939393939393939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180</v>
      </c>
      <c r="Y524" s="724">
        <f t="shared" si="89"/>
        <v>180</v>
      </c>
      <c r="Z524" s="36">
        <f>IFERROR(IF(Y524=0,"",ROUNDUP(Y524/H524,0)*0.00902),"")</f>
        <v>0.45100000000000001</v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190.49999999999997</v>
      </c>
      <c r="BN524" s="64">
        <f t="shared" si="92"/>
        <v>190.49999999999997</v>
      </c>
      <c r="BO524" s="64">
        <f t="shared" si="93"/>
        <v>0.37878787878787878</v>
      </c>
      <c r="BP524" s="64">
        <f t="shared" si="94"/>
        <v>0.37878787878787878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152.65151515151513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154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1.62134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680</v>
      </c>
      <c r="Y526" s="725">
        <f>IFERROR(SUM(Y514:Y524),"0")</f>
        <v>687.12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150</v>
      </c>
      <c r="Y528" s="724">
        <f>IFERROR(IF(X528="",0,CEILING((X528/$H528),1)*$H528),"")</f>
        <v>153.12</v>
      </c>
      <c r="Z528" s="36">
        <f>IFERROR(IF(Y528=0,"",ROUNDUP(Y528/H528,0)*0.01196),"")</f>
        <v>0.34683999999999998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160.22727272727272</v>
      </c>
      <c r="BN528" s="64">
        <f>IFERROR(Y528*I528/H528,"0")</f>
        <v>163.56</v>
      </c>
      <c r="BO528" s="64">
        <f>IFERROR(1/J528*(X528/H528),"0")</f>
        <v>0.27316433566433568</v>
      </c>
      <c r="BP528" s="64">
        <f>IFERROR(1/J528*(Y528/H528),"0")</f>
        <v>0.27884615384615385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28.409090909090907</v>
      </c>
      <c r="Y531" s="725">
        <f>IFERROR(Y528/H528,"0")+IFERROR(Y529/H529,"0")+IFERROR(Y530/H530,"0")</f>
        <v>29</v>
      </c>
      <c r="Z531" s="725">
        <f>IFERROR(IF(Z528="",0,Z528),"0")+IFERROR(IF(Z529="",0,Z529),"0")+IFERROR(IF(Z530="",0,Z530),"0")</f>
        <v>0.34683999999999998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150</v>
      </c>
      <c r="Y532" s="725">
        <f>IFERROR(SUM(Y528:Y530),"0")</f>
        <v>153.12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110</v>
      </c>
      <c r="Y534" s="724">
        <f t="shared" ref="Y534:Y542" si="95">IFERROR(IF(X534="",0,CEILING((X534/$H534),1)*$H534),"")</f>
        <v>110.88000000000001</v>
      </c>
      <c r="Z534" s="36">
        <f>IFERROR(IF(Y534=0,"",ROUNDUP(Y534/H534,0)*0.01196),"")</f>
        <v>0.25115999999999999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117.49999999999999</v>
      </c>
      <c r="BN534" s="64">
        <f t="shared" ref="BN534:BN542" si="97">IFERROR(Y534*I534/H534,"0")</f>
        <v>118.44</v>
      </c>
      <c r="BO534" s="64">
        <f t="shared" ref="BO534:BO542" si="98">IFERROR(1/J534*(X534/H534),"0")</f>
        <v>0.20032051282051283</v>
      </c>
      <c r="BP534" s="64">
        <f t="shared" ref="BP534:BP542" si="99">IFERROR(1/J534*(Y534/H534),"0")</f>
        <v>0.20192307692307693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110</v>
      </c>
      <c r="Y535" s="724">
        <f t="shared" si="95"/>
        <v>110.88000000000001</v>
      </c>
      <c r="Z535" s="36">
        <f>IFERROR(IF(Y535=0,"",ROUNDUP(Y535/H535,0)*0.01196),"")</f>
        <v>0.25115999999999999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117.49999999999999</v>
      </c>
      <c r="BN535" s="64">
        <f t="shared" si="97"/>
        <v>118.44</v>
      </c>
      <c r="BO535" s="64">
        <f t="shared" si="98"/>
        <v>0.20032051282051283</v>
      </c>
      <c r="BP535" s="64">
        <f t="shared" si="99"/>
        <v>0.20192307692307693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210</v>
      </c>
      <c r="Y536" s="724">
        <f t="shared" si="95"/>
        <v>211.20000000000002</v>
      </c>
      <c r="Z536" s="36">
        <f>IFERROR(IF(Y536=0,"",ROUNDUP(Y536/H536,0)*0.01196),"")</f>
        <v>0.47839999999999999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224.31818181818178</v>
      </c>
      <c r="BN536" s="64">
        <f t="shared" si="97"/>
        <v>225.60000000000002</v>
      </c>
      <c r="BO536" s="64">
        <f t="shared" si="98"/>
        <v>0.38243006993006995</v>
      </c>
      <c r="BP536" s="64">
        <f t="shared" si="99"/>
        <v>0.38461538461538464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30</v>
      </c>
      <c r="Y538" s="724">
        <f t="shared" si="95"/>
        <v>32.4</v>
      </c>
      <c r="Z538" s="36">
        <f>IFERROR(IF(Y538=0,"",ROUNDUP(Y538/H538,0)*0.00902),"")</f>
        <v>8.1180000000000002E-2</v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31.75</v>
      </c>
      <c r="BN538" s="64">
        <f t="shared" si="97"/>
        <v>34.29</v>
      </c>
      <c r="BO538" s="64">
        <f t="shared" si="98"/>
        <v>6.3131313131313135E-2</v>
      </c>
      <c r="BP538" s="64">
        <f t="shared" si="99"/>
        <v>6.8181818181818177E-2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72</v>
      </c>
      <c r="Y542" s="724">
        <f t="shared" si="95"/>
        <v>72</v>
      </c>
      <c r="Z542" s="36">
        <f>IFERROR(IF(Y542=0,"",ROUNDUP(Y542/H542,0)*0.00902),"")</f>
        <v>0.1804</v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76.2</v>
      </c>
      <c r="BN542" s="64">
        <f t="shared" si="97"/>
        <v>76.2</v>
      </c>
      <c r="BO542" s="64">
        <f t="shared" si="98"/>
        <v>0.15151515151515152</v>
      </c>
      <c r="BP542" s="64">
        <f t="shared" si="99"/>
        <v>0.15151515151515152</v>
      </c>
    </row>
    <row r="543" spans="1:68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109.77272727272727</v>
      </c>
      <c r="Y543" s="725">
        <f>IFERROR(Y534/H534,"0")+IFERROR(Y535/H535,"0")+IFERROR(Y536/H536,"0")+IFERROR(Y537/H537,"0")+IFERROR(Y538/H538,"0")+IFERROR(Y539/H539,"0")+IFERROR(Y540/H540,"0")+IFERROR(Y541/H541,"0")+IFERROR(Y542/H542,"0")</f>
        <v>111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1.2423000000000002</v>
      </c>
      <c r="AA543" s="726"/>
      <c r="AB543" s="726"/>
      <c r="AC543" s="726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532</v>
      </c>
      <c r="Y544" s="725">
        <f>IFERROR(SUM(Y534:Y542),"0")</f>
        <v>537.36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50</v>
      </c>
      <c r="Y553" s="724">
        <f>IFERROR(IF(X553="",0,CEILING((X553/$H553),1)*$H553),"")</f>
        <v>54.6</v>
      </c>
      <c r="Z553" s="36">
        <f>IFERROR(IF(Y553=0,"",ROUNDUP(Y553/H553,0)*0.02175),"")</f>
        <v>0.15225</v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53.076923076923073</v>
      </c>
      <c r="BN553" s="64">
        <f>IFERROR(Y553*I553/H553,"0")</f>
        <v>57.959999999999994</v>
      </c>
      <c r="BO553" s="64">
        <f>IFERROR(1/J553*(X553/H553),"0")</f>
        <v>0.11446886446886446</v>
      </c>
      <c r="BP553" s="64">
        <f>IFERROR(1/J553*(Y553/H553),"0")</f>
        <v>0.125</v>
      </c>
    </row>
    <row r="554" spans="1:68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6.4102564102564106</v>
      </c>
      <c r="Y554" s="725">
        <f>IFERROR(Y552/H552,"0")+IFERROR(Y553/H553,"0")</f>
        <v>7</v>
      </c>
      <c r="Z554" s="725">
        <f>IFERROR(IF(Z552="",0,Z552),"0")+IFERROR(IF(Z553="",0,Z553),"0")</f>
        <v>0.15225</v>
      </c>
      <c r="AA554" s="726"/>
      <c r="AB554" s="726"/>
      <c r="AC554" s="726"/>
    </row>
    <row r="555" spans="1:68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50</v>
      </c>
      <c r="Y555" s="725">
        <f>IFERROR(SUM(Y552:Y553),"0")</f>
        <v>54.6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50</v>
      </c>
      <c r="Y561" s="724">
        <f t="shared" si="100"/>
        <v>60</v>
      </c>
      <c r="Z561" s="36">
        <f>IFERROR(IF(Y561=0,"",ROUNDUP(Y561/H561,0)*0.02175),"")</f>
        <v>0.10874999999999999</v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52</v>
      </c>
      <c r="BN561" s="64">
        <f t="shared" si="102"/>
        <v>62.400000000000006</v>
      </c>
      <c r="BO561" s="64">
        <f t="shared" si="103"/>
        <v>7.4404761904761904E-2</v>
      </c>
      <c r="BP561" s="64">
        <f t="shared" si="104"/>
        <v>8.9285714285714274E-2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4.166666666666667</v>
      </c>
      <c r="Y566" s="725">
        <f>IFERROR(Y559/H559,"0")+IFERROR(Y560/H560,"0")+IFERROR(Y561/H561,"0")+IFERROR(Y562/H562,"0")+IFERROR(Y563/H563,"0")+IFERROR(Y564/H564,"0")+IFERROR(Y565/H565,"0")</f>
        <v>5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0.10874999999999999</v>
      </c>
      <c r="AA566" s="726"/>
      <c r="AB566" s="726"/>
      <c r="AC566" s="726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50</v>
      </c>
      <c r="Y567" s="725">
        <f>IFERROR(SUM(Y559:Y565),"0")</f>
        <v>60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1300</v>
      </c>
      <c r="Y586" s="724">
        <f>IFERROR(IF(X586="",0,CEILING((X586/$H586),1)*$H586),"")</f>
        <v>1302.5999999999999</v>
      </c>
      <c r="Z586" s="36">
        <f>IFERROR(IF(Y586=0,"",ROUNDUP(Y586/H586,0)*0.02175),"")</f>
        <v>3.6322499999999995</v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1394.0000000000002</v>
      </c>
      <c r="BN586" s="64">
        <f>IFERROR(Y586*I586/H586,"0")</f>
        <v>1396.788</v>
      </c>
      <c r="BO586" s="64">
        <f>IFERROR(1/J586*(X586/H586),"0")</f>
        <v>2.9761904761904758</v>
      </c>
      <c r="BP586" s="64">
        <f>IFERROR(1/J586*(Y586/H586),"0")</f>
        <v>2.9821428571428568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166.66666666666666</v>
      </c>
      <c r="Y590" s="725">
        <f>IFERROR(Y586/H586,"0")+IFERROR(Y587/H587,"0")+IFERROR(Y588/H588,"0")+IFERROR(Y589/H589,"0")</f>
        <v>167</v>
      </c>
      <c r="Z590" s="725">
        <f>IFERROR(IF(Z586="",0,Z586),"0")+IFERROR(IF(Z587="",0,Z587),"0")+IFERROR(IF(Z588="",0,Z588),"0")+IFERROR(IF(Z589="",0,Z589),"0")</f>
        <v>3.6322499999999995</v>
      </c>
      <c r="AA590" s="726"/>
      <c r="AB590" s="726"/>
      <c r="AC590" s="726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1300</v>
      </c>
      <c r="Y591" s="725">
        <f>IFERROR(SUM(Y586:Y589),"0")</f>
        <v>1302.5999999999999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4301060354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4301060408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4301060355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4301060407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17087.3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17281.34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18276.365041892968</v>
      </c>
      <c r="Y618" s="725">
        <f>IFERROR(SUM(BN22:BN614),"0")</f>
        <v>18481.712999999996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35</v>
      </c>
      <c r="Y619" s="38">
        <f>ROUNDUP(SUM(BP22:BP614),0)</f>
        <v>36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19151.365041892968</v>
      </c>
      <c r="Y620" s="725">
        <f>GrossWeightTotalR+PalletQtyTotalR*25</f>
        <v>19381.712999999996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4098.4747238712753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4130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41.702289999999998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325.20000000000005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1635</v>
      </c>
      <c r="E627" s="46">
        <f>IFERROR(Y106*1,"0")+IFERROR(Y107*1,"0")+IFERROR(Y108*1,"0")+IFERROR(Y112*1,"0")+IFERROR(Y113*1,"0")+IFERROR(Y114*1,"0")+IFERROR(Y115*1,"0")+IFERROR(Y116*1,"0")</f>
        <v>761.40000000000009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1705.4600000000003</v>
      </c>
      <c r="G627" s="46">
        <f>IFERROR(Y153*1,"0")+IFERROR(Y154*1,"0")+IFERROR(Y158*1,"0")+IFERROR(Y159*1,"0")+IFERROR(Y163*1,"0")+IFERROR(Y164*1,"0")</f>
        <v>334.08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751.80000000000007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2866.5</v>
      </c>
      <c r="K627" s="46">
        <f>IFERROR(Y249*1,"0")+IFERROR(Y250*1,"0")+IFERROR(Y251*1,"0")+IFERROR(Y252*1,"0")+IFERROR(Y253*1,"0")+IFERROR(Y254*1,"0")+IFERROR(Y255*1,"0")+IFERROR(Y256*1,"0")</f>
        <v>34.799999999999997</v>
      </c>
      <c r="L627" s="716"/>
      <c r="M627" s="46">
        <f>IFERROR(Y261*1,"0")+IFERROR(Y262*1,"0")+IFERROR(Y263*1,"0")+IFERROR(Y264*1,"0")+IFERROR(Y265*1,"0")+IFERROR(Y266*1,"0")+IFERROR(Y267*1,"0")+IFERROR(Y268*1,"0")+IFERROR(Y272*1,"0")</f>
        <v>214.79999999999998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540</v>
      </c>
      <c r="S627" s="46">
        <f>IFERROR(Y308*1,"0")</f>
        <v>0</v>
      </c>
      <c r="T627" s="46">
        <f>IFERROR(Y313*1,"0")+IFERROR(Y317*1,"0")+IFERROR(Y318*1,"0")</f>
        <v>245.70000000000002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821.7</v>
      </c>
      <c r="V627" s="46">
        <f>IFERROR(Y370*1,"0")+IFERROR(Y374*1,"0")+IFERROR(Y375*1,"0")+IFERROR(Y376*1,"0")</f>
        <v>977.7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2839.2000000000003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84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248.40000000000003</v>
      </c>
      <c r="Z627" s="46">
        <f>IFERROR(Y479*1,"0")+IFERROR(Y483*1,"0")+IFERROR(Y484*1,"0")+IFERROR(Y485*1,"0")+IFERROR(Y486*1,"0")+IFERROR(Y487*1,"0")+IFERROR(Y491*1,"0")+IFERROR(Y495*1,"0")</f>
        <v>60</v>
      </c>
      <c r="AA627" s="46">
        <f>IFERROR(Y500*1,"0")+IFERROR(Y501*1,"0")+IFERROR(Y502*1,"0")+IFERROR(Y503*1,"0")</f>
        <v>40.799999999999997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1432.2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1362.6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69,00"/>
        <filter val="1 195,00"/>
        <filter val="1 300,00"/>
        <filter val="1 820,00"/>
        <filter val="1,19"/>
        <filter val="1,50"/>
        <filter val="10,00"/>
        <filter val="10,50"/>
        <filter val="100,00"/>
        <filter val="109,77"/>
        <filter val="110,00"/>
        <filter val="113,89"/>
        <filter val="116,67"/>
        <filter val="12,82"/>
        <filter val="12,86"/>
        <filter val="120,00"/>
        <filter val="128,00"/>
        <filter val="130,00"/>
        <filter val="133,33"/>
        <filter val="140,00"/>
        <filter val="150,00"/>
        <filter val="152,65"/>
        <filter val="16,00"/>
        <filter val="16,67"/>
        <filter val="160,00"/>
        <filter val="166,67"/>
        <filter val="17 087,30"/>
        <filter val="17,00"/>
        <filter val="170,00"/>
        <filter val="174,81"/>
        <filter val="175,00"/>
        <filter val="18 276,37"/>
        <filter val="180,00"/>
        <filter val="187,00"/>
        <filter val="19 151,37"/>
        <filter val="2 000,00"/>
        <filter val="2,50"/>
        <filter val="2,59"/>
        <filter val="20,00"/>
        <filter val="200,00"/>
        <filter val="204,00"/>
        <filter val="210,00"/>
        <filter val="225,00"/>
        <filter val="230,00"/>
        <filter val="24,00"/>
        <filter val="240,00"/>
        <filter val="240,50"/>
        <filter val="242,78"/>
        <filter val="245,00"/>
        <filter val="25,64"/>
        <filter val="250,00"/>
        <filter val="262,50"/>
        <filter val="270,00"/>
        <filter val="274,05"/>
        <filter val="275,00"/>
        <filter val="28,07"/>
        <filter val="28,41"/>
        <filter val="280,00"/>
        <filter val="3,00"/>
        <filter val="30,00"/>
        <filter val="300,00"/>
        <filter val="31,25"/>
        <filter val="315,48"/>
        <filter val="32,00"/>
        <filter val="320,00"/>
        <filter val="33,00"/>
        <filter val="33,33"/>
        <filter val="35"/>
        <filter val="360,00"/>
        <filter val="4 098,47"/>
        <filter val="4,00"/>
        <filter val="4,17"/>
        <filter val="4,50"/>
        <filter val="4,80"/>
        <filter val="40,00"/>
        <filter val="405,00"/>
        <filter val="420,00"/>
        <filter val="45,00"/>
        <filter val="450,00"/>
        <filter val="47,00"/>
        <filter val="475,00"/>
        <filter val="48,52"/>
        <filter val="485,00"/>
        <filter val="495,00"/>
        <filter val="50,00"/>
        <filter val="500,00"/>
        <filter val="52,50"/>
        <filter val="53,33"/>
        <filter val="532,00"/>
        <filter val="540,00"/>
        <filter val="57,00"/>
        <filter val="6,41"/>
        <filter val="6,67"/>
        <filter val="60,00"/>
        <filter val="600,00"/>
        <filter val="620,00"/>
        <filter val="650,00"/>
        <filter val="665,00"/>
        <filter val="667,82"/>
        <filter val="68,00"/>
        <filter val="680,00"/>
        <filter val="7,00"/>
        <filter val="700,00"/>
        <filter val="72,00"/>
        <filter val="73,15"/>
        <filter val="73,33"/>
        <filter val="747,50"/>
        <filter val="78,39"/>
        <filter val="80,00"/>
        <filter val="82,50"/>
        <filter val="87,50"/>
        <filter val="89,29"/>
        <filter val="897,00"/>
        <filter val="90,00"/>
        <filter val="93,10"/>
        <filter val="945,00"/>
        <filter val="97,14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9" spans="2:8" x14ac:dyDescent="0.2">
      <c r="B9" s="47" t="s">
        <v>1012</v>
      </c>
      <c r="C9" s="47" t="s">
        <v>1007</v>
      </c>
      <c r="D9" s="47"/>
      <c r="E9" s="47"/>
    </row>
    <row r="11" spans="2:8" x14ac:dyDescent="0.2">
      <c r="B11" s="47" t="s">
        <v>1012</v>
      </c>
      <c r="C11" s="47" t="s">
        <v>1010</v>
      </c>
      <c r="D11" s="47"/>
      <c r="E11" s="47"/>
    </row>
    <row r="13" spans="2:8" x14ac:dyDescent="0.2">
      <c r="B13" s="47" t="s">
        <v>1013</v>
      </c>
      <c r="C13" s="47"/>
      <c r="D13" s="47"/>
      <c r="E13" s="47"/>
    </row>
    <row r="14" spans="2:8" x14ac:dyDescent="0.2">
      <c r="B14" s="47" t="s">
        <v>1014</v>
      </c>
      <c r="C14" s="47"/>
      <c r="D14" s="47"/>
      <c r="E14" s="47"/>
    </row>
    <row r="15" spans="2:8" x14ac:dyDescent="0.2">
      <c r="B15" s="47" t="s">
        <v>1015</v>
      </c>
      <c r="C15" s="47"/>
      <c r="D15" s="47"/>
      <c r="E15" s="47"/>
    </row>
    <row r="16" spans="2:8" x14ac:dyDescent="0.2">
      <c r="B16" s="47" t="s">
        <v>1016</v>
      </c>
      <c r="C16" s="47"/>
      <c r="D16" s="47"/>
      <c r="E16" s="47"/>
    </row>
    <row r="17" spans="2:5" x14ac:dyDescent="0.2">
      <c r="B17" s="47" t="s">
        <v>1017</v>
      </c>
      <c r="C17" s="47"/>
      <c r="D17" s="47"/>
      <c r="E17" s="47"/>
    </row>
    <row r="18" spans="2:5" x14ac:dyDescent="0.2">
      <c r="B18" s="47" t="s">
        <v>1018</v>
      </c>
      <c r="C18" s="47"/>
      <c r="D18" s="47"/>
      <c r="E18" s="47"/>
    </row>
    <row r="19" spans="2:5" x14ac:dyDescent="0.2">
      <c r="B19" s="47" t="s">
        <v>1019</v>
      </c>
      <c r="C19" s="47"/>
      <c r="D19" s="47"/>
      <c r="E19" s="47"/>
    </row>
    <row r="20" spans="2:5" x14ac:dyDescent="0.2">
      <c r="B20" s="47" t="s">
        <v>1020</v>
      </c>
      <c r="C20" s="47"/>
      <c r="D20" s="47"/>
      <c r="E20" s="47"/>
    </row>
    <row r="21" spans="2:5" x14ac:dyDescent="0.2">
      <c r="B21" s="47" t="s">
        <v>1021</v>
      </c>
      <c r="C21" s="47"/>
      <c r="D21" s="47"/>
      <c r="E21" s="47"/>
    </row>
    <row r="22" spans="2:5" x14ac:dyDescent="0.2">
      <c r="B22" s="47" t="s">
        <v>1022</v>
      </c>
      <c r="C22" s="47"/>
      <c r="D22" s="47"/>
      <c r="E22" s="47"/>
    </row>
    <row r="23" spans="2:5" x14ac:dyDescent="0.2">
      <c r="B23" s="47" t="s">
        <v>1023</v>
      </c>
      <c r="C23" s="47"/>
      <c r="D23" s="47"/>
      <c r="E23" s="47"/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1335</vt:i4>
      </vt:variant>
    </vt:vector>
  </HeadingPairs>
  <TitlesOfParts>
    <vt:vector size="13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2024-10-30T11:26:20Z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