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D7776F-A34D-4A9D-B56A-679BF24C1F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Z396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N388" i="1" s="1"/>
  <c r="P388" i="1"/>
  <c r="BO387" i="1"/>
  <c r="BM387" i="1"/>
  <c r="Y387" i="1"/>
  <c r="P387" i="1"/>
  <c r="BO386" i="1"/>
  <c r="BM386" i="1"/>
  <c r="Y386" i="1"/>
  <c r="Z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P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7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64" i="1" l="1"/>
  <c r="BN264" i="1"/>
  <c r="Z264" i="1"/>
  <c r="BP323" i="1"/>
  <c r="BN323" i="1"/>
  <c r="Z323" i="1"/>
  <c r="BP336" i="1"/>
  <c r="BN336" i="1"/>
  <c r="Z336" i="1"/>
  <c r="Y371" i="1"/>
  <c r="BP370" i="1"/>
  <c r="BN370" i="1"/>
  <c r="Z370" i="1"/>
  <c r="Z371" i="1" s="1"/>
  <c r="BP374" i="1"/>
  <c r="BN374" i="1"/>
  <c r="Z374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28" i="1"/>
  <c r="BN28" i="1"/>
  <c r="Z50" i="1"/>
  <c r="BN50" i="1"/>
  <c r="Z84" i="1"/>
  <c r="BN84" i="1"/>
  <c r="Z107" i="1"/>
  <c r="BN107" i="1"/>
  <c r="Y118" i="1"/>
  <c r="Z124" i="1"/>
  <c r="BN124" i="1"/>
  <c r="Y134" i="1"/>
  <c r="Z137" i="1"/>
  <c r="BN137" i="1"/>
  <c r="Y145" i="1"/>
  <c r="Z140" i="1"/>
  <c r="BN140" i="1"/>
  <c r="Z159" i="1"/>
  <c r="BN159" i="1"/>
  <c r="Z176" i="1"/>
  <c r="BN176" i="1"/>
  <c r="Y186" i="1"/>
  <c r="Z184" i="1"/>
  <c r="BN184" i="1"/>
  <c r="Z195" i="1"/>
  <c r="BN195" i="1"/>
  <c r="Z206" i="1"/>
  <c r="BN206" i="1"/>
  <c r="Y209" i="1"/>
  <c r="Z220" i="1"/>
  <c r="BN220" i="1"/>
  <c r="Z232" i="1"/>
  <c r="BN232" i="1"/>
  <c r="Z244" i="1"/>
  <c r="BN244" i="1"/>
  <c r="BP251" i="1"/>
  <c r="BN251" i="1"/>
  <c r="Z251" i="1"/>
  <c r="BP293" i="1"/>
  <c r="BN293" i="1"/>
  <c r="Z293" i="1"/>
  <c r="BP326" i="1"/>
  <c r="BN326" i="1"/>
  <c r="Z326" i="1"/>
  <c r="BP359" i="1"/>
  <c r="BN359" i="1"/>
  <c r="Z359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Y305" i="1"/>
  <c r="Y331" i="1"/>
  <c r="Y347" i="1"/>
  <c r="Y377" i="1"/>
  <c r="BP201" i="1"/>
  <c r="BN201" i="1"/>
  <c r="Z201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300" i="1"/>
  <c r="BN300" i="1"/>
  <c r="Z300" i="1"/>
  <c r="BP328" i="1"/>
  <c r="BN328" i="1"/>
  <c r="Z328" i="1"/>
  <c r="BP343" i="1"/>
  <c r="BN343" i="1"/>
  <c r="Z343" i="1"/>
  <c r="BP356" i="1"/>
  <c r="BN356" i="1"/>
  <c r="Z356" i="1"/>
  <c r="Y367" i="1"/>
  <c r="BP363" i="1"/>
  <c r="BN363" i="1"/>
  <c r="Z363" i="1"/>
  <c r="BP384" i="1"/>
  <c r="BN384" i="1"/>
  <c r="Z384" i="1"/>
  <c r="B627" i="1"/>
  <c r="X619" i="1"/>
  <c r="X620" i="1" s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27" i="1"/>
  <c r="Z66" i="1"/>
  <c r="BN66" i="1"/>
  <c r="Z69" i="1"/>
  <c r="BN69" i="1"/>
  <c r="Y79" i="1"/>
  <c r="Z82" i="1"/>
  <c r="BN82" i="1"/>
  <c r="Z86" i="1"/>
  <c r="BN86" i="1"/>
  <c r="Z100" i="1"/>
  <c r="BN100" i="1"/>
  <c r="E627" i="1"/>
  <c r="Z113" i="1"/>
  <c r="BN113" i="1"/>
  <c r="Z122" i="1"/>
  <c r="BN122" i="1"/>
  <c r="Z132" i="1"/>
  <c r="BN132" i="1"/>
  <c r="Z133" i="1"/>
  <c r="BN133" i="1"/>
  <c r="Y144" i="1"/>
  <c r="Z142" i="1"/>
  <c r="BN142" i="1"/>
  <c r="Z153" i="1"/>
  <c r="BN153" i="1"/>
  <c r="Y156" i="1"/>
  <c r="Z163" i="1"/>
  <c r="BN163" i="1"/>
  <c r="BP163" i="1"/>
  <c r="Y166" i="1"/>
  <c r="H627" i="1"/>
  <c r="Z174" i="1"/>
  <c r="BN174" i="1"/>
  <c r="BP174" i="1"/>
  <c r="Y179" i="1"/>
  <c r="Z178" i="1"/>
  <c r="BN178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9" i="1"/>
  <c r="BN249" i="1"/>
  <c r="Z249" i="1"/>
  <c r="BP262" i="1"/>
  <c r="BN262" i="1"/>
  <c r="Z262" i="1"/>
  <c r="BP281" i="1"/>
  <c r="BN281" i="1"/>
  <c r="Z281" i="1"/>
  <c r="BP318" i="1"/>
  <c r="BN318" i="1"/>
  <c r="Z318" i="1"/>
  <c r="Y338" i="1"/>
  <c r="BP334" i="1"/>
  <c r="BN334" i="1"/>
  <c r="Z334" i="1"/>
  <c r="BP351" i="1"/>
  <c r="BN351" i="1"/>
  <c r="Z351" i="1"/>
  <c r="BP357" i="1"/>
  <c r="BN357" i="1"/>
  <c r="Z357" i="1"/>
  <c r="Y366" i="1"/>
  <c r="BP376" i="1"/>
  <c r="BN376" i="1"/>
  <c r="Z376" i="1"/>
  <c r="BP408" i="1"/>
  <c r="BN408" i="1"/>
  <c r="Z408" i="1"/>
  <c r="BP413" i="1"/>
  <c r="BN413" i="1"/>
  <c r="Z413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185" i="1"/>
  <c r="I627" i="1"/>
  <c r="Y202" i="1"/>
  <c r="Y239" i="1"/>
  <c r="O627" i="1"/>
  <c r="Q627" i="1"/>
  <c r="Y339" i="1"/>
  <c r="Y360" i="1"/>
  <c r="BP386" i="1"/>
  <c r="BN386" i="1"/>
  <c r="BP392" i="1"/>
  <c r="BN392" i="1"/>
  <c r="Z392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405" i="1"/>
  <c r="Y465" i="1"/>
  <c r="Y505" i="1"/>
  <c r="BP396" i="1"/>
  <c r="BN396" i="1"/>
  <c r="X618" i="1"/>
  <c r="X621" i="1"/>
  <c r="Z388" i="1"/>
  <c r="BP388" i="1"/>
  <c r="F9" i="1"/>
  <c r="J9" i="1"/>
  <c r="F10" i="1"/>
  <c r="Z22" i="1"/>
  <c r="Z23" i="1" s="1"/>
  <c r="BN22" i="1"/>
  <c r="BP22" i="1"/>
  <c r="Y23" i="1"/>
  <c r="X617" i="1"/>
  <c r="Z27" i="1"/>
  <c r="BN27" i="1"/>
  <c r="BP27" i="1"/>
  <c r="Z29" i="1"/>
  <c r="BN29" i="1"/>
  <c r="Z33" i="1"/>
  <c r="BN33" i="1"/>
  <c r="C627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Y224" i="1"/>
  <c r="Z217" i="1"/>
  <c r="BN217" i="1"/>
  <c r="Z219" i="1"/>
  <c r="BN219" i="1"/>
  <c r="Z221" i="1"/>
  <c r="BN221" i="1"/>
  <c r="BP229" i="1"/>
  <c r="BN229" i="1"/>
  <c r="Z229" i="1"/>
  <c r="BP233" i="1"/>
  <c r="BN233" i="1"/>
  <c r="Z233" i="1"/>
  <c r="BP237" i="1"/>
  <c r="BN237" i="1"/>
  <c r="Z237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H9" i="1"/>
  <c r="Y24" i="1"/>
  <c r="Y72" i="1"/>
  <c r="Y110" i="1"/>
  <c r="Y127" i="1"/>
  <c r="Y171" i="1"/>
  <c r="Y19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4" i="1"/>
  <c r="Y273" i="1"/>
  <c r="BP272" i="1"/>
  <c r="BN272" i="1"/>
  <c r="Z272" i="1"/>
  <c r="Z273" i="1" s="1"/>
  <c r="K627" i="1"/>
  <c r="Y257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7" i="1"/>
  <c r="Z324" i="1"/>
  <c r="BN324" i="1"/>
  <c r="BP324" i="1"/>
  <c r="Z325" i="1"/>
  <c r="BN325" i="1"/>
  <c r="Z327" i="1"/>
  <c r="BN327" i="1"/>
  <c r="Z329" i="1"/>
  <c r="BN329" i="1"/>
  <c r="Y332" i="1"/>
  <c r="Z335" i="1"/>
  <c r="BN335" i="1"/>
  <c r="BP335" i="1"/>
  <c r="Z337" i="1"/>
  <c r="BN337" i="1"/>
  <c r="Z341" i="1"/>
  <c r="BN341" i="1"/>
  <c r="BP341" i="1"/>
  <c r="BP342" i="1"/>
  <c r="BN342" i="1"/>
  <c r="Z342" i="1"/>
  <c r="BP346" i="1"/>
  <c r="BN346" i="1"/>
  <c r="Z346" i="1"/>
  <c r="Y348" i="1"/>
  <c r="Y353" i="1"/>
  <c r="BP350" i="1"/>
  <c r="BN350" i="1"/>
  <c r="Z350" i="1"/>
  <c r="Y361" i="1"/>
  <c r="BP364" i="1"/>
  <c r="BN364" i="1"/>
  <c r="Z364" i="1"/>
  <c r="Z366" i="1" s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R627" i="1"/>
  <c r="Y284" i="1"/>
  <c r="Y289" i="1"/>
  <c r="Y296" i="1"/>
  <c r="Y310" i="1"/>
  <c r="Y315" i="1"/>
  <c r="BP344" i="1"/>
  <c r="BN344" i="1"/>
  <c r="Z344" i="1"/>
  <c r="BP352" i="1"/>
  <c r="BN352" i="1"/>
  <c r="Z352" i="1"/>
  <c r="Y354" i="1"/>
  <c r="BP358" i="1"/>
  <c r="BN358" i="1"/>
  <c r="Z358" i="1"/>
  <c r="Z360" i="1" s="1"/>
  <c r="BP375" i="1"/>
  <c r="BN375" i="1"/>
  <c r="Z375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Z404" i="1" s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Z433" i="1" s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BP485" i="1"/>
  <c r="BN485" i="1"/>
  <c r="Z485" i="1"/>
  <c r="Y488" i="1"/>
  <c r="BP501" i="1"/>
  <c r="BN501" i="1"/>
  <c r="Z501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377" i="1" l="1"/>
  <c r="Z202" i="1"/>
  <c r="Z179" i="1"/>
  <c r="Z554" i="1"/>
  <c r="Z573" i="1"/>
  <c r="Z504" i="1"/>
  <c r="Z420" i="1"/>
  <c r="Z338" i="1"/>
  <c r="Z224" i="1"/>
  <c r="Z603" i="1"/>
  <c r="Z331" i="1"/>
  <c r="Z304" i="1"/>
  <c r="Z295" i="1"/>
  <c r="Z283" i="1"/>
  <c r="Z269" i="1"/>
  <c r="Z144" i="1"/>
  <c r="Z54" i="1"/>
  <c r="Z35" i="1"/>
  <c r="Z622" i="1" s="1"/>
  <c r="Z393" i="1"/>
  <c r="Z566" i="1"/>
  <c r="Z597" i="1"/>
  <c r="Z583" i="1"/>
  <c r="Z525" i="1"/>
  <c r="Z465" i="1"/>
  <c r="Z353" i="1"/>
  <c r="Z238" i="1"/>
  <c r="Z134" i="1"/>
  <c r="Z126" i="1"/>
  <c r="Z117" i="1"/>
  <c r="Z109" i="1"/>
  <c r="Z102" i="1"/>
  <c r="Z96" i="1"/>
  <c r="Z87" i="1"/>
  <c r="Z78" i="1"/>
  <c r="Z71" i="1"/>
  <c r="Y621" i="1"/>
  <c r="Y618" i="1"/>
  <c r="Z543" i="1"/>
  <c r="Z488" i="1"/>
  <c r="Z347" i="1"/>
  <c r="Y617" i="1"/>
  <c r="Z257" i="1"/>
  <c r="Z245" i="1"/>
  <c r="Y619" i="1"/>
  <c r="Y620" i="1" l="1"/>
</calcChain>
</file>

<file path=xl/sharedStrings.xml><?xml version="1.0" encoding="utf-8"?>
<sst xmlns="http://schemas.openxmlformats.org/spreadsheetml/2006/main" count="2906" uniqueCount="1025">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</sst>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1024</v>
      </c>
      <c r="I5" s="1012"/>
      <c r="J5" s="1012"/>
      <c r="K5" s="1012"/>
      <c r="L5" s="1012"/>
      <c r="M5" s="817"/>
      <c r="N5" s="58"/>
      <c r="P5" s="24" t="s">
        <v>10</v>
      </c>
      <c r="Q5" s="1103">
        <v>45600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Понедельник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0.375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20</v>
      </c>
      <c r="Y49" s="724">
        <f t="shared" si="6"/>
        <v>21.6</v>
      </c>
      <c r="Z49" s="36">
        <f>IFERROR(IF(Y49=0,"",ROUNDUP(Y49/H49,0)*0.02175),"")</f>
        <v>4.3499999999999997E-2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20.888888888888886</v>
      </c>
      <c r="BN49" s="64">
        <f t="shared" si="8"/>
        <v>22.56</v>
      </c>
      <c r="BO49" s="64">
        <f t="shared" si="9"/>
        <v>3.306878306878306E-2</v>
      </c>
      <c r="BP49" s="64">
        <f t="shared" si="10"/>
        <v>3.5714285714285712E-2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400</v>
      </c>
      <c r="Y52" s="724">
        <f t="shared" si="6"/>
        <v>400</v>
      </c>
      <c r="Z52" s="36">
        <f>IFERROR(IF(Y52=0,"",ROUNDUP(Y52/H52,0)*0.00902),"")</f>
        <v>0.90200000000000002</v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421</v>
      </c>
      <c r="BN52" s="64">
        <f t="shared" si="8"/>
        <v>421</v>
      </c>
      <c r="BO52" s="64">
        <f t="shared" si="9"/>
        <v>0.75757575757575757</v>
      </c>
      <c r="BP52" s="64">
        <f t="shared" si="10"/>
        <v>0.75757575757575757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101.85185185185185</v>
      </c>
      <c r="Y54" s="725">
        <f>IFERROR(Y48/H48,"0")+IFERROR(Y49/H49,"0")+IFERROR(Y50/H50,"0")+IFERROR(Y51/H51,"0")+IFERROR(Y52/H52,"0")+IFERROR(Y53/H53,"0")</f>
        <v>102</v>
      </c>
      <c r="Z54" s="725">
        <f>IFERROR(IF(Z48="",0,Z48),"0")+IFERROR(IF(Z49="",0,Z49),"0")+IFERROR(IF(Z50="",0,Z50),"0")+IFERROR(IF(Z51="",0,Z51),"0")+IFERROR(IF(Z52="",0,Z52),"0")+IFERROR(IF(Z53="",0,Z53),"0")</f>
        <v>0.94550000000000001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420</v>
      </c>
      <c r="Y55" s="725">
        <f>IFERROR(SUM(Y48:Y53),"0")</f>
        <v>421.6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200</v>
      </c>
      <c r="Y64" s="724">
        <f t="shared" si="11"/>
        <v>205.20000000000002</v>
      </c>
      <c r="Z64" s="36">
        <f>IFERROR(IF(Y64=0,"",ROUNDUP(Y64/H64,0)*0.02175),"")</f>
        <v>0.41324999999999995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208.88888888888889</v>
      </c>
      <c r="BN64" s="64">
        <f t="shared" si="13"/>
        <v>214.32</v>
      </c>
      <c r="BO64" s="64">
        <f t="shared" si="14"/>
        <v>0.3306878306878307</v>
      </c>
      <c r="BP64" s="64">
        <f t="shared" si="15"/>
        <v>0.33928571428571425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450</v>
      </c>
      <c r="Y70" s="724">
        <f t="shared" si="11"/>
        <v>450</v>
      </c>
      <c r="Z70" s="36">
        <f>IFERROR(IF(Y70=0,"",ROUNDUP(Y70/H70,0)*0.00902),"")</f>
        <v>0.90200000000000002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471</v>
      </c>
      <c r="BN70" s="64">
        <f t="shared" si="13"/>
        <v>471</v>
      </c>
      <c r="BO70" s="64">
        <f t="shared" si="14"/>
        <v>0.75757575757575757</v>
      </c>
      <c r="BP70" s="64">
        <f t="shared" si="15"/>
        <v>0.75757575757575757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118.51851851851852</v>
      </c>
      <c r="Y71" s="725">
        <f>IFERROR(Y63/H63,"0")+IFERROR(Y64/H64,"0")+IFERROR(Y65/H65,"0")+IFERROR(Y66/H66,"0")+IFERROR(Y67/H67,"0")+IFERROR(Y68/H68,"0")+IFERROR(Y69/H69,"0")+IFERROR(Y70/H70,"0")</f>
        <v>119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1.31525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650</v>
      </c>
      <c r="Y72" s="725">
        <f>IFERROR(SUM(Y63:Y70),"0")</f>
        <v>655.20000000000005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270</v>
      </c>
      <c r="Y77" s="724">
        <f>IFERROR(IF(X77="",0,CEILING((X77/$H77),1)*$H77),"")</f>
        <v>270</v>
      </c>
      <c r="Z77" s="36">
        <f>IFERROR(IF(Y77=0,"",ROUNDUP(Y77/H77,0)*0.00753),"")</f>
        <v>0.753</v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290</v>
      </c>
      <c r="BN77" s="64">
        <f>IFERROR(Y77*I77/H77,"0")</f>
        <v>290</v>
      </c>
      <c r="BO77" s="64">
        <f>IFERROR(1/J77*(X77/H77),"0")</f>
        <v>0.64102564102564097</v>
      </c>
      <c r="BP77" s="64">
        <f>IFERROR(1/J77*(Y77/H77),"0")</f>
        <v>0.64102564102564097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100</v>
      </c>
      <c r="Y78" s="725">
        <f>IFERROR(Y74/H74,"0")+IFERROR(Y75/H75,"0")+IFERROR(Y76/H76,"0")+IFERROR(Y77/H77,"0")</f>
        <v>100</v>
      </c>
      <c r="Z78" s="725">
        <f>IFERROR(IF(Z74="",0,Z74),"0")+IFERROR(IF(Z75="",0,Z75),"0")+IFERROR(IF(Z76="",0,Z76),"0")+IFERROR(IF(Z77="",0,Z77),"0")</f>
        <v>0.753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270</v>
      </c>
      <c r="Y79" s="725">
        <f>IFERROR(SUM(Y74:Y77),"0")</f>
        <v>270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21</v>
      </c>
      <c r="Y84" s="724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15</v>
      </c>
      <c r="Y85" s="724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15</v>
      </c>
      <c r="Y86" s="724">
        <f t="shared" si="16"/>
        <v>16.2</v>
      </c>
      <c r="Z86" s="36">
        <f>IFERROR(IF(Y86=0,"",ROUNDUP(Y86/H86,0)*0.00502),"")</f>
        <v>4.5179999999999998E-2</v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15.833333333333332</v>
      </c>
      <c r="BN86" s="64">
        <f t="shared" si="18"/>
        <v>17.099999999999998</v>
      </c>
      <c r="BO86" s="64">
        <f t="shared" si="19"/>
        <v>3.561253561253562E-2</v>
      </c>
      <c r="BP86" s="64">
        <f t="shared" si="20"/>
        <v>3.8461538461538464E-2</v>
      </c>
    </row>
    <row r="87" spans="1:68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28.333333333333336</v>
      </c>
      <c r="Y87" s="725">
        <f>IFERROR(Y81/H81,"0")+IFERROR(Y82/H82,"0")+IFERROR(Y83/H83,"0")+IFERROR(Y84/H84,"0")+IFERROR(Y85/H85,"0")+IFERROR(Y86/H86,"0")</f>
        <v>30</v>
      </c>
      <c r="Z87" s="725">
        <f>IFERROR(IF(Z81="",0,Z81),"0")+IFERROR(IF(Z82="",0,Z82),"0")+IFERROR(IF(Z83="",0,Z83),"0")+IFERROR(IF(Z84="",0,Z84),"0")+IFERROR(IF(Z85="",0,Z85),"0")+IFERROR(IF(Z86="",0,Z86),"0")</f>
        <v>0.15060000000000001</v>
      </c>
      <c r="AA87" s="726"/>
      <c r="AB87" s="726"/>
      <c r="AC87" s="726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51</v>
      </c>
      <c r="Y88" s="725">
        <f>IFERROR(SUM(Y81:Y86),"0")</f>
        <v>54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90</v>
      </c>
      <c r="Y100" s="724">
        <f>IFERROR(IF(X100="",0,CEILING((X100/$H100),1)*$H100),"")</f>
        <v>92.4</v>
      </c>
      <c r="Z100" s="36">
        <f>IFERROR(IF(Y100=0,"",ROUNDUP(Y100/H100,0)*0.02175),"")</f>
        <v>0.23924999999999999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96.042857142857144</v>
      </c>
      <c r="BN100" s="64">
        <f>IFERROR(Y100*I100/H100,"0")</f>
        <v>98.604000000000013</v>
      </c>
      <c r="BO100" s="64">
        <f>IFERROR(1/J100*(X100/H100),"0")</f>
        <v>0.19132653061224486</v>
      </c>
      <c r="BP100" s="64">
        <f>IFERROR(1/J100*(Y100/H100),"0")</f>
        <v>0.19642857142857142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10.714285714285714</v>
      </c>
      <c r="Y102" s="725">
        <f>IFERROR(Y99/H99,"0")+IFERROR(Y100/H100,"0")+IFERROR(Y101/H101,"0")</f>
        <v>11</v>
      </c>
      <c r="Z102" s="725">
        <f>IFERROR(IF(Z99="",0,Z99),"0")+IFERROR(IF(Z100="",0,Z100),"0")+IFERROR(IF(Z101="",0,Z101),"0")</f>
        <v>0.23924999999999999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90</v>
      </c>
      <c r="Y103" s="725">
        <f>IFERROR(SUM(Y99:Y101),"0")</f>
        <v>92.4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220</v>
      </c>
      <c r="Y106" s="724">
        <f>IFERROR(IF(X106="",0,CEILING((X106/$H106),1)*$H106),"")</f>
        <v>226.8</v>
      </c>
      <c r="Z106" s="36">
        <f>IFERROR(IF(Y106=0,"",ROUNDUP(Y106/H106,0)*0.02175),"")</f>
        <v>0.45674999999999999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229.77777777777774</v>
      </c>
      <c r="BN106" s="64">
        <f>IFERROR(Y106*I106/H106,"0")</f>
        <v>236.88</v>
      </c>
      <c r="BO106" s="64">
        <f>IFERROR(1/J106*(X106/H106),"0")</f>
        <v>0.36375661375661372</v>
      </c>
      <c r="BP106" s="64">
        <f>IFERROR(1/J106*(Y106/H106),"0")</f>
        <v>0.375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270</v>
      </c>
      <c r="Y108" s="724">
        <f>IFERROR(IF(X108="",0,CEILING((X108/$H108),1)*$H108),"")</f>
        <v>270</v>
      </c>
      <c r="Z108" s="36">
        <f>IFERROR(IF(Y108=0,"",ROUNDUP(Y108/H108,0)*0.00902),"")</f>
        <v>0.54120000000000001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282.60000000000002</v>
      </c>
      <c r="BN108" s="64">
        <f>IFERROR(Y108*I108/H108,"0")</f>
        <v>282.60000000000002</v>
      </c>
      <c r="BO108" s="64">
        <f>IFERROR(1/J108*(X108/H108),"0")</f>
        <v>0.45454545454545459</v>
      </c>
      <c r="BP108" s="64">
        <f>IFERROR(1/J108*(Y108/H108),"0")</f>
        <v>0.45454545454545459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80.370370370370367</v>
      </c>
      <c r="Y109" s="725">
        <f>IFERROR(Y106/H106,"0")+IFERROR(Y107/H107,"0")+IFERROR(Y108/H108,"0")</f>
        <v>81</v>
      </c>
      <c r="Z109" s="725">
        <f>IFERROR(IF(Z106="",0,Z106),"0")+IFERROR(IF(Z107="",0,Z107),"0")+IFERROR(IF(Z108="",0,Z108),"0")</f>
        <v>0.99795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490</v>
      </c>
      <c r="Y110" s="725">
        <f>IFERROR(SUM(Y106:Y108),"0")</f>
        <v>496.8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260</v>
      </c>
      <c r="Y113" s="724">
        <f>IFERROR(IF(X113="",0,CEILING((X113/$H113),1)*$H113),"")</f>
        <v>260.40000000000003</v>
      </c>
      <c r="Z113" s="36">
        <f>IFERROR(IF(Y113=0,"",ROUNDUP(Y113/H113,0)*0.02175),"")</f>
        <v>0.6742499999999999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277.45714285714291</v>
      </c>
      <c r="BN113" s="64">
        <f>IFERROR(Y113*I113/H113,"0")</f>
        <v>277.88400000000001</v>
      </c>
      <c r="BO113" s="64">
        <f>IFERROR(1/J113*(X113/H113),"0")</f>
        <v>0.55272108843537415</v>
      </c>
      <c r="BP113" s="64">
        <f>IFERROR(1/J113*(Y113/H113),"0")</f>
        <v>0.5535714285714286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450</v>
      </c>
      <c r="Y114" s="724">
        <f>IFERROR(IF(X114="",0,CEILING((X114/$H114),1)*$H114),"")</f>
        <v>450.90000000000003</v>
      </c>
      <c r="Z114" s="36">
        <f>IFERROR(IF(Y114=0,"",ROUNDUP(Y114/H114,0)*0.00753),"")</f>
        <v>1.2575100000000001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495.33333333333331</v>
      </c>
      <c r="BN114" s="64">
        <f>IFERROR(Y114*I114/H114,"0")</f>
        <v>496.32400000000001</v>
      </c>
      <c r="BO114" s="64">
        <f>IFERROR(1/J114*(X114/H114),"0")</f>
        <v>1.0683760683760684</v>
      </c>
      <c r="BP114" s="64">
        <f>IFERROR(1/J114*(Y114/H114),"0")</f>
        <v>1.0705128205128205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197.61904761904762</v>
      </c>
      <c r="Y117" s="725">
        <f>IFERROR(Y112/H112,"0")+IFERROR(Y113/H113,"0")+IFERROR(Y114/H114,"0")+IFERROR(Y115/H115,"0")+IFERROR(Y116/H116,"0")</f>
        <v>198</v>
      </c>
      <c r="Z117" s="725">
        <f>IFERROR(IF(Z112="",0,Z112),"0")+IFERROR(IF(Z113="",0,Z113),"0")+IFERROR(IF(Z114="",0,Z114),"0")+IFERROR(IF(Z115="",0,Z115),"0")+IFERROR(IF(Z116="",0,Z116),"0")</f>
        <v>1.9317600000000001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710</v>
      </c>
      <c r="Y118" s="725">
        <f>IFERROR(SUM(Y112:Y116),"0")</f>
        <v>711.30000000000007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80</v>
      </c>
      <c r="Y122" s="724">
        <f>IFERROR(IF(X122="",0,CEILING((X122/$H122),1)*$H122),"")</f>
        <v>89.6</v>
      </c>
      <c r="Z122" s="36">
        <f>IFERROR(IF(Y122=0,"",ROUNDUP(Y122/H122,0)*0.02175),"")</f>
        <v>0.17399999999999999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83.428571428571431</v>
      </c>
      <c r="BN122" s="64">
        <f>IFERROR(Y122*I122/H122,"0")</f>
        <v>93.440000000000012</v>
      </c>
      <c r="BO122" s="64">
        <f>IFERROR(1/J122*(X122/H122),"0")</f>
        <v>0.12755102040816327</v>
      </c>
      <c r="BP122" s="64">
        <f>IFERROR(1/J122*(Y122/H122),"0")</f>
        <v>0.14285714285714285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495</v>
      </c>
      <c r="Y124" s="724">
        <f>IFERROR(IF(X124="",0,CEILING((X124/$H124),1)*$H124),"")</f>
        <v>495</v>
      </c>
      <c r="Z124" s="36">
        <f>IFERROR(IF(Y124=0,"",ROUNDUP(Y124/H124,0)*0.00902),"")</f>
        <v>0.99219999999999997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518.09999999999991</v>
      </c>
      <c r="BN124" s="64">
        <f>IFERROR(Y124*I124/H124,"0")</f>
        <v>518.09999999999991</v>
      </c>
      <c r="BO124" s="64">
        <f>IFERROR(1/J124*(X124/H124),"0")</f>
        <v>0.83333333333333337</v>
      </c>
      <c r="BP124" s="64">
        <f>IFERROR(1/J124*(Y124/H124),"0")</f>
        <v>0.83333333333333337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117.14285714285714</v>
      </c>
      <c r="Y126" s="725">
        <f>IFERROR(Y121/H121,"0")+IFERROR(Y122/H122,"0")+IFERROR(Y123/H123,"0")+IFERROR(Y124/H124,"0")+IFERROR(Y125/H125,"0")</f>
        <v>118</v>
      </c>
      <c r="Z126" s="725">
        <f>IFERROR(IF(Z121="",0,Z121),"0")+IFERROR(IF(Z122="",0,Z122),"0")+IFERROR(IF(Z123="",0,Z123),"0")+IFERROR(IF(Z124="",0,Z124),"0")+IFERROR(IF(Z125="",0,Z125),"0")</f>
        <v>1.1661999999999999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575</v>
      </c>
      <c r="Y127" s="725">
        <f>IFERROR(SUM(Y121:Y125),"0")</f>
        <v>584.6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850</v>
      </c>
      <c r="Y137" s="724">
        <f t="shared" ref="Y137:Y143" si="26">IFERROR(IF(X137="",0,CEILING((X137/$H137),1)*$H137),"")</f>
        <v>856.80000000000007</v>
      </c>
      <c r="Z137" s="36">
        <f>IFERROR(IF(Y137=0,"",ROUNDUP(Y137/H137,0)*0.02175),"")</f>
        <v>2.2184999999999997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906.46428571428567</v>
      </c>
      <c r="BN137" s="64">
        <f t="shared" ref="BN137:BN143" si="28">IFERROR(Y137*I137/H137,"0")</f>
        <v>913.71600000000001</v>
      </c>
      <c r="BO137" s="64">
        <f t="shared" ref="BO137:BO143" si="29">IFERROR(1/J137*(X137/H137),"0")</f>
        <v>1.8069727891156462</v>
      </c>
      <c r="BP137" s="64">
        <f t="shared" ref="BP137:BP143" si="30">IFERROR(1/J137*(Y137/H137),"0")</f>
        <v>1.8214285714285714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675</v>
      </c>
      <c r="Y141" s="724">
        <f t="shared" si="26"/>
        <v>675</v>
      </c>
      <c r="Z141" s="36">
        <f>IFERROR(IF(Y141=0,"",ROUNDUP(Y141/H141,0)*0.00753),"")</f>
        <v>1.8825000000000001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742.99999999999989</v>
      </c>
      <c r="BN141" s="64">
        <f t="shared" si="28"/>
        <v>742.99999999999989</v>
      </c>
      <c r="BO141" s="64">
        <f t="shared" si="29"/>
        <v>1.6025641025641024</v>
      </c>
      <c r="BP141" s="64">
        <f t="shared" si="30"/>
        <v>1.6025641025641024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36</v>
      </c>
      <c r="Y142" s="724">
        <f t="shared" si="26"/>
        <v>36</v>
      </c>
      <c r="Z142" s="36">
        <f>IFERROR(IF(Y142=0,"",ROUNDUP(Y142/H142,0)*0.00753),"")</f>
        <v>0.15060000000000001</v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40</v>
      </c>
      <c r="BN142" s="64">
        <f t="shared" si="28"/>
        <v>40</v>
      </c>
      <c r="BO142" s="64">
        <f t="shared" si="29"/>
        <v>0.12820512820512819</v>
      </c>
      <c r="BP142" s="64">
        <f t="shared" si="30"/>
        <v>0.12820512820512819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371.19047619047615</v>
      </c>
      <c r="Y144" s="725">
        <f>IFERROR(Y137/H137,"0")+IFERROR(Y138/H138,"0")+IFERROR(Y139/H139,"0")+IFERROR(Y140/H140,"0")+IFERROR(Y141/H141,"0")+IFERROR(Y142/H142,"0")+IFERROR(Y143/H143,"0")</f>
        <v>372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4.2515999999999998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1561</v>
      </c>
      <c r="Y145" s="725">
        <f>IFERROR(SUM(Y137:Y143),"0")</f>
        <v>1567.8000000000002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23.1</v>
      </c>
      <c r="Y148" s="724">
        <f>IFERROR(IF(X148="",0,CEILING((X148/$H148),1)*$H148),"")</f>
        <v>23.759999999999998</v>
      </c>
      <c r="Z148" s="36">
        <f>IFERROR(IF(Y148=0,"",ROUNDUP(Y148/H148,0)*0.00753),"")</f>
        <v>9.0359999999999996E-2</v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26.343333333333337</v>
      </c>
      <c r="BN148" s="64">
        <f>IFERROR(Y148*I148/H148,"0")</f>
        <v>27.095999999999997</v>
      </c>
      <c r="BO148" s="64">
        <f>IFERROR(1/J148*(X148/H148),"0")</f>
        <v>7.4786324786324798E-2</v>
      </c>
      <c r="BP148" s="64">
        <f>IFERROR(1/J148*(Y148/H148),"0")</f>
        <v>7.6923076923076913E-2</v>
      </c>
    </row>
    <row r="149" spans="1:68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11.666666666666668</v>
      </c>
      <c r="Y149" s="725">
        <f>IFERROR(Y147/H147,"0")+IFERROR(Y148/H148,"0")</f>
        <v>11.999999999999998</v>
      </c>
      <c r="Z149" s="725">
        <f>IFERROR(IF(Z147="",0,Z147),"0")+IFERROR(IF(Z148="",0,Z148),"0")</f>
        <v>9.0359999999999996E-2</v>
      </c>
      <c r="AA149" s="726"/>
      <c r="AB149" s="726"/>
      <c r="AC149" s="726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23.1</v>
      </c>
      <c r="Y150" s="725">
        <f>IFERROR(SUM(Y147:Y148),"0")</f>
        <v>23.759999999999998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120</v>
      </c>
      <c r="Y153" s="724">
        <f>IFERROR(IF(X153="",0,CEILING((X153/$H153),1)*$H153),"")</f>
        <v>121.60000000000001</v>
      </c>
      <c r="Z153" s="36">
        <f>IFERROR(IF(Y153=0,"",ROUNDUP(Y153/H153,0)*0.00753),"")</f>
        <v>0.28614000000000001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127.5</v>
      </c>
      <c r="BN153" s="64">
        <f>IFERROR(Y153*I153/H153,"0")</f>
        <v>129.19999999999999</v>
      </c>
      <c r="BO153" s="64">
        <f>IFERROR(1/J153*(X153/H153),"0")</f>
        <v>0.24038461538461536</v>
      </c>
      <c r="BP153" s="64">
        <f>IFERROR(1/J153*(Y153/H153),"0")</f>
        <v>0.24358974358974358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37.5</v>
      </c>
      <c r="Y155" s="725">
        <f>IFERROR(Y153/H153,"0")+IFERROR(Y154/H154,"0")</f>
        <v>38</v>
      </c>
      <c r="Z155" s="725">
        <f>IFERROR(IF(Z153="",0,Z153),"0")+IFERROR(IF(Z154="",0,Z154),"0")</f>
        <v>0.28614000000000001</v>
      </c>
      <c r="AA155" s="726"/>
      <c r="AB155" s="726"/>
      <c r="AC155" s="726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120</v>
      </c>
      <c r="Y156" s="725">
        <f>IFERROR(SUM(Y153:Y154),"0")</f>
        <v>121.60000000000001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70</v>
      </c>
      <c r="Y158" s="724">
        <f>IFERROR(IF(X158="",0,CEILING((X158/$H158),1)*$H158),"")</f>
        <v>70</v>
      </c>
      <c r="Z158" s="36">
        <f>IFERROR(IF(Y158=0,"",ROUNDUP(Y158/H158,0)*0.00753),"")</f>
        <v>0.18825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77.2</v>
      </c>
      <c r="BN158" s="64">
        <f>IFERROR(Y158*I158/H158,"0")</f>
        <v>77.2</v>
      </c>
      <c r="BO158" s="64">
        <f>IFERROR(1/J158*(X158/H158),"0")</f>
        <v>0.16025641025641024</v>
      </c>
      <c r="BP158" s="64">
        <f>IFERROR(1/J158*(Y158/H158),"0")</f>
        <v>0.16025641025641024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25</v>
      </c>
      <c r="Y160" s="725">
        <f>IFERROR(Y158/H158,"0")+IFERROR(Y159/H159,"0")</f>
        <v>25</v>
      </c>
      <c r="Z160" s="725">
        <f>IFERROR(IF(Z158="",0,Z158),"0")+IFERROR(IF(Z159="",0,Z159),"0")</f>
        <v>0.18825</v>
      </c>
      <c r="AA160" s="726"/>
      <c r="AB160" s="726"/>
      <c r="AC160" s="726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70</v>
      </c>
      <c r="Y161" s="725">
        <f>IFERROR(SUM(Y158:Y159),"0")</f>
        <v>70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99</v>
      </c>
      <c r="Y163" s="724">
        <f>IFERROR(IF(X163="",0,CEILING((X163/$H163),1)*$H163),"")</f>
        <v>100.32000000000001</v>
      </c>
      <c r="Z163" s="36">
        <f>IFERROR(IF(Y163=0,"",ROUNDUP(Y163/H163,0)*0.00753),"")</f>
        <v>0.28614000000000001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109.8</v>
      </c>
      <c r="BN163" s="64">
        <f>IFERROR(Y163*I163/H163,"0")</f>
        <v>111.264</v>
      </c>
      <c r="BO163" s="64">
        <f>IFERROR(1/J163*(X163/H163),"0")</f>
        <v>0.24038461538461536</v>
      </c>
      <c r="BP163" s="64">
        <f>IFERROR(1/J163*(Y163/H163),"0")</f>
        <v>0.24358974358974358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4301051477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37.5</v>
      </c>
      <c r="Y165" s="725">
        <f>IFERROR(Y163/H163,"0")+IFERROR(Y164/H164,"0")</f>
        <v>38</v>
      </c>
      <c r="Z165" s="725">
        <f>IFERROR(IF(Z163="",0,Z163),"0")+IFERROR(IF(Z164="",0,Z164),"0")</f>
        <v>0.28614000000000001</v>
      </c>
      <c r="AA165" s="726"/>
      <c r="AB165" s="726"/>
      <c r="AC165" s="726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99</v>
      </c>
      <c r="Y166" s="725">
        <f>IFERROR(SUM(Y163:Y164),"0")</f>
        <v>100.32000000000001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100</v>
      </c>
      <c r="Y194" s="724">
        <f t="shared" ref="Y194:Y201" si="31">IFERROR(IF(X194="",0,CEILING((X194/$H194),1)*$H194),"")</f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106.19047619047619</v>
      </c>
      <c r="BN194" s="64">
        <f t="shared" ref="BN194:BN201" si="33">IFERROR(Y194*I194/H194,"0")</f>
        <v>107.04</v>
      </c>
      <c r="BO194" s="64">
        <f t="shared" ref="BO194:BO201" si="34">IFERROR(1/J194*(X194/H194),"0")</f>
        <v>0.15262515262515264</v>
      </c>
      <c r="BP194" s="64">
        <f t="shared" ref="BP194:BP201" si="35">IFERROR(1/J194*(Y194/H194),"0")</f>
        <v>0.15384615384615385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20</v>
      </c>
      <c r="Y195" s="724">
        <f t="shared" si="31"/>
        <v>21</v>
      </c>
      <c r="Z195" s="36">
        <f>IFERROR(IF(Y195=0,"",ROUNDUP(Y195/H195,0)*0.00753),"")</f>
        <v>3.7650000000000003E-2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21.238095238095237</v>
      </c>
      <c r="BN195" s="64">
        <f t="shared" si="33"/>
        <v>22.299999999999997</v>
      </c>
      <c r="BO195" s="64">
        <f t="shared" si="34"/>
        <v>3.0525030525030524E-2</v>
      </c>
      <c r="BP195" s="64">
        <f t="shared" si="35"/>
        <v>3.2051282051282048E-2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150</v>
      </c>
      <c r="Y196" s="724">
        <f t="shared" si="31"/>
        <v>151.20000000000002</v>
      </c>
      <c r="Z196" s="36">
        <f>IFERROR(IF(Y196=0,"",ROUNDUP(Y196/H196,0)*0.00753),"")</f>
        <v>0.27107999999999999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157.14285714285714</v>
      </c>
      <c r="BN196" s="64">
        <f t="shared" si="33"/>
        <v>158.4</v>
      </c>
      <c r="BO196" s="64">
        <f t="shared" si="34"/>
        <v>0.22893772893772893</v>
      </c>
      <c r="BP196" s="64">
        <f t="shared" si="35"/>
        <v>0.23076923076923075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122.5</v>
      </c>
      <c r="Y197" s="724">
        <f t="shared" si="31"/>
        <v>123.9</v>
      </c>
      <c r="Z197" s="36">
        <f>IFERROR(IF(Y197=0,"",ROUNDUP(Y197/H197,0)*0.00502),"")</f>
        <v>0.29618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130.08333333333334</v>
      </c>
      <c r="BN197" s="64">
        <f t="shared" si="33"/>
        <v>131.57</v>
      </c>
      <c r="BO197" s="64">
        <f t="shared" si="34"/>
        <v>0.2492877492877493</v>
      </c>
      <c r="BP197" s="64">
        <f t="shared" si="35"/>
        <v>0.25213675213675218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157.5</v>
      </c>
      <c r="Y198" s="724">
        <f t="shared" si="31"/>
        <v>157.5</v>
      </c>
      <c r="Z198" s="36">
        <f>IFERROR(IF(Y198=0,"",ROUNDUP(Y198/H198,0)*0.00502),"")</f>
        <v>0.3765</v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167.25</v>
      </c>
      <c r="BN198" s="64">
        <f t="shared" si="33"/>
        <v>167.25</v>
      </c>
      <c r="BO198" s="64">
        <f t="shared" si="34"/>
        <v>0.32051282051282054</v>
      </c>
      <c r="BP198" s="64">
        <f t="shared" si="35"/>
        <v>0.32051282051282054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175</v>
      </c>
      <c r="Y199" s="724">
        <f t="shared" si="31"/>
        <v>176.4</v>
      </c>
      <c r="Z199" s="36">
        <f>IFERROR(IF(Y199=0,"",ROUNDUP(Y199/H199,0)*0.00502),"")</f>
        <v>0.42168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183.33333333333334</v>
      </c>
      <c r="BN199" s="64">
        <f t="shared" si="33"/>
        <v>184.8</v>
      </c>
      <c r="BO199" s="64">
        <f t="shared" si="34"/>
        <v>0.35612535612535612</v>
      </c>
      <c r="BP199" s="64">
        <f t="shared" si="35"/>
        <v>0.35897435897435903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280.95238095238096</v>
      </c>
      <c r="Y202" s="725">
        <f>IFERROR(Y194/H194,"0")+IFERROR(Y195/H195,"0")+IFERROR(Y196/H196,"0")+IFERROR(Y197/H197,"0")+IFERROR(Y198/H198,"0")+IFERROR(Y199/H199,"0")+IFERROR(Y200/H200,"0")+IFERROR(Y201/H201,"0")</f>
        <v>283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1.5838100000000002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725</v>
      </c>
      <c r="Y203" s="725">
        <f>IFERROR(SUM(Y194:Y201),"0")</f>
        <v>730.8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200</v>
      </c>
      <c r="Y216" s="724">
        <f t="shared" ref="Y216:Y223" si="36">IFERROR(IF(X216="",0,CEILING((X216/$H216),1)*$H216),"")</f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207.77777777777777</v>
      </c>
      <c r="BN216" s="64">
        <f t="shared" ref="BN216:BN223" si="38">IFERROR(Y216*I216/H216,"0")</f>
        <v>213.18000000000004</v>
      </c>
      <c r="BO216" s="64">
        <f t="shared" ref="BO216:BO223" si="39">IFERROR(1/J216*(X216/H216),"0")</f>
        <v>0.28058361391694725</v>
      </c>
      <c r="BP216" s="64">
        <f t="shared" ref="BP216:BP223" si="40">IFERROR(1/J216*(Y216/H216),"0")</f>
        <v>0.2878787878787879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170</v>
      </c>
      <c r="Y217" s="724">
        <f t="shared" si="36"/>
        <v>172.8</v>
      </c>
      <c r="Z217" s="36">
        <f>IFERROR(IF(Y217=0,"",ROUNDUP(Y217/H217,0)*0.00902),"")</f>
        <v>0.28864000000000001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176.61111111111111</v>
      </c>
      <c r="BN217" s="64">
        <f t="shared" si="38"/>
        <v>179.52</v>
      </c>
      <c r="BO217" s="64">
        <f t="shared" si="39"/>
        <v>0.23849607182940516</v>
      </c>
      <c r="BP217" s="64">
        <f t="shared" si="40"/>
        <v>0.24242424242424243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550</v>
      </c>
      <c r="Y218" s="724">
        <f t="shared" si="36"/>
        <v>550.80000000000007</v>
      </c>
      <c r="Z218" s="36">
        <f>IFERROR(IF(Y218=0,"",ROUNDUP(Y218/H218,0)*0.00902),"")</f>
        <v>0.92003999999999997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571.3888888888888</v>
      </c>
      <c r="BN218" s="64">
        <f t="shared" si="38"/>
        <v>572.22000000000014</v>
      </c>
      <c r="BO218" s="64">
        <f t="shared" si="39"/>
        <v>0.77160493827160492</v>
      </c>
      <c r="BP218" s="64">
        <f t="shared" si="40"/>
        <v>0.77272727272727271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270</v>
      </c>
      <c r="Y219" s="724">
        <f t="shared" si="36"/>
        <v>270</v>
      </c>
      <c r="Z219" s="36">
        <f>IFERROR(IF(Y219=0,"",ROUNDUP(Y219/H219,0)*0.00902),"")</f>
        <v>0.45100000000000001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280.5</v>
      </c>
      <c r="BN219" s="64">
        <f t="shared" si="38"/>
        <v>280.5</v>
      </c>
      <c r="BO219" s="64">
        <f t="shared" si="39"/>
        <v>0.37878787878787878</v>
      </c>
      <c r="BP219" s="64">
        <f t="shared" si="40"/>
        <v>0.37878787878787878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99</v>
      </c>
      <c r="Y220" s="724">
        <f t="shared" si="36"/>
        <v>99</v>
      </c>
      <c r="Z220" s="36">
        <f>IFERROR(IF(Y220=0,"",ROUNDUP(Y220/H220,0)*0.00502),"")</f>
        <v>0.27610000000000001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106.14999999999999</v>
      </c>
      <c r="BN220" s="64">
        <f t="shared" si="38"/>
        <v>106.14999999999999</v>
      </c>
      <c r="BO220" s="64">
        <f t="shared" si="39"/>
        <v>0.23504273504273507</v>
      </c>
      <c r="BP220" s="64">
        <f t="shared" si="40"/>
        <v>0.23504273504273507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90</v>
      </c>
      <c r="Y221" s="724">
        <f t="shared" si="36"/>
        <v>90</v>
      </c>
      <c r="Z221" s="36">
        <f>IFERROR(IF(Y221=0,"",ROUNDUP(Y221/H221,0)*0.00502),"")</f>
        <v>0.251</v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95</v>
      </c>
      <c r="BN221" s="64">
        <f t="shared" si="38"/>
        <v>95</v>
      </c>
      <c r="BO221" s="64">
        <f t="shared" si="39"/>
        <v>0.21367521367521369</v>
      </c>
      <c r="BP221" s="64">
        <f t="shared" si="40"/>
        <v>0.21367521367521369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105</v>
      </c>
      <c r="Y222" s="724">
        <f t="shared" si="36"/>
        <v>106.2</v>
      </c>
      <c r="Z222" s="36">
        <f>IFERROR(IF(Y222=0,"",ROUNDUP(Y222/H222,0)*0.00502),"")</f>
        <v>0.29618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110.83333333333333</v>
      </c>
      <c r="BN222" s="64">
        <f t="shared" si="38"/>
        <v>112.1</v>
      </c>
      <c r="BO222" s="64">
        <f t="shared" si="39"/>
        <v>0.2492877492877493</v>
      </c>
      <c r="BP222" s="64">
        <f t="shared" si="40"/>
        <v>0.25213675213675218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90</v>
      </c>
      <c r="Y223" s="724">
        <f t="shared" si="36"/>
        <v>90</v>
      </c>
      <c r="Z223" s="36">
        <f>IFERROR(IF(Y223=0,"",ROUNDUP(Y223/H223,0)*0.00502),"")</f>
        <v>0.251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95</v>
      </c>
      <c r="BN223" s="64">
        <f t="shared" si="38"/>
        <v>95</v>
      </c>
      <c r="BO223" s="64">
        <f t="shared" si="39"/>
        <v>0.21367521367521369</v>
      </c>
      <c r="BP223" s="64">
        <f t="shared" si="40"/>
        <v>0.21367521367521369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433.7037037037037</v>
      </c>
      <c r="Y224" s="725">
        <f>IFERROR(Y216/H216,"0")+IFERROR(Y217/H217,"0")+IFERROR(Y218/H218,"0")+IFERROR(Y219/H219,"0")+IFERROR(Y220/H220,"0")+IFERROR(Y221/H221,"0")+IFERROR(Y222/H222,"0")+IFERROR(Y223/H223,"0")</f>
        <v>436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3.0767199999999999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1574</v>
      </c>
      <c r="Y225" s="725">
        <f>IFERROR(SUM(Y216:Y223),"0")</f>
        <v>1584.0000000000002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150</v>
      </c>
      <c r="Y230" s="724">
        <f t="shared" si="41"/>
        <v>156.6</v>
      </c>
      <c r="Z230" s="36">
        <f>IFERROR(IF(Y230=0,"",ROUNDUP(Y230/H230,0)*0.02175),"")</f>
        <v>0.39149999999999996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159.72413793103448</v>
      </c>
      <c r="BN230" s="64">
        <f t="shared" si="43"/>
        <v>166.75200000000001</v>
      </c>
      <c r="BO230" s="64">
        <f t="shared" si="44"/>
        <v>0.30788177339901479</v>
      </c>
      <c r="BP230" s="64">
        <f t="shared" si="45"/>
        <v>0.3214285714285714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400</v>
      </c>
      <c r="Y231" s="724">
        <f t="shared" si="41"/>
        <v>400.8</v>
      </c>
      <c r="Z231" s="36">
        <f t="shared" ref="Z231:Z237" si="46">IFERROR(IF(Y231=0,"",ROUNDUP(Y231/H231,0)*0.00753),"")</f>
        <v>1.2575100000000001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448.33333333333337</v>
      </c>
      <c r="BN231" s="64">
        <f t="shared" si="43"/>
        <v>449.23</v>
      </c>
      <c r="BO231" s="64">
        <f t="shared" si="44"/>
        <v>1.0683760683760684</v>
      </c>
      <c r="BP231" s="64">
        <f t="shared" si="45"/>
        <v>1.0705128205128205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140</v>
      </c>
      <c r="Y236" s="724">
        <f t="shared" si="41"/>
        <v>141.6</v>
      </c>
      <c r="Z236" s="36">
        <f t="shared" si="46"/>
        <v>0.44427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155.8666666666667</v>
      </c>
      <c r="BN236" s="64">
        <f t="shared" si="43"/>
        <v>157.64800000000002</v>
      </c>
      <c r="BO236" s="64">
        <f t="shared" si="44"/>
        <v>0.37393162393162394</v>
      </c>
      <c r="BP236" s="64">
        <f t="shared" si="45"/>
        <v>0.37820512820512819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280</v>
      </c>
      <c r="Y237" s="724">
        <f t="shared" si="41"/>
        <v>280.8</v>
      </c>
      <c r="Z237" s="36">
        <f t="shared" si="46"/>
        <v>0.88101000000000007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312.43333333333334</v>
      </c>
      <c r="BN237" s="64">
        <f t="shared" si="43"/>
        <v>313.32600000000002</v>
      </c>
      <c r="BO237" s="64">
        <f t="shared" si="44"/>
        <v>0.74786324786324787</v>
      </c>
      <c r="BP237" s="64">
        <f t="shared" si="45"/>
        <v>0.75000000000000011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358.90804597701151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361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2.9742899999999999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970</v>
      </c>
      <c r="Y239" s="725">
        <f>IFERROR(SUM(Y227:Y237),"0")</f>
        <v>979.8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120</v>
      </c>
      <c r="Y243" s="724">
        <f>IFERROR(IF(X243="",0,CEILING((X243/$H243),1)*$H243),"")</f>
        <v>120</v>
      </c>
      <c r="Z243" s="36">
        <f>IFERROR(IF(Y243=0,"",ROUNDUP(Y243/H243,0)*0.00753),"")</f>
        <v>0.3765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133.60000000000002</v>
      </c>
      <c r="BN243" s="64">
        <f>IFERROR(Y243*I243/H243,"0")</f>
        <v>133.60000000000002</v>
      </c>
      <c r="BO243" s="64">
        <f>IFERROR(1/J243*(X243/H243),"0")</f>
        <v>0.32051282051282048</v>
      </c>
      <c r="BP243" s="64">
        <f>IFERROR(1/J243*(Y243/H243),"0")</f>
        <v>0.32051282051282048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108</v>
      </c>
      <c r="Y244" s="724">
        <f>IFERROR(IF(X244="",0,CEILING((X244/$H244),1)*$H244),"")</f>
        <v>108</v>
      </c>
      <c r="Z244" s="36">
        <f>IFERROR(IF(Y244=0,"",ROUNDUP(Y244/H244,0)*0.00753),"")</f>
        <v>0.33884999999999998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120.24000000000001</v>
      </c>
      <c r="BN244" s="64">
        <f>IFERROR(Y244*I244/H244,"0")</f>
        <v>120.24000000000001</v>
      </c>
      <c r="BO244" s="64">
        <f>IFERROR(1/J244*(X244/H244),"0")</f>
        <v>0.28846153846153844</v>
      </c>
      <c r="BP244" s="64">
        <f>IFERROR(1/J244*(Y244/H244),"0")</f>
        <v>0.28846153846153844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95</v>
      </c>
      <c r="Y245" s="725">
        <f>IFERROR(Y241/H241,"0")+IFERROR(Y242/H242,"0")+IFERROR(Y243/H243,"0")+IFERROR(Y244/H244,"0")</f>
        <v>95</v>
      </c>
      <c r="Z245" s="725">
        <f>IFERROR(IF(Z241="",0,Z241),"0")+IFERROR(IF(Z242="",0,Z242),"0")+IFERROR(IF(Z243="",0,Z243),"0")+IFERROR(IF(Z244="",0,Z244),"0")</f>
        <v>0.71534999999999993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228</v>
      </c>
      <c r="Y246" s="725">
        <f>IFERROR(SUM(Y241:Y244),"0")</f>
        <v>228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4301011717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4301011945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4301011733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440</v>
      </c>
      <c r="C253" s="31">
        <v>4301011944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40</v>
      </c>
      <c r="Y261" s="724">
        <f t="shared" ref="Y261:Y268" si="52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41.655172413793103</v>
      </c>
      <c r="BN261" s="64">
        <f t="shared" ref="BN261:BN268" si="54">IFERROR(Y261*I261/H261,"0")</f>
        <v>48.319999999999993</v>
      </c>
      <c r="BO261" s="64">
        <f t="shared" ref="BO261:BO268" si="55">IFERROR(1/J261*(X261/H261),"0")</f>
        <v>6.1576354679802957E-2</v>
      </c>
      <c r="BP261" s="64">
        <f t="shared" ref="BP261:BP268" si="56">IFERROR(1/J261*(Y261/H261),"0")</f>
        <v>7.1428571428571425E-2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4301011942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60</v>
      </c>
      <c r="Y264" s="724">
        <f t="shared" si="52"/>
        <v>69.599999999999994</v>
      </c>
      <c r="Z264" s="36">
        <f>IFERROR(IF(Y264=0,"",ROUNDUP(Y264/H264,0)*0.02175),"")</f>
        <v>0.1305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62.482758620689651</v>
      </c>
      <c r="BN264" s="64">
        <f t="shared" si="54"/>
        <v>72.47999999999999</v>
      </c>
      <c r="BO264" s="64">
        <f t="shared" si="55"/>
        <v>9.2364532019704432E-2</v>
      </c>
      <c r="BP264" s="64">
        <f t="shared" si="56"/>
        <v>0.10714285714285714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16</v>
      </c>
      <c r="Y268" s="724">
        <f t="shared" si="52"/>
        <v>16</v>
      </c>
      <c r="Z268" s="36">
        <f>IFERROR(IF(Y268=0,"",ROUNDUP(Y268/H268,0)*0.00902),"")</f>
        <v>3.6080000000000001E-2</v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16.84</v>
      </c>
      <c r="BN268" s="64">
        <f t="shared" si="54"/>
        <v>16.84</v>
      </c>
      <c r="BO268" s="64">
        <f t="shared" si="55"/>
        <v>3.0303030303030304E-2</v>
      </c>
      <c r="BP268" s="64">
        <f t="shared" si="56"/>
        <v>3.0303030303030304E-2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12.620689655172415</v>
      </c>
      <c r="Y269" s="725">
        <f>IFERROR(Y261/H261,"0")+IFERROR(Y262/H262,"0")+IFERROR(Y263/H263,"0")+IFERROR(Y264/H264,"0")+IFERROR(Y265/H265,"0")+IFERROR(Y266/H266,"0")+IFERROR(Y267/H267,"0")+IFERROR(Y268/H268,"0")</f>
        <v>14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0.25358000000000003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116</v>
      </c>
      <c r="Y270" s="725">
        <f>IFERROR(SUM(Y261:Y268),"0")</f>
        <v>132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2" t="s">
        <v>480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300</v>
      </c>
      <c r="Y301" s="724">
        <f>IFERROR(IF(X301="",0,CEILING((X301/$H301),1)*$H301),"")</f>
        <v>300</v>
      </c>
      <c r="Z301" s="36">
        <f>IFERROR(IF(Y301=0,"",ROUNDUP(Y301/H301,0)*0.00753),"")</f>
        <v>0.94125000000000003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334</v>
      </c>
      <c r="BN301" s="64">
        <f>IFERROR(Y301*I301/H301,"0")</f>
        <v>334</v>
      </c>
      <c r="BO301" s="64">
        <f>IFERROR(1/J301*(X301/H301),"0")</f>
        <v>0.80128205128205121</v>
      </c>
      <c r="BP301" s="64">
        <f>IFERROR(1/J301*(Y301/H301),"0")</f>
        <v>0.80128205128205121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400</v>
      </c>
      <c r="Y302" s="724">
        <f>IFERROR(IF(X302="",0,CEILING((X302/$H302),1)*$H302),"")</f>
        <v>400.8</v>
      </c>
      <c r="Z302" s="36">
        <f>IFERROR(IF(Y302=0,"",ROUNDUP(Y302/H302,0)*0.00753),"")</f>
        <v>1.2575100000000001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433.33333333333337</v>
      </c>
      <c r="BN302" s="64">
        <f>IFERROR(Y302*I302/H302,"0")</f>
        <v>434.2000000000001</v>
      </c>
      <c r="BO302" s="64">
        <f>IFERROR(1/J302*(X302/H302),"0")</f>
        <v>1.0683760683760684</v>
      </c>
      <c r="BP302" s="64">
        <f>IFERROR(1/J302*(Y302/H302),"0")</f>
        <v>1.0705128205128205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291.66666666666669</v>
      </c>
      <c r="Y304" s="725">
        <f>IFERROR(Y299/H299,"0")+IFERROR(Y300/H300,"0")+IFERROR(Y301/H301,"0")+IFERROR(Y302/H302,"0")+IFERROR(Y303/H303,"0")</f>
        <v>292</v>
      </c>
      <c r="Z304" s="725">
        <f>IFERROR(IF(Z299="",0,Z299),"0")+IFERROR(IF(Z300="",0,Z300),"0")+IFERROR(IF(Z301="",0,Z301),"0")+IFERROR(IF(Z302="",0,Z302),"0")+IFERROR(IF(Z303="",0,Z303),"0")</f>
        <v>2.19876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700</v>
      </c>
      <c r="Y305" s="725">
        <f>IFERROR(SUM(Y299:Y303),"0")</f>
        <v>700.8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105</v>
      </c>
      <c r="Y317" s="724">
        <f>IFERROR(IF(X317="",0,CEILING((X317/$H317),1)*$H317),"")</f>
        <v>105</v>
      </c>
      <c r="Z317" s="36">
        <f>IFERROR(IF(Y317=0,"",ROUNDUP(Y317/H317,0)*0.00502),"")</f>
        <v>0.251</v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110.00000000000001</v>
      </c>
      <c r="BN317" s="64">
        <f>IFERROR(Y317*I317/H317,"0")</f>
        <v>110.00000000000001</v>
      </c>
      <c r="BO317" s="64">
        <f>IFERROR(1/J317*(X317/H317),"0")</f>
        <v>0.21367521367521369</v>
      </c>
      <c r="BP317" s="64">
        <f>IFERROR(1/J317*(Y317/H317),"0")</f>
        <v>0.21367521367521369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50</v>
      </c>
      <c r="Y319" s="725">
        <f>IFERROR(Y317/H317,"0")+IFERROR(Y318/H318,"0")</f>
        <v>50</v>
      </c>
      <c r="Z319" s="725">
        <f>IFERROR(IF(Z317="",0,Z317),"0")+IFERROR(IF(Z318="",0,Z318),"0")</f>
        <v>0.251</v>
      </c>
      <c r="AA319" s="726"/>
      <c r="AB319" s="726"/>
      <c r="AC319" s="726"/>
    </row>
    <row r="320" spans="1:68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105</v>
      </c>
      <c r="Y320" s="725">
        <f>IFERROR(SUM(Y317:Y318),"0")</f>
        <v>105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10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79" t="s">
        <v>535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32</v>
      </c>
      <c r="Y330" s="724">
        <f t="shared" si="62"/>
        <v>32</v>
      </c>
      <c r="Z330" s="36">
        <f>IFERROR(IF(Y330=0,"",ROUNDUP(Y330/H330,0)*0.00902),"")</f>
        <v>7.2160000000000002E-2</v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33.68</v>
      </c>
      <c r="BN330" s="64">
        <f t="shared" si="64"/>
        <v>33.68</v>
      </c>
      <c r="BO330" s="64">
        <f t="shared" si="65"/>
        <v>6.0606060606060608E-2</v>
      </c>
      <c r="BP330" s="64">
        <f t="shared" si="66"/>
        <v>6.0606060606060608E-2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8</v>
      </c>
      <c r="Y331" s="725">
        <f>IFERROR(Y323/H323,"0")+IFERROR(Y324/H324,"0")+IFERROR(Y325/H325,"0")+IFERROR(Y326/H326,"0")+IFERROR(Y327/H327,"0")+IFERROR(Y328/H328,"0")+IFERROR(Y329/H329,"0")+IFERROR(Y330/H330,"0")</f>
        <v>8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7.2160000000000002E-2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32</v>
      </c>
      <c r="Y332" s="725">
        <f>IFERROR(SUM(Y323:Y330),"0")</f>
        <v>32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10</v>
      </c>
      <c r="Y350" s="724">
        <f>IFERROR(IF(X350="",0,CEILING((X350/$H350),1)*$H350),"")</f>
        <v>16.8</v>
      </c>
      <c r="Z350" s="36">
        <f>IFERROR(IF(Y350=0,"",ROUNDUP(Y350/H350,0)*0.02175),"")</f>
        <v>4.3499999999999997E-2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10.671428571428571</v>
      </c>
      <c r="BN350" s="64">
        <f>IFERROR(Y350*I350/H350,"0")</f>
        <v>17.928000000000001</v>
      </c>
      <c r="BO350" s="64">
        <f>IFERROR(1/J350*(X350/H350),"0")</f>
        <v>2.1258503401360544E-2</v>
      </c>
      <c r="BP350" s="64">
        <f>IFERROR(1/J350*(Y350/H350),"0")</f>
        <v>3.5714285714285712E-2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320</v>
      </c>
      <c r="Y351" s="724">
        <f>IFERROR(IF(X351="",0,CEILING((X351/$H351),1)*$H351),"")</f>
        <v>327.59999999999997</v>
      </c>
      <c r="Z351" s="36">
        <f>IFERROR(IF(Y351=0,"",ROUNDUP(Y351/H351,0)*0.02175),"")</f>
        <v>0.91349999999999998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343.13846153846163</v>
      </c>
      <c r="BN351" s="64">
        <f>IFERROR(Y351*I351/H351,"0")</f>
        <v>351.28800000000001</v>
      </c>
      <c r="BO351" s="64">
        <f>IFERROR(1/J351*(X351/H351),"0")</f>
        <v>0.73260073260073266</v>
      </c>
      <c r="BP351" s="64">
        <f>IFERROR(1/J351*(Y351/H351),"0")</f>
        <v>0.75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90</v>
      </c>
      <c r="Y352" s="724">
        <f>IFERROR(IF(X352="",0,CEILING((X352/$H352),1)*$H352),"")</f>
        <v>92.4</v>
      </c>
      <c r="Z352" s="36">
        <f>IFERROR(IF(Y352=0,"",ROUNDUP(Y352/H352,0)*0.02175),"")</f>
        <v>0.23924999999999999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96.042857142857144</v>
      </c>
      <c r="BN352" s="64">
        <f>IFERROR(Y352*I352/H352,"0")</f>
        <v>98.604000000000013</v>
      </c>
      <c r="BO352" s="64">
        <f>IFERROR(1/J352*(X352/H352),"0")</f>
        <v>0.19132653061224486</v>
      </c>
      <c r="BP352" s="64">
        <f>IFERROR(1/J352*(Y352/H352),"0")</f>
        <v>0.19642857142857142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52.930402930402934</v>
      </c>
      <c r="Y353" s="725">
        <f>IFERROR(Y350/H350,"0")+IFERROR(Y351/H351,"0")+IFERROR(Y352/H352,"0")</f>
        <v>55</v>
      </c>
      <c r="Z353" s="725">
        <f>IFERROR(IF(Z350="",0,Z350),"0")+IFERROR(IF(Z351="",0,Z351),"0")+IFERROR(IF(Z352="",0,Z352),"0")</f>
        <v>1.19625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420</v>
      </c>
      <c r="Y354" s="725">
        <f>IFERROR(SUM(Y350:Y352),"0")</f>
        <v>436.79999999999995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75</v>
      </c>
      <c r="Y370" s="724">
        <f>IFERROR(IF(X370="",0,CEILING((X370/$H370),1)*$H370),"")</f>
        <v>75.600000000000009</v>
      </c>
      <c r="Z370" s="36">
        <f>IFERROR(IF(Y370=0,"",ROUNDUP(Y370/H370,0)*0.00753),"")</f>
        <v>0.31625999999999999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85.333333333333329</v>
      </c>
      <c r="BN370" s="64">
        <f>IFERROR(Y370*I370/H370,"0")</f>
        <v>86.01600000000002</v>
      </c>
      <c r="BO370" s="64">
        <f>IFERROR(1/J370*(X370/H370),"0")</f>
        <v>0.26709401709401709</v>
      </c>
      <c r="BP370" s="64">
        <f>IFERROR(1/J370*(Y370/H370),"0")</f>
        <v>0.26923076923076927</v>
      </c>
    </row>
    <row r="371" spans="1:68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41.666666666666664</v>
      </c>
      <c r="Y371" s="725">
        <f>IFERROR(Y370/H370,"0")</f>
        <v>42.000000000000007</v>
      </c>
      <c r="Z371" s="725">
        <f>IFERROR(IF(Z370="",0,Z370),"0")</f>
        <v>0.31625999999999999</v>
      </c>
      <c r="AA371" s="726"/>
      <c r="AB371" s="726"/>
      <c r="AC371" s="726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75</v>
      </c>
      <c r="Y372" s="725">
        <f>IFERROR(SUM(Y370:Y370),"0")</f>
        <v>75.600000000000009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840</v>
      </c>
      <c r="Y375" s="724">
        <f>IFERROR(IF(X375="",0,CEILING((X375/$H375),1)*$H375),"")</f>
        <v>840</v>
      </c>
      <c r="Z375" s="36">
        <f>IFERROR(IF(Y375=0,"",ROUNDUP(Y375/H375,0)*0.00753),"")</f>
        <v>3.012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948.8</v>
      </c>
      <c r="BN375" s="64">
        <f>IFERROR(Y375*I375/H375,"0")</f>
        <v>948.8</v>
      </c>
      <c r="BO375" s="64">
        <f>IFERROR(1/J375*(X375/H375),"0")</f>
        <v>2.5641025641025639</v>
      </c>
      <c r="BP375" s="64">
        <f>IFERROR(1/J375*(Y375/H375),"0")</f>
        <v>2.5641025641025639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420</v>
      </c>
      <c r="Y376" s="724">
        <f>IFERROR(IF(X376="",0,CEILING((X376/$H376),1)*$H376),"")</f>
        <v>420</v>
      </c>
      <c r="Z376" s="36">
        <f>IFERROR(IF(Y376=0,"",ROUNDUP(Y376/H376,0)*0.00753),"")</f>
        <v>1.506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471.99999999999994</v>
      </c>
      <c r="BN376" s="64">
        <f>IFERROR(Y376*I376/H376,"0")</f>
        <v>471.99999999999994</v>
      </c>
      <c r="BO376" s="64">
        <f>IFERROR(1/J376*(X376/H376),"0")</f>
        <v>1.2820512820512819</v>
      </c>
      <c r="BP376" s="64">
        <f>IFERROR(1/J376*(Y376/H376),"0")</f>
        <v>1.2820512820512819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600</v>
      </c>
      <c r="Y377" s="725">
        <f>IFERROR(Y374/H374,"0")+IFERROR(Y375/H375,"0")+IFERROR(Y376/H376,"0")</f>
        <v>600</v>
      </c>
      <c r="Z377" s="725">
        <f>IFERROR(IF(Z374="",0,Z374),"0")+IFERROR(IF(Z375="",0,Z375),"0")+IFERROR(IF(Z376="",0,Z376),"0")</f>
        <v>4.5179999999999998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1260</v>
      </c>
      <c r="Y378" s="725">
        <f>IFERROR(SUM(Y374:Y376),"0")</f>
        <v>1260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300</v>
      </c>
      <c r="Y383" s="724">
        <f t="shared" si="72"/>
        <v>300</v>
      </c>
      <c r="Z383" s="36">
        <f>IFERROR(IF(Y383=0,"",ROUNDUP(Y383/H383,0)*0.02175),"")</f>
        <v>0.43499999999999994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309.60000000000002</v>
      </c>
      <c r="BN383" s="64">
        <f t="shared" si="74"/>
        <v>309.60000000000002</v>
      </c>
      <c r="BO383" s="64">
        <f t="shared" si="75"/>
        <v>0.41666666666666663</v>
      </c>
      <c r="BP383" s="64">
        <f t="shared" si="76"/>
        <v>0.41666666666666663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400</v>
      </c>
      <c r="Y385" s="724">
        <f t="shared" si="72"/>
        <v>405</v>
      </c>
      <c r="Z385" s="36">
        <f>IFERROR(IF(Y385=0,"",ROUNDUP(Y385/H385,0)*0.02175),"")</f>
        <v>0.58724999999999994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412.8</v>
      </c>
      <c r="BN385" s="64">
        <f t="shared" si="74"/>
        <v>417.96000000000004</v>
      </c>
      <c r="BO385" s="64">
        <f t="shared" si="75"/>
        <v>0.55555555555555558</v>
      </c>
      <c r="BP385" s="64">
        <f t="shared" si="76"/>
        <v>0.5625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8">
        <v>4607091383997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8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38">
        <v>4680115884830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1100</v>
      </c>
      <c r="Y388" s="724">
        <f t="shared" si="72"/>
        <v>1110</v>
      </c>
      <c r="Z388" s="36">
        <f>IFERROR(IF(Y388=0,"",ROUNDUP(Y388/H388,0)*0.02175),"")</f>
        <v>1.6094999999999999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1135.2</v>
      </c>
      <c r="BN388" s="64">
        <f t="shared" si="74"/>
        <v>1145.52</v>
      </c>
      <c r="BO388" s="64">
        <f t="shared" si="75"/>
        <v>1.5277777777777777</v>
      </c>
      <c r="BP388" s="64">
        <f t="shared" si="76"/>
        <v>1.5416666666666665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50</v>
      </c>
      <c r="Y392" s="724">
        <f t="shared" si="72"/>
        <v>50</v>
      </c>
      <c r="Z392" s="36">
        <f>IFERROR(IF(Y392=0,"",ROUNDUP(Y392/H392,0)*0.00902),"")</f>
        <v>9.0200000000000002E-2</v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52.1</v>
      </c>
      <c r="BN392" s="64">
        <f t="shared" si="74"/>
        <v>52.1</v>
      </c>
      <c r="BO392" s="64">
        <f t="shared" si="75"/>
        <v>7.575757575757576E-2</v>
      </c>
      <c r="BP392" s="64">
        <f t="shared" si="76"/>
        <v>7.575757575757576E-2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130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131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2.7219499999999996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1850</v>
      </c>
      <c r="Y394" s="725">
        <f>IFERROR(SUM(Y382:Y392),"0")</f>
        <v>1865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1100</v>
      </c>
      <c r="Y396" s="724">
        <f>IFERROR(IF(X396="",0,CEILING((X396/$H396),1)*$H396),"")</f>
        <v>1110</v>
      </c>
      <c r="Z396" s="36">
        <f>IFERROR(IF(Y396=0,"",ROUNDUP(Y396/H396,0)*0.02175),"")</f>
        <v>1.6094999999999999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1135.2</v>
      </c>
      <c r="BN396" s="64">
        <f>IFERROR(Y396*I396/H396,"0")</f>
        <v>1145.52</v>
      </c>
      <c r="BO396" s="64">
        <f>IFERROR(1/J396*(X396/H396),"0")</f>
        <v>1.5277777777777777</v>
      </c>
      <c r="BP396" s="64">
        <f>IFERROR(1/J396*(Y396/H396),"0")</f>
        <v>1.5416666666666665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73.333333333333329</v>
      </c>
      <c r="Y398" s="725">
        <f>IFERROR(Y396/H396,"0")+IFERROR(Y397/H397,"0")</f>
        <v>74</v>
      </c>
      <c r="Z398" s="725">
        <f>IFERROR(IF(Z396="",0,Z396),"0")+IFERROR(IF(Z397="",0,Z397),"0")</f>
        <v>1.6094999999999999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1100</v>
      </c>
      <c r="Y399" s="725">
        <f>IFERROR(SUM(Y396:Y397),"0")</f>
        <v>1110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30</v>
      </c>
      <c r="Y408" s="724">
        <f>IFERROR(IF(X408="",0,CEILING((X408/$H408),1)*$H408),"")</f>
        <v>31.2</v>
      </c>
      <c r="Z408" s="36">
        <f>IFERROR(IF(Y408=0,"",ROUNDUP(Y408/H408,0)*0.02175),"")</f>
        <v>8.6999999999999994E-2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32.169230769230772</v>
      </c>
      <c r="BN408" s="64">
        <f>IFERROR(Y408*I408/H408,"0")</f>
        <v>33.456000000000003</v>
      </c>
      <c r="BO408" s="64">
        <f>IFERROR(1/J408*(X408/H408),"0")</f>
        <v>6.8681318681318673E-2</v>
      </c>
      <c r="BP408" s="64">
        <f>IFERROR(1/J408*(Y408/H408),"0")</f>
        <v>7.1428571428571425E-2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3.8461538461538463</v>
      </c>
      <c r="Y409" s="725">
        <f>IFERROR(Y407/H407,"0")+IFERROR(Y408/H408,"0")</f>
        <v>4</v>
      </c>
      <c r="Z409" s="725">
        <f>IFERROR(IF(Z407="",0,Z407),"0")+IFERROR(IF(Z408="",0,Z408),"0")</f>
        <v>8.6999999999999994E-2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30</v>
      </c>
      <c r="Y410" s="725">
        <f>IFERROR(SUM(Y407:Y408),"0")</f>
        <v>31.2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8">
        <v>4680115881907</v>
      </c>
      <c r="E413" s="739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8">
        <v>4680115881907</v>
      </c>
      <c r="E414" s="739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">
        <v>674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8">
        <v>4607091384192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8">
        <v>4680115884892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12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80</v>
      </c>
      <c r="Y418" s="724">
        <f t="shared" si="77"/>
        <v>84</v>
      </c>
      <c r="Z418" s="36">
        <f t="shared" si="78"/>
        <v>0.15225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83.2</v>
      </c>
      <c r="BN418" s="64">
        <f t="shared" si="80"/>
        <v>87.36</v>
      </c>
      <c r="BO418" s="64">
        <f t="shared" si="81"/>
        <v>0.11904761904761904</v>
      </c>
      <c r="BP418" s="64">
        <f t="shared" si="82"/>
        <v>0.125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6.666666666666667</v>
      </c>
      <c r="Y420" s="725">
        <f>IFERROR(Y413/H413,"0")+IFERROR(Y414/H414,"0")+IFERROR(Y415/H415,"0")+IFERROR(Y416/H416,"0")+IFERROR(Y417/H417,"0")+IFERROR(Y418/H418,"0")+IFERROR(Y419/H419,"0")</f>
        <v>7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0.15225</v>
      </c>
      <c r="AA420" s="726"/>
      <c r="AB420" s="726"/>
      <c r="AC420" s="726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80</v>
      </c>
      <c r="Y421" s="725">
        <f>IFERROR(SUM(Y413:Y419),"0")</f>
        <v>84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20</v>
      </c>
      <c r="Y447" s="724">
        <f t="shared" si="83"/>
        <v>21</v>
      </c>
      <c r="Z447" s="36">
        <f>IFERROR(IF(Y447=0,"",ROUNDUP(Y447/H447,0)*0.00753),"")</f>
        <v>3.7650000000000003E-2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21.095238095238091</v>
      </c>
      <c r="BN447" s="64">
        <f t="shared" si="85"/>
        <v>22.15</v>
      </c>
      <c r="BO447" s="64">
        <f t="shared" si="86"/>
        <v>3.0525030525030524E-2</v>
      </c>
      <c r="BP447" s="64">
        <f t="shared" si="87"/>
        <v>3.2051282051282048E-2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87.5</v>
      </c>
      <c r="Y453" s="724">
        <f t="shared" si="83"/>
        <v>88.2</v>
      </c>
      <c r="Z453" s="36">
        <f t="shared" si="88"/>
        <v>0.21084</v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92.916666666666657</v>
      </c>
      <c r="BN453" s="64">
        <f t="shared" si="85"/>
        <v>93.66</v>
      </c>
      <c r="BO453" s="64">
        <f t="shared" si="86"/>
        <v>0.17806267806267806</v>
      </c>
      <c r="BP453" s="64">
        <f t="shared" si="87"/>
        <v>0.17948717948717952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28</v>
      </c>
      <c r="Y457" s="724">
        <f t="shared" si="83"/>
        <v>29.400000000000002</v>
      </c>
      <c r="Z457" s="36">
        <f t="shared" si="88"/>
        <v>7.0280000000000009E-2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29.733333333333331</v>
      </c>
      <c r="BN457" s="64">
        <f t="shared" si="85"/>
        <v>31.22</v>
      </c>
      <c r="BO457" s="64">
        <f t="shared" si="86"/>
        <v>5.6980056980056981E-2</v>
      </c>
      <c r="BP457" s="64">
        <f t="shared" si="87"/>
        <v>5.9829059829059839E-2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35</v>
      </c>
      <c r="Y460" s="724">
        <f t="shared" si="83"/>
        <v>35.700000000000003</v>
      </c>
      <c r="Z460" s="36">
        <f t="shared" si="88"/>
        <v>8.5339999999999999E-2</v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37.166666666666664</v>
      </c>
      <c r="BN460" s="64">
        <f t="shared" si="85"/>
        <v>37.910000000000004</v>
      </c>
      <c r="BO460" s="64">
        <f t="shared" si="86"/>
        <v>7.1225071225071226E-2</v>
      </c>
      <c r="BP460" s="64">
        <f t="shared" si="87"/>
        <v>7.2649572649572655E-2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4301031333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76.428571428571416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78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0.40410999999999997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170.5</v>
      </c>
      <c r="Y466" s="725">
        <f>IFERROR(SUM(Y446:Y464),"0")</f>
        <v>174.3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3</v>
      </c>
      <c r="Y473" s="724">
        <f>IFERROR(IF(X473="",0,CEILING((X473/$H473),1)*$H473),"")</f>
        <v>3.5999999999999996</v>
      </c>
      <c r="Z473" s="36">
        <f>IFERROR(IF(Y473=0,"",ROUNDUP(Y473/H473,0)*0.00627),"")</f>
        <v>1.881E-2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4.5000000000000009</v>
      </c>
      <c r="BN473" s="64">
        <f>IFERROR(Y473*I473/H473,"0")</f>
        <v>5.3999999999999995</v>
      </c>
      <c r="BO473" s="64">
        <f>IFERROR(1/J473*(X473/H473),"0")</f>
        <v>1.2500000000000001E-2</v>
      </c>
      <c r="BP473" s="64">
        <f>IFERROR(1/J473*(Y473/H473),"0")</f>
        <v>1.4999999999999999E-2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3.3</v>
      </c>
      <c r="Y474" s="724">
        <f>IFERROR(IF(X474="",0,CEILING((X474/$H474),1)*$H474),"")</f>
        <v>3.96</v>
      </c>
      <c r="Z474" s="36">
        <f>IFERROR(IF(Y474=0,"",ROUNDUP(Y474/H474,0)*0.00627),"")</f>
        <v>1.881E-2</v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4.6999999999999993</v>
      </c>
      <c r="BN474" s="64">
        <f>IFERROR(Y474*I474/H474,"0")</f>
        <v>5.64</v>
      </c>
      <c r="BO474" s="64">
        <f>IFERROR(1/J474*(X474/H474),"0")</f>
        <v>1.2499999999999997E-2</v>
      </c>
      <c r="BP474" s="64">
        <f>IFERROR(1/J474*(Y474/H474),"0")</f>
        <v>1.4999999999999999E-2</v>
      </c>
    </row>
    <row r="475" spans="1:68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5</v>
      </c>
      <c r="Y475" s="725">
        <f>IFERROR(Y473/H473,"0")+IFERROR(Y474/H474,"0")</f>
        <v>6</v>
      </c>
      <c r="Z475" s="725">
        <f>IFERROR(IF(Z473="",0,Z473),"0")+IFERROR(IF(Z474="",0,Z474),"0")</f>
        <v>3.7620000000000001E-2</v>
      </c>
      <c r="AA475" s="726"/>
      <c r="AB475" s="726"/>
      <c r="AC475" s="726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6.3</v>
      </c>
      <c r="Y476" s="725">
        <f>IFERROR(SUM(Y473:Y474),"0")</f>
        <v>7.56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50</v>
      </c>
      <c r="Y483" s="724">
        <f>IFERROR(IF(X483="",0,CEILING((X483/$H483),1)*$H483),"")</f>
        <v>50.400000000000006</v>
      </c>
      <c r="Z483" s="36">
        <f>IFERROR(IF(Y483=0,"",ROUNDUP(Y483/H483,0)*0.00753),"")</f>
        <v>9.0359999999999996E-2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52.738095238095234</v>
      </c>
      <c r="BN483" s="64">
        <f>IFERROR(Y483*I483/H483,"0")</f>
        <v>53.160000000000004</v>
      </c>
      <c r="BO483" s="64">
        <f>IFERROR(1/J483*(X483/H483),"0")</f>
        <v>7.6312576312576319E-2</v>
      </c>
      <c r="BP483" s="64">
        <f>IFERROR(1/J483*(Y483/H483),"0")</f>
        <v>7.6923076923076927E-2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14</v>
      </c>
      <c r="Y486" s="724">
        <f>IFERROR(IF(X486="",0,CEILING((X486/$H486),1)*$H486),"")</f>
        <v>14.700000000000001</v>
      </c>
      <c r="Z486" s="36">
        <f>IFERROR(IF(Y486=0,"",ROUNDUP(Y486/H486,0)*0.00502),"")</f>
        <v>3.5140000000000005E-2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14.866666666666665</v>
      </c>
      <c r="BN486" s="64">
        <f>IFERROR(Y486*I486/H486,"0")</f>
        <v>15.61</v>
      </c>
      <c r="BO486" s="64">
        <f>IFERROR(1/J486*(X486/H486),"0")</f>
        <v>2.8490028490028491E-2</v>
      </c>
      <c r="BP486" s="64">
        <f>IFERROR(1/J486*(Y486/H486),"0")</f>
        <v>2.9914529914529919E-2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18.571428571428569</v>
      </c>
      <c r="Y488" s="725">
        <f>IFERROR(Y483/H483,"0")+IFERROR(Y484/H484,"0")+IFERROR(Y485/H485,"0")+IFERROR(Y486/H486,"0")+IFERROR(Y487/H487,"0")</f>
        <v>19</v>
      </c>
      <c r="Z488" s="725">
        <f>IFERROR(IF(Z483="",0,Z483),"0")+IFERROR(IF(Z484="",0,Z484),"0")+IFERROR(IF(Z485="",0,Z485),"0")+IFERROR(IF(Z486="",0,Z486),"0")+IFERROR(IF(Z487="",0,Z487),"0")</f>
        <v>0.1255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64</v>
      </c>
      <c r="Y489" s="725">
        <f>IFERROR(SUM(Y483:Y487),"0")</f>
        <v>65.100000000000009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3.6</v>
      </c>
      <c r="Y491" s="724">
        <f>IFERROR(IF(X491="",0,CEILING((X491/$H491),1)*$H491),"")</f>
        <v>3.5999999999999996</v>
      </c>
      <c r="Z491" s="36">
        <f>IFERROR(IF(Y491=0,"",ROUNDUP(Y491/H491,0)*0.00627),"")</f>
        <v>1.881E-2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5.4</v>
      </c>
      <c r="BN491" s="64">
        <f>IFERROR(Y491*I491/H491,"0")</f>
        <v>5.3999999999999995</v>
      </c>
      <c r="BO491" s="64">
        <f>IFERROR(1/J491*(X491/H491),"0")</f>
        <v>1.4999999999999999E-2</v>
      </c>
      <c r="BP491" s="64">
        <f>IFERROR(1/J491*(Y491/H491),"0")</f>
        <v>1.4999999999999999E-2</v>
      </c>
    </row>
    <row r="492" spans="1:68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3</v>
      </c>
      <c r="Y492" s="725">
        <f>IFERROR(Y491/H491,"0")</f>
        <v>3</v>
      </c>
      <c r="Z492" s="725">
        <f>IFERROR(IF(Z491="",0,Z491),"0")</f>
        <v>1.881E-2</v>
      </c>
      <c r="AA492" s="726"/>
      <c r="AB492" s="726"/>
      <c r="AC492" s="726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3.6</v>
      </c>
      <c r="Y493" s="725">
        <f>IFERROR(SUM(Y491:Y491),"0")</f>
        <v>3.5999999999999996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4.5</v>
      </c>
      <c r="Y495" s="724">
        <f>IFERROR(IF(X495="",0,CEILING((X495/$H495),1)*$H495),"")</f>
        <v>6</v>
      </c>
      <c r="Z495" s="36">
        <f>IFERROR(IF(Y495=0,"",ROUNDUP(Y495/H495,0)*0.00627),"")</f>
        <v>1.2540000000000001E-2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5.3999999999999995</v>
      </c>
      <c r="BN495" s="64">
        <f>IFERROR(Y495*I495/H495,"0")</f>
        <v>7.2</v>
      </c>
      <c r="BO495" s="64">
        <f>IFERROR(1/J495*(X495/H495),"0")</f>
        <v>7.4999999999999997E-3</v>
      </c>
      <c r="BP495" s="64">
        <f>IFERROR(1/J495*(Y495/H495),"0")</f>
        <v>0.01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1.5</v>
      </c>
      <c r="Y496" s="725">
        <f>IFERROR(Y495/H495,"0")</f>
        <v>2</v>
      </c>
      <c r="Z496" s="725">
        <f>IFERROR(IF(Z495="",0,Z495),"0")</f>
        <v>1.2540000000000001E-2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4.5</v>
      </c>
      <c r="Y497" s="725">
        <f>IFERROR(SUM(Y495:Y495),"0")</f>
        <v>6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12</v>
      </c>
      <c r="Y501" s="724">
        <f>IFERROR(IF(X501="",0,CEILING((X501/$H501),1)*$H501),"")</f>
        <v>12</v>
      </c>
      <c r="Z501" s="36">
        <f>IFERROR(IF(Y501=0,"",ROUNDUP(Y501/H501,0)*0.00502),"")</f>
        <v>5.0200000000000002E-2</v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13.000000000000002</v>
      </c>
      <c r="BN501" s="64">
        <f>IFERROR(Y501*I501/H501,"0")</f>
        <v>13.000000000000002</v>
      </c>
      <c r="BO501" s="64">
        <f>IFERROR(1/J501*(X501/H501),"0")</f>
        <v>4.2735042735042736E-2</v>
      </c>
      <c r="BP501" s="64">
        <f>IFERROR(1/J501*(Y501/H501),"0")</f>
        <v>4.2735042735042736E-2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16</v>
      </c>
      <c r="Y502" s="724">
        <f>IFERROR(IF(X502="",0,CEILING((X502/$H502),1)*$H502),"")</f>
        <v>16.8</v>
      </c>
      <c r="Z502" s="36">
        <f>IFERROR(IF(Y502=0,"",ROUNDUP(Y502/H502,0)*0.00502),"")</f>
        <v>7.0280000000000009E-2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26.933333333333334</v>
      </c>
      <c r="BN502" s="64">
        <f>IFERROR(Y502*I502/H502,"0")</f>
        <v>28.28</v>
      </c>
      <c r="BO502" s="64">
        <f>IFERROR(1/J502*(X502/H502),"0")</f>
        <v>5.6980056980056988E-2</v>
      </c>
      <c r="BP502" s="64">
        <f>IFERROR(1/J502*(Y502/H502),"0")</f>
        <v>5.9829059829059845E-2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23.333333333333336</v>
      </c>
      <c r="Y504" s="725">
        <f>IFERROR(Y500/H500,"0")+IFERROR(Y501/H501,"0")+IFERROR(Y502/H502,"0")+IFERROR(Y503/H503,"0")</f>
        <v>24</v>
      </c>
      <c r="Z504" s="725">
        <f>IFERROR(IF(Z500="",0,Z500),"0")+IFERROR(IF(Z501="",0,Z501),"0")+IFERROR(IF(Z502="",0,Z502),"0")+IFERROR(IF(Z503="",0,Z503),"0")</f>
        <v>0.12048</v>
      </c>
      <c r="AA504" s="726"/>
      <c r="AB504" s="726"/>
      <c r="AC504" s="726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28</v>
      </c>
      <c r="Y505" s="725">
        <f>IFERROR(SUM(Y500:Y503),"0")</f>
        <v>28.8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120</v>
      </c>
      <c r="Y514" s="724">
        <f t="shared" ref="Y514:Y524" si="89">IFERROR(IF(X514="",0,CEILING((X514/$H514),1)*$H514),"")</f>
        <v>121.44000000000001</v>
      </c>
      <c r="Z514" s="36">
        <f t="shared" ref="Z514:Z519" si="90">IFERROR(IF(Y514=0,"",ROUNDUP(Y514/H514,0)*0.01196),"")</f>
        <v>0.27507999999999999</v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128.18181818181816</v>
      </c>
      <c r="BN514" s="64">
        <f t="shared" ref="BN514:BN524" si="92">IFERROR(Y514*I514/H514,"0")</f>
        <v>129.72</v>
      </c>
      <c r="BO514" s="64">
        <f t="shared" ref="BO514:BO524" si="93">IFERROR(1/J514*(X514/H514),"0")</f>
        <v>0.21853146853146854</v>
      </c>
      <c r="BP514" s="64">
        <f t="shared" ref="BP514:BP524" si="94">IFERROR(1/J514*(Y514/H514),"0")</f>
        <v>0.22115384615384617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200</v>
      </c>
      <c r="Y517" s="724">
        <f t="shared" si="89"/>
        <v>200.64000000000001</v>
      </c>
      <c r="Z517" s="36">
        <f t="shared" si="90"/>
        <v>0.45448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213.63636363636363</v>
      </c>
      <c r="BN517" s="64">
        <f t="shared" si="92"/>
        <v>214.32</v>
      </c>
      <c r="BO517" s="64">
        <f t="shared" si="93"/>
        <v>0.36421911421911418</v>
      </c>
      <c r="BP517" s="64">
        <f t="shared" si="94"/>
        <v>0.36538461538461542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200</v>
      </c>
      <c r="Y519" s="724">
        <f t="shared" si="89"/>
        <v>200.64000000000001</v>
      </c>
      <c r="Z519" s="36">
        <f t="shared" si="90"/>
        <v>0.45448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213.63636363636363</v>
      </c>
      <c r="BN519" s="64">
        <f t="shared" si="92"/>
        <v>214.32</v>
      </c>
      <c r="BO519" s="64">
        <f t="shared" si="93"/>
        <v>0.36421911421911418</v>
      </c>
      <c r="BP519" s="64">
        <f t="shared" si="94"/>
        <v>0.36538461538461542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168</v>
      </c>
      <c r="Y521" s="724">
        <f t="shared" si="89"/>
        <v>169.20000000000002</v>
      </c>
      <c r="Z521" s="36">
        <f>IFERROR(IF(Y521=0,"",ROUNDUP(Y521/H521,0)*0.00902),"")</f>
        <v>0.42393999999999998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177.8</v>
      </c>
      <c r="BN521" s="64">
        <f t="shared" si="92"/>
        <v>179.07000000000002</v>
      </c>
      <c r="BO521" s="64">
        <f t="shared" si="93"/>
        <v>0.35353535353535354</v>
      </c>
      <c r="BP521" s="64">
        <f t="shared" si="94"/>
        <v>0.35606060606060613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240</v>
      </c>
      <c r="Y524" s="724">
        <f t="shared" si="89"/>
        <v>241.20000000000002</v>
      </c>
      <c r="Z524" s="36">
        <f>IFERROR(IF(Y524=0,"",ROUNDUP(Y524/H524,0)*0.00902),"")</f>
        <v>0.60433999999999999</v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254</v>
      </c>
      <c r="BN524" s="64">
        <f t="shared" si="92"/>
        <v>255.27</v>
      </c>
      <c r="BO524" s="64">
        <f t="shared" si="93"/>
        <v>0.50505050505050508</v>
      </c>
      <c r="BP524" s="64">
        <f t="shared" si="94"/>
        <v>0.50757575757575757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211.81818181818181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213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2.2123200000000001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928</v>
      </c>
      <c r="Y526" s="725">
        <f>IFERROR(SUM(Y514:Y524),"0")</f>
        <v>933.12000000000012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40</v>
      </c>
      <c r="Y528" s="724">
        <f>IFERROR(IF(X528="",0,CEILING((X528/$H528),1)*$H528),"")</f>
        <v>42.24</v>
      </c>
      <c r="Z528" s="36">
        <f>IFERROR(IF(Y528=0,"",ROUNDUP(Y528/H528,0)*0.01196),"")</f>
        <v>9.5680000000000001E-2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42.727272727272727</v>
      </c>
      <c r="BN528" s="64">
        <f>IFERROR(Y528*I528/H528,"0")</f>
        <v>45.12</v>
      </c>
      <c r="BO528" s="64">
        <f>IFERROR(1/J528*(X528/H528),"0")</f>
        <v>7.2843822843822847E-2</v>
      </c>
      <c r="BP528" s="64">
        <f>IFERROR(1/J528*(Y528/H528),"0")</f>
        <v>7.6923076923076927E-2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7.5757575757575752</v>
      </c>
      <c r="Y531" s="725">
        <f>IFERROR(Y528/H528,"0")+IFERROR(Y529/H529,"0")+IFERROR(Y530/H530,"0")</f>
        <v>8</v>
      </c>
      <c r="Z531" s="725">
        <f>IFERROR(IF(Z528="",0,Z528),"0")+IFERROR(IF(Z529="",0,Z529),"0")+IFERROR(IF(Z530="",0,Z530),"0")</f>
        <v>9.5680000000000001E-2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40</v>
      </c>
      <c r="Y532" s="725">
        <f>IFERROR(SUM(Y528:Y530),"0")</f>
        <v>42.24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80</v>
      </c>
      <c r="Y534" s="724">
        <f t="shared" ref="Y534:Y542" si="95">IFERROR(IF(X534="",0,CEILING((X534/$H534),1)*$H534),"")</f>
        <v>84.48</v>
      </c>
      <c r="Z534" s="36">
        <f>IFERROR(IF(Y534=0,"",ROUNDUP(Y534/H534,0)*0.01196),"")</f>
        <v>0.19136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85.454545454545453</v>
      </c>
      <c r="BN534" s="64">
        <f t="shared" ref="BN534:BN542" si="97">IFERROR(Y534*I534/H534,"0")</f>
        <v>90.24</v>
      </c>
      <c r="BO534" s="64">
        <f t="shared" ref="BO534:BO542" si="98">IFERROR(1/J534*(X534/H534),"0")</f>
        <v>0.14568764568764569</v>
      </c>
      <c r="BP534" s="64">
        <f t="shared" ref="BP534:BP542" si="99">IFERROR(1/J534*(Y534/H534),"0")</f>
        <v>0.15384615384615385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80</v>
      </c>
      <c r="Y535" s="724">
        <f t="shared" si="95"/>
        <v>84.48</v>
      </c>
      <c r="Z535" s="36">
        <f>IFERROR(IF(Y535=0,"",ROUNDUP(Y535/H535,0)*0.01196),"")</f>
        <v>0.19136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85.454545454545453</v>
      </c>
      <c r="BN535" s="64">
        <f t="shared" si="97"/>
        <v>90.24</v>
      </c>
      <c r="BO535" s="64">
        <f t="shared" si="98"/>
        <v>0.14568764568764569</v>
      </c>
      <c r="BP535" s="64">
        <f t="shared" si="99"/>
        <v>0.15384615384615385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300</v>
      </c>
      <c r="Y536" s="724">
        <f t="shared" si="95"/>
        <v>300.96000000000004</v>
      </c>
      <c r="Z536" s="36">
        <f>IFERROR(IF(Y536=0,"",ROUNDUP(Y536/H536,0)*0.01196),"")</f>
        <v>0.68171999999999999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320.45454545454544</v>
      </c>
      <c r="BN536" s="64">
        <f t="shared" si="97"/>
        <v>321.48</v>
      </c>
      <c r="BO536" s="64">
        <f t="shared" si="98"/>
        <v>0.54632867132867136</v>
      </c>
      <c r="BP536" s="64">
        <f t="shared" si="99"/>
        <v>0.54807692307692313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96</v>
      </c>
      <c r="Y538" s="724">
        <f t="shared" si="95"/>
        <v>97.2</v>
      </c>
      <c r="Z538" s="36">
        <f>IFERROR(IF(Y538=0,"",ROUNDUP(Y538/H538,0)*0.00902),"")</f>
        <v>0.24354000000000001</v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101.6</v>
      </c>
      <c r="BN538" s="64">
        <f t="shared" si="97"/>
        <v>102.86999999999999</v>
      </c>
      <c r="BO538" s="64">
        <f t="shared" si="98"/>
        <v>0.20202020202020202</v>
      </c>
      <c r="BP538" s="64">
        <f t="shared" si="99"/>
        <v>0.20454545454545456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36</v>
      </c>
      <c r="Y540" s="724">
        <f t="shared" si="95"/>
        <v>36</v>
      </c>
      <c r="Z540" s="36">
        <f>IFERROR(IF(Y540=0,"",ROUNDUP(Y540/H540,0)*0.00902),"")</f>
        <v>9.0200000000000002E-2</v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38.1</v>
      </c>
      <c r="BN540" s="64">
        <f t="shared" si="97"/>
        <v>38.1</v>
      </c>
      <c r="BO540" s="64">
        <f t="shared" si="98"/>
        <v>7.575757575757576E-2</v>
      </c>
      <c r="BP540" s="64">
        <f t="shared" si="99"/>
        <v>7.575757575757576E-2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108</v>
      </c>
      <c r="Y542" s="724">
        <f t="shared" si="95"/>
        <v>108</v>
      </c>
      <c r="Z542" s="36">
        <f>IFERROR(IF(Y542=0,"",ROUNDUP(Y542/H542,0)*0.00902),"")</f>
        <v>0.27060000000000001</v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114.3</v>
      </c>
      <c r="BN542" s="64">
        <f t="shared" si="97"/>
        <v>114.3</v>
      </c>
      <c r="BO542" s="64">
        <f t="shared" si="98"/>
        <v>0.22727272727272729</v>
      </c>
      <c r="BP542" s="64">
        <f t="shared" si="99"/>
        <v>0.22727272727272729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153.78787878787878</v>
      </c>
      <c r="Y543" s="725">
        <f>IFERROR(Y534/H534,"0")+IFERROR(Y535/H535,"0")+IFERROR(Y536/H536,"0")+IFERROR(Y537/H537,"0")+IFERROR(Y538/H538,"0")+IFERROR(Y539/H539,"0")+IFERROR(Y540/H540,"0")+IFERROR(Y541/H541,"0")+IFERROR(Y542/H542,"0")</f>
        <v>156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1.6687800000000002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700</v>
      </c>
      <c r="Y544" s="725">
        <f>IFERROR(SUM(Y534:Y542),"0")</f>
        <v>711.12000000000012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80</v>
      </c>
      <c r="Y553" s="724">
        <f>IFERROR(IF(X553="",0,CEILING((X553/$H553),1)*$H553),"")</f>
        <v>85.8</v>
      </c>
      <c r="Z553" s="36">
        <f>IFERROR(IF(Y553=0,"",ROUNDUP(Y553/H553,0)*0.02175),"")</f>
        <v>0.23924999999999999</v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84.92307692307692</v>
      </c>
      <c r="BN553" s="64">
        <f>IFERROR(Y553*I553/H553,"0")</f>
        <v>91.08</v>
      </c>
      <c r="BO553" s="64">
        <f>IFERROR(1/J553*(X553/H553),"0")</f>
        <v>0.18315018315018317</v>
      </c>
      <c r="BP553" s="64">
        <f>IFERROR(1/J553*(Y553/H553),"0")</f>
        <v>0.19642857142857142</v>
      </c>
    </row>
    <row r="554" spans="1:68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10.256410256410257</v>
      </c>
      <c r="Y554" s="725">
        <f>IFERROR(Y552/H552,"0")+IFERROR(Y553/H553,"0")</f>
        <v>11</v>
      </c>
      <c r="Z554" s="725">
        <f>IFERROR(IF(Z552="",0,Z552),"0")+IFERROR(IF(Z553="",0,Z553),"0")</f>
        <v>0.23924999999999999</v>
      </c>
      <c r="AA554" s="726"/>
      <c r="AB554" s="726"/>
      <c r="AC554" s="726"/>
    </row>
    <row r="555" spans="1:68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80</v>
      </c>
      <c r="Y555" s="725">
        <f>IFERROR(SUM(Y552:Y553),"0")</f>
        <v>85.8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1100</v>
      </c>
      <c r="Y586" s="724">
        <f>IFERROR(IF(X586="",0,CEILING((X586/$H586),1)*$H586),"")</f>
        <v>1107.5999999999999</v>
      </c>
      <c r="Z586" s="36">
        <f>IFERROR(IF(Y586=0,"",ROUNDUP(Y586/H586,0)*0.02175),"")</f>
        <v>3.0884999999999998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1179.5384615384617</v>
      </c>
      <c r="BN586" s="64">
        <f>IFERROR(Y586*I586/H586,"0")</f>
        <v>1187.6879999999999</v>
      </c>
      <c r="BO586" s="64">
        <f>IFERROR(1/J586*(X586/H586),"0")</f>
        <v>2.5183150183150182</v>
      </c>
      <c r="BP586" s="64">
        <f>IFERROR(1/J586*(Y586/H586),"0")</f>
        <v>2.5357142857142856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141.02564102564102</v>
      </c>
      <c r="Y590" s="725">
        <f>IFERROR(Y586/H586,"0")+IFERROR(Y587/H587,"0")+IFERROR(Y588/H588,"0")+IFERROR(Y589/H589,"0")</f>
        <v>142</v>
      </c>
      <c r="Z590" s="725">
        <f>IFERROR(IF(Z586="",0,Z586),"0")+IFERROR(IF(Z587="",0,Z587),"0")+IFERROR(IF(Z588="",0,Z588),"0")+IFERROR(IF(Z589="",0,Z589),"0")</f>
        <v>3.0884999999999998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1100</v>
      </c>
      <c r="Y591" s="725">
        <f>IFERROR(SUM(Y586:Y589),"0")</f>
        <v>1107.5999999999999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4301060354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4301060408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4301060355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4301060407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17519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17689.62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18713.8586590421</v>
      </c>
      <c r="Y618" s="725">
        <f>IFERROR(SUM(BN22:BN614),"0")</f>
        <v>18895.133999999998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36</v>
      </c>
      <c r="Y619" s="38">
        <f>ROUNDUP(SUM(BP22:BP614),0)</f>
        <v>37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19613.8586590421</v>
      </c>
      <c r="Y620" s="725">
        <f>GrossWeightTotalR+PalletQtyTotalR*25</f>
        <v>19820.133999999998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4328.9993206027684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4358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42.352470000000011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421.6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1071.6000000000001</v>
      </c>
      <c r="E627" s="46">
        <f>IFERROR(Y106*1,"0")+IFERROR(Y107*1,"0")+IFERROR(Y108*1,"0")+IFERROR(Y112*1,"0")+IFERROR(Y113*1,"0")+IFERROR(Y114*1,"0")+IFERROR(Y115*1,"0")+IFERROR(Y116*1,"0")</f>
        <v>1208.1000000000001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2176.1600000000003</v>
      </c>
      <c r="G627" s="46">
        <f>IFERROR(Y153*1,"0")+IFERROR(Y154*1,"0")+IFERROR(Y158*1,"0")+IFERROR(Y159*1,"0")+IFERROR(Y163*1,"0")+IFERROR(Y164*1,"0")</f>
        <v>291.92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730.8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2791.8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132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700.8</v>
      </c>
      <c r="S627" s="46">
        <f>IFERROR(Y308*1,"0")</f>
        <v>0</v>
      </c>
      <c r="T627" s="46">
        <f>IFERROR(Y313*1,"0")+IFERROR(Y317*1,"0")+IFERROR(Y318*1,"0")</f>
        <v>105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468.79999999999995</v>
      </c>
      <c r="V627" s="46">
        <f>IFERROR(Y370*1,"0")+IFERROR(Y374*1,"0")+IFERROR(Y375*1,"0")+IFERROR(Y376*1,"0")</f>
        <v>1335.6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3006.2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84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181.86</v>
      </c>
      <c r="Z627" s="46">
        <f>IFERROR(Y479*1,"0")+IFERROR(Y483*1,"0")+IFERROR(Y484*1,"0")+IFERROR(Y485*1,"0")+IFERROR(Y486*1,"0")+IFERROR(Y487*1,"0")+IFERROR(Y491*1,"0")+IFERROR(Y495*1,"0")</f>
        <v>74.7</v>
      </c>
      <c r="AA627" s="46">
        <f>IFERROR(Y500*1,"0")+IFERROR(Y501*1,"0")+IFERROR(Y502*1,"0")+IFERROR(Y503*1,"0")</f>
        <v>28.8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1772.2800000000002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1107.5999999999999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60,00"/>
        <filter val="1 561,00"/>
        <filter val="1 574,00"/>
        <filter val="1 850,00"/>
        <filter val="1,50"/>
        <filter val="10,00"/>
        <filter val="10,26"/>
        <filter val="10,71"/>
        <filter val="100,00"/>
        <filter val="101,85"/>
        <filter val="105,00"/>
        <filter val="108,00"/>
        <filter val="11,67"/>
        <filter val="116,00"/>
        <filter val="117,14"/>
        <filter val="118,52"/>
        <filter val="12,00"/>
        <filter val="12,62"/>
        <filter val="120,00"/>
        <filter val="122,50"/>
        <filter val="130,00"/>
        <filter val="14,00"/>
        <filter val="140,00"/>
        <filter val="141,03"/>
        <filter val="15,00"/>
        <filter val="150,00"/>
        <filter val="153,79"/>
        <filter val="157,50"/>
        <filter val="16,00"/>
        <filter val="168,00"/>
        <filter val="17 519,00"/>
        <filter val="170,00"/>
        <filter val="170,50"/>
        <filter val="175,00"/>
        <filter val="18 713,86"/>
        <filter val="18,57"/>
        <filter val="19 613,86"/>
        <filter val="197,62"/>
        <filter val="20,00"/>
        <filter val="200,00"/>
        <filter val="21,00"/>
        <filter val="211,82"/>
        <filter val="220,00"/>
        <filter val="228,00"/>
        <filter val="23,10"/>
        <filter val="23,33"/>
        <filter val="240,00"/>
        <filter val="25,00"/>
        <filter val="260,00"/>
        <filter val="270,00"/>
        <filter val="28,00"/>
        <filter val="28,33"/>
        <filter val="280,00"/>
        <filter val="280,95"/>
        <filter val="291,67"/>
        <filter val="3,00"/>
        <filter val="3,30"/>
        <filter val="3,60"/>
        <filter val="3,85"/>
        <filter val="30,00"/>
        <filter val="300,00"/>
        <filter val="32,00"/>
        <filter val="320,00"/>
        <filter val="35,00"/>
        <filter val="358,91"/>
        <filter val="36"/>
        <filter val="36,00"/>
        <filter val="37,50"/>
        <filter val="371,19"/>
        <filter val="4 329,00"/>
        <filter val="4,50"/>
        <filter val="40,00"/>
        <filter val="400,00"/>
        <filter val="41,67"/>
        <filter val="420,00"/>
        <filter val="433,70"/>
        <filter val="450,00"/>
        <filter val="490,00"/>
        <filter val="495,00"/>
        <filter val="5,00"/>
        <filter val="50,00"/>
        <filter val="51,00"/>
        <filter val="52,93"/>
        <filter val="550,00"/>
        <filter val="575,00"/>
        <filter val="6,30"/>
        <filter val="6,67"/>
        <filter val="60,00"/>
        <filter val="600,00"/>
        <filter val="64,00"/>
        <filter val="650,00"/>
        <filter val="675,00"/>
        <filter val="7,58"/>
        <filter val="70,00"/>
        <filter val="700,00"/>
        <filter val="710,00"/>
        <filter val="725,00"/>
        <filter val="73,33"/>
        <filter val="75,00"/>
        <filter val="76,43"/>
        <filter val="8,00"/>
        <filter val="80,00"/>
        <filter val="80,37"/>
        <filter val="840,00"/>
        <filter val="850,00"/>
        <filter val="87,50"/>
        <filter val="90,00"/>
        <filter val="928,00"/>
        <filter val="95,00"/>
        <filter val="96,00"/>
        <filter val="970,00"/>
        <filter val="99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