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"/>
    </mc:Choice>
  </mc:AlternateContent>
  <xr:revisionPtr revIDLastSave="0" documentId="13_ncr:1_{FFD93321-8D14-4343-B200-E3D924A936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E73" i="1"/>
  <c r="F27" i="1"/>
  <c r="E27" i="1"/>
  <c r="AB14" i="1"/>
  <c r="AB26" i="1"/>
  <c r="AB31" i="1"/>
  <c r="AB33" i="1"/>
  <c r="AB35" i="1"/>
  <c r="AB36" i="1"/>
  <c r="AB37" i="1"/>
  <c r="AB39" i="1"/>
  <c r="AB41" i="1"/>
  <c r="AB56" i="1"/>
  <c r="AB57" i="1"/>
  <c r="AB58" i="1"/>
  <c r="AB59" i="1"/>
  <c r="AB60" i="1"/>
  <c r="AB67" i="1"/>
  <c r="AB68" i="1"/>
  <c r="AB69" i="1"/>
  <c r="AB74" i="1"/>
  <c r="O25" i="1" l="1"/>
  <c r="P25" i="1" s="1"/>
  <c r="K19" i="1"/>
  <c r="O19" i="1"/>
  <c r="O20" i="1"/>
  <c r="P20" i="1" s="1"/>
  <c r="AD20" i="1" s="1"/>
  <c r="Q20" i="1" s="1"/>
  <c r="AB20" i="1" l="1"/>
  <c r="AE20" i="1"/>
  <c r="AD19" i="1"/>
  <c r="AB19" i="1"/>
  <c r="AD25" i="1"/>
  <c r="AB25" i="1"/>
  <c r="U19" i="1"/>
  <c r="U25" i="1"/>
  <c r="T20" i="1"/>
  <c r="U20" i="1"/>
  <c r="O6" i="1"/>
  <c r="P6" i="1" s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D15" i="1" s="1"/>
  <c r="AG15" i="1"/>
  <c r="AF16" i="1"/>
  <c r="AG16" i="1"/>
  <c r="AF18" i="1"/>
  <c r="AG18" i="1"/>
  <c r="AF21" i="1"/>
  <c r="AG21" i="1"/>
  <c r="AF22" i="1"/>
  <c r="AG22" i="1"/>
  <c r="AF23" i="1"/>
  <c r="AG23" i="1"/>
  <c r="AF24" i="1"/>
  <c r="AG24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60" i="1"/>
  <c r="AG60" i="1"/>
  <c r="AF61" i="1"/>
  <c r="AG61" i="1"/>
  <c r="AF62" i="1"/>
  <c r="AD62" i="1" s="1"/>
  <c r="AG62" i="1"/>
  <c r="AF63" i="1"/>
  <c r="AG63" i="1"/>
  <c r="AF64" i="1"/>
  <c r="AG64" i="1"/>
  <c r="AF65" i="1"/>
  <c r="AG65" i="1"/>
  <c r="AF66" i="1"/>
  <c r="AG66" i="1"/>
  <c r="AF67" i="1"/>
  <c r="AD67" i="1" s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5" i="1"/>
  <c r="AG75" i="1"/>
  <c r="O7" i="1"/>
  <c r="P7" i="1" s="1"/>
  <c r="O8" i="1"/>
  <c r="P8" i="1" s="1"/>
  <c r="AB8" i="1" s="1"/>
  <c r="O9" i="1"/>
  <c r="P9" i="1" s="1"/>
  <c r="O10" i="1"/>
  <c r="P10" i="1" s="1"/>
  <c r="AB10" i="1" s="1"/>
  <c r="O11" i="1"/>
  <c r="P11" i="1" s="1"/>
  <c r="O12" i="1"/>
  <c r="AB12" i="1" s="1"/>
  <c r="O13" i="1"/>
  <c r="P13" i="1" s="1"/>
  <c r="O14" i="1"/>
  <c r="O15" i="1"/>
  <c r="AB15" i="1" s="1"/>
  <c r="O16" i="1"/>
  <c r="P16" i="1" s="1"/>
  <c r="O17" i="1"/>
  <c r="O18" i="1"/>
  <c r="P18" i="1" s="1"/>
  <c r="O21" i="1"/>
  <c r="P21" i="1" s="1"/>
  <c r="AB21" i="1" s="1"/>
  <c r="O22" i="1"/>
  <c r="P22" i="1" s="1"/>
  <c r="O23" i="1"/>
  <c r="AB23" i="1" s="1"/>
  <c r="O24" i="1"/>
  <c r="P24" i="1" s="1"/>
  <c r="O26" i="1"/>
  <c r="O27" i="1"/>
  <c r="P27" i="1" s="1"/>
  <c r="O28" i="1"/>
  <c r="P28" i="1" s="1"/>
  <c r="AB28" i="1" s="1"/>
  <c r="O29" i="1"/>
  <c r="P29" i="1" s="1"/>
  <c r="O30" i="1"/>
  <c r="O31" i="1"/>
  <c r="O32" i="1"/>
  <c r="O33" i="1"/>
  <c r="O34" i="1"/>
  <c r="P34" i="1" s="1"/>
  <c r="AB34" i="1" s="1"/>
  <c r="O35" i="1"/>
  <c r="O36" i="1"/>
  <c r="O37" i="1"/>
  <c r="O38" i="1"/>
  <c r="P38" i="1" s="1"/>
  <c r="O39" i="1"/>
  <c r="O40" i="1"/>
  <c r="P40" i="1" s="1"/>
  <c r="O41" i="1"/>
  <c r="O42" i="1"/>
  <c r="P42" i="1" s="1"/>
  <c r="O43" i="1"/>
  <c r="P43" i="1" s="1"/>
  <c r="AB43" i="1" s="1"/>
  <c r="O44" i="1"/>
  <c r="P44" i="1" s="1"/>
  <c r="O45" i="1"/>
  <c r="P45" i="1" s="1"/>
  <c r="AB45" i="1" s="1"/>
  <c r="O46" i="1"/>
  <c r="O47" i="1"/>
  <c r="AB47" i="1" s="1"/>
  <c r="O48" i="1"/>
  <c r="O49" i="1"/>
  <c r="AB49" i="1" s="1"/>
  <c r="O50" i="1"/>
  <c r="O51" i="1"/>
  <c r="AB51" i="1" s="1"/>
  <c r="O52" i="1"/>
  <c r="P52" i="1" s="1"/>
  <c r="O53" i="1"/>
  <c r="P53" i="1" s="1"/>
  <c r="AB53" i="1" s="1"/>
  <c r="O54" i="1"/>
  <c r="O55" i="1"/>
  <c r="P55" i="1" s="1"/>
  <c r="AB55" i="1" s="1"/>
  <c r="O56" i="1"/>
  <c r="O57" i="1"/>
  <c r="O58" i="1"/>
  <c r="O59" i="1"/>
  <c r="O60" i="1"/>
  <c r="O61" i="1"/>
  <c r="P61" i="1" s="1"/>
  <c r="O62" i="1"/>
  <c r="AB62" i="1" s="1"/>
  <c r="O63" i="1"/>
  <c r="P63" i="1" s="1"/>
  <c r="O64" i="1"/>
  <c r="P64" i="1" s="1"/>
  <c r="AB64" i="1" s="1"/>
  <c r="O65" i="1"/>
  <c r="O66" i="1"/>
  <c r="P66" i="1" s="1"/>
  <c r="AB66" i="1" s="1"/>
  <c r="O67" i="1"/>
  <c r="O68" i="1"/>
  <c r="O69" i="1"/>
  <c r="O70" i="1"/>
  <c r="P70" i="1" s="1"/>
  <c r="AB70" i="1" s="1"/>
  <c r="O71" i="1"/>
  <c r="P71" i="1" s="1"/>
  <c r="O72" i="1"/>
  <c r="P72" i="1" s="1"/>
  <c r="AB72" i="1" s="1"/>
  <c r="O73" i="1"/>
  <c r="P73" i="1" s="1"/>
  <c r="O74" i="1"/>
  <c r="O75" i="1"/>
  <c r="AB75" i="1" s="1"/>
  <c r="AB40" i="1" l="1"/>
  <c r="P30" i="1"/>
  <c r="AB30" i="1" s="1"/>
  <c r="AD72" i="1"/>
  <c r="Q72" i="1" s="1"/>
  <c r="T72" i="1" s="1"/>
  <c r="AD70" i="1"/>
  <c r="Q70" i="1" s="1"/>
  <c r="T70" i="1" s="1"/>
  <c r="AD66" i="1"/>
  <c r="AE66" i="1" s="1"/>
  <c r="AD64" i="1"/>
  <c r="Q64" i="1" s="1"/>
  <c r="T64" i="1" s="1"/>
  <c r="AD34" i="1"/>
  <c r="AE34" i="1" s="1"/>
  <c r="AD28" i="1"/>
  <c r="AE28" i="1" s="1"/>
  <c r="AD23" i="1"/>
  <c r="Q23" i="1" s="1"/>
  <c r="T23" i="1" s="1"/>
  <c r="AD21" i="1"/>
  <c r="AE21" i="1" s="1"/>
  <c r="AD73" i="1"/>
  <c r="AB73" i="1"/>
  <c r="AD71" i="1"/>
  <c r="AB71" i="1"/>
  <c r="AD65" i="1"/>
  <c r="AB65" i="1"/>
  <c r="AD63" i="1"/>
  <c r="AB63" i="1"/>
  <c r="AD61" i="1"/>
  <c r="AB61" i="1"/>
  <c r="AD29" i="1"/>
  <c r="AB29" i="1"/>
  <c r="AD27" i="1"/>
  <c r="AB27" i="1"/>
  <c r="AD24" i="1"/>
  <c r="AB24" i="1"/>
  <c r="AD22" i="1"/>
  <c r="AB22" i="1"/>
  <c r="AD18" i="1"/>
  <c r="AB18" i="1"/>
  <c r="AD16" i="1"/>
  <c r="AB16" i="1"/>
  <c r="AD75" i="1"/>
  <c r="AE72" i="1"/>
  <c r="Q67" i="1"/>
  <c r="T67" i="1" s="1"/>
  <c r="AE67" i="1"/>
  <c r="Q66" i="1"/>
  <c r="T66" i="1" s="1"/>
  <c r="Q62" i="1"/>
  <c r="T62" i="1" s="1"/>
  <c r="AE62" i="1"/>
  <c r="AD55" i="1"/>
  <c r="AD53" i="1"/>
  <c r="AD51" i="1"/>
  <c r="AD49" i="1"/>
  <c r="AD47" i="1"/>
  <c r="AD45" i="1"/>
  <c r="AD43" i="1"/>
  <c r="AE23" i="1"/>
  <c r="AE15" i="1"/>
  <c r="Q15" i="1"/>
  <c r="T15" i="1" s="1"/>
  <c r="AD12" i="1"/>
  <c r="AD10" i="1"/>
  <c r="AD8" i="1"/>
  <c r="AD54" i="1"/>
  <c r="AB54" i="1"/>
  <c r="AD52" i="1"/>
  <c r="AB52" i="1"/>
  <c r="AD50" i="1"/>
  <c r="AB50" i="1"/>
  <c r="AD48" i="1"/>
  <c r="AB48" i="1"/>
  <c r="AD46" i="1"/>
  <c r="AB46" i="1"/>
  <c r="AD44" i="1"/>
  <c r="AB44" i="1"/>
  <c r="AD42" i="1"/>
  <c r="AB42" i="1"/>
  <c r="AD38" i="1"/>
  <c r="AB38" i="1"/>
  <c r="AD32" i="1"/>
  <c r="AB32" i="1"/>
  <c r="AD17" i="1"/>
  <c r="AB17" i="1"/>
  <c r="AD13" i="1"/>
  <c r="AB13" i="1"/>
  <c r="AD11" i="1"/>
  <c r="AB11" i="1"/>
  <c r="AD9" i="1"/>
  <c r="AB9" i="1"/>
  <c r="AD7" i="1"/>
  <c r="AB7" i="1"/>
  <c r="AD6" i="1"/>
  <c r="AB6" i="1"/>
  <c r="Q25" i="1"/>
  <c r="T25" i="1" s="1"/>
  <c r="AE25" i="1"/>
  <c r="AE19" i="1"/>
  <c r="Q19" i="1"/>
  <c r="T19" i="1" s="1"/>
  <c r="T74" i="1"/>
  <c r="U74" i="1"/>
  <c r="U72" i="1"/>
  <c r="U70" i="1"/>
  <c r="T68" i="1"/>
  <c r="U68" i="1"/>
  <c r="U66" i="1"/>
  <c r="U64" i="1"/>
  <c r="U62" i="1"/>
  <c r="T60" i="1"/>
  <c r="U60" i="1"/>
  <c r="T58" i="1"/>
  <c r="U58" i="1"/>
  <c r="T56" i="1"/>
  <c r="U56" i="1"/>
  <c r="U54" i="1"/>
  <c r="U52" i="1"/>
  <c r="U50" i="1"/>
  <c r="U48" i="1"/>
  <c r="U46" i="1"/>
  <c r="U44" i="1"/>
  <c r="U42" i="1"/>
  <c r="U40" i="1"/>
  <c r="U38" i="1"/>
  <c r="T36" i="1"/>
  <c r="U36" i="1"/>
  <c r="U34" i="1"/>
  <c r="U32" i="1"/>
  <c r="U30" i="1"/>
  <c r="U28" i="1"/>
  <c r="T26" i="1"/>
  <c r="U26" i="1"/>
  <c r="U23" i="1"/>
  <c r="U21" i="1"/>
  <c r="U17" i="1"/>
  <c r="U15" i="1"/>
  <c r="U13" i="1"/>
  <c r="U11" i="1"/>
  <c r="U9" i="1"/>
  <c r="U7" i="1"/>
  <c r="U6" i="1"/>
  <c r="U75" i="1"/>
  <c r="U73" i="1"/>
  <c r="U71" i="1"/>
  <c r="U69" i="1"/>
  <c r="T69" i="1"/>
  <c r="U67" i="1"/>
  <c r="U65" i="1"/>
  <c r="U63" i="1"/>
  <c r="U61" i="1"/>
  <c r="U59" i="1"/>
  <c r="T59" i="1"/>
  <c r="U57" i="1"/>
  <c r="T57" i="1"/>
  <c r="U55" i="1"/>
  <c r="U53" i="1"/>
  <c r="U51" i="1"/>
  <c r="U49" i="1"/>
  <c r="U47" i="1"/>
  <c r="U45" i="1"/>
  <c r="U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U27" i="1"/>
  <c r="U24" i="1"/>
  <c r="U22" i="1"/>
  <c r="U18" i="1"/>
  <c r="U16" i="1"/>
  <c r="T14" i="1"/>
  <c r="U14" i="1"/>
  <c r="U12" i="1"/>
  <c r="U10" i="1"/>
  <c r="U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8" i="1" l="1"/>
  <c r="T28" i="1" s="1"/>
  <c r="P5" i="1"/>
  <c r="AE70" i="1"/>
  <c r="AD30" i="1"/>
  <c r="AD40" i="1"/>
  <c r="Q21" i="1"/>
  <c r="T21" i="1" s="1"/>
  <c r="Q34" i="1"/>
  <c r="T34" i="1" s="1"/>
  <c r="AE64" i="1"/>
  <c r="AB5" i="1"/>
  <c r="Q6" i="1"/>
  <c r="AE6" i="1"/>
  <c r="Q7" i="1"/>
  <c r="T7" i="1" s="1"/>
  <c r="AE7" i="1"/>
  <c r="Q9" i="1"/>
  <c r="T9" i="1" s="1"/>
  <c r="AE9" i="1"/>
  <c r="Q11" i="1"/>
  <c r="T11" i="1" s="1"/>
  <c r="AE11" i="1"/>
  <c r="Q13" i="1"/>
  <c r="T13" i="1" s="1"/>
  <c r="AE13" i="1"/>
  <c r="AE17" i="1"/>
  <c r="Q17" i="1"/>
  <c r="T17" i="1" s="1"/>
  <c r="Q32" i="1"/>
  <c r="T32" i="1" s="1"/>
  <c r="AE32" i="1"/>
  <c r="Q38" i="1"/>
  <c r="T38" i="1" s="1"/>
  <c r="AE38" i="1"/>
  <c r="Q42" i="1"/>
  <c r="T42" i="1" s="1"/>
  <c r="AE42" i="1"/>
  <c r="Q44" i="1"/>
  <c r="T44" i="1" s="1"/>
  <c r="AE44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AE10" i="1"/>
  <c r="Q10" i="1"/>
  <c r="T10" i="1" s="1"/>
  <c r="AE43" i="1"/>
  <c r="Q43" i="1"/>
  <c r="T43" i="1" s="1"/>
  <c r="AE47" i="1"/>
  <c r="Q47" i="1"/>
  <c r="T47" i="1" s="1"/>
  <c r="AE51" i="1"/>
  <c r="Q51" i="1"/>
  <c r="T51" i="1" s="1"/>
  <c r="AE55" i="1"/>
  <c r="Q55" i="1"/>
  <c r="T55" i="1" s="1"/>
  <c r="AE8" i="1"/>
  <c r="Q8" i="1"/>
  <c r="T8" i="1" s="1"/>
  <c r="AE12" i="1"/>
  <c r="Q12" i="1"/>
  <c r="T12" i="1" s="1"/>
  <c r="Q45" i="1"/>
  <c r="T45" i="1" s="1"/>
  <c r="AE45" i="1"/>
  <c r="Q49" i="1"/>
  <c r="T49" i="1" s="1"/>
  <c r="AE49" i="1"/>
  <c r="Q53" i="1"/>
  <c r="T53" i="1" s="1"/>
  <c r="AE53" i="1"/>
  <c r="AE75" i="1"/>
  <c r="Q75" i="1"/>
  <c r="T75" i="1" s="1"/>
  <c r="Q16" i="1"/>
  <c r="T16" i="1" s="1"/>
  <c r="AE16" i="1"/>
  <c r="Q18" i="1"/>
  <c r="T18" i="1" s="1"/>
  <c r="AE18" i="1"/>
  <c r="Q22" i="1"/>
  <c r="T22" i="1" s="1"/>
  <c r="AE22" i="1"/>
  <c r="Q24" i="1"/>
  <c r="T24" i="1" s="1"/>
  <c r="AE24" i="1"/>
  <c r="Q27" i="1"/>
  <c r="T27" i="1" s="1"/>
  <c r="AE27" i="1"/>
  <c r="Q29" i="1"/>
  <c r="T29" i="1" s="1"/>
  <c r="AE29" i="1"/>
  <c r="Q61" i="1"/>
  <c r="T61" i="1" s="1"/>
  <c r="AE61" i="1"/>
  <c r="Q63" i="1"/>
  <c r="T63" i="1" s="1"/>
  <c r="AE63" i="1"/>
  <c r="Q65" i="1"/>
  <c r="T65" i="1" s="1"/>
  <c r="AE65" i="1"/>
  <c r="Q71" i="1"/>
  <c r="T71" i="1" s="1"/>
  <c r="AE71" i="1"/>
  <c r="Q73" i="1"/>
  <c r="T73" i="1" s="1"/>
  <c r="AE73" i="1"/>
  <c r="K5" i="1"/>
  <c r="AD5" i="1" l="1"/>
  <c r="AE40" i="1"/>
  <c r="Q40" i="1"/>
  <c r="T40" i="1" s="1"/>
  <c r="Q30" i="1"/>
  <c r="T30" i="1" s="1"/>
  <c r="AE30" i="1"/>
  <c r="T6" i="1"/>
  <c r="AE5" i="1" l="1"/>
  <c r="Q5" i="1"/>
</calcChain>
</file>

<file path=xl/sharedStrings.xml><?xml version="1.0" encoding="utf-8"?>
<sst xmlns="http://schemas.openxmlformats.org/spreadsheetml/2006/main" count="302" uniqueCount="130">
  <si>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</si>
  <si>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</si>
  <si>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</si>
  <si>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</si>
  <si>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</si>
  <si>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</si>
  <si>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</si>
  <si>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</si>
  <si>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</si>
  <si>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</si>
  <si>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</si>
  <si>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</si>
  <si>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</si>
  <si>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</si>
  <si>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</si>
  <si>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</si>
  <si>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</si>
  <si>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</si>
  <si>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</si>
  <si>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</si>
  <si>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</si>
  <si>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</si>
  <si>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</si>
  <si>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</si>
  <si>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</si>
  <si>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</si>
  <si>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24,10,</t>
  </si>
  <si>
    <t>17,10,</t>
  </si>
  <si>
    <t>10,10,</t>
  </si>
  <si>
    <t>03,10,</t>
  </si>
  <si>
    <t>26,09,</t>
  </si>
  <si>
    <t>19,09,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</si>
  <si>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</si>
  <si>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</si>
  <si>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</si>
  <si>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</si>
  <si>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</si>
  <si>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</si>
  <si>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</si>
  <si>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</si>
  <si>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</si>
  <si>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</si>
  <si>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</si>
  <si>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</si>
  <si>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</si>
  <si>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</si>
  <si>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</si>
  <si>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</si>
  <si>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</si>
  <si>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</si>
  <si>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</si>
  <si>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</si>
  <si>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</si>
  <si>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</si>
  <si>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</si>
  <si>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</si>
  <si>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</si>
  <si>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</si>
  <si>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</si>
  <si>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</si>
  <si>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</si>
  <si>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</si>
  <si>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</si>
  <si>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</si>
  <si>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</si>
  <si>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дубль / неправильно поставлен приход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</si>
  <si>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</si>
  <si>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</si>
  <si>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</si>
  <si>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</si>
  <si>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</si>
  <si>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</si>
  <si>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</si>
  <si>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</si>
  <si>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</si>
  <si>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</si>
  <si>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</si>
  <si>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</si>
  <si>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</si>
  <si>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</si>
  <si>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</si>
  <si>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</si>
  <si>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</si>
  <si>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</si>
  <si>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</si>
  <si>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</si>
  <si>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</si>
  <si>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</si>
  <si>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необходимо увеличить продажи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</si>
  <si>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</si>
  <si>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</si>
  <si>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</si>
  <si>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</si>
  <si>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</si>
  <si>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</si>
  <si>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</si>
  <si>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</si>
  <si>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</si>
  <si>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</si>
  <si>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</si>
  <si>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</si>
  <si>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</si>
  <si>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</si>
  <si>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</si>
  <si>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</si>
  <si>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</si>
  <si>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</si>
  <si>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</si>
  <si>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</si>
  <si>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Галактика / сеть "Обжора"</t>
  </si>
  <si>
    <t>Чебупай спелая вишня ТМ Горячая штучка ТС Чебупай 0,2 кг УВС. зам  ПОКОМ</t>
  </si>
  <si>
    <t>нет в бланке / Галактика / сеть "Обжора"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</si>
  <si>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</si>
  <si>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</si>
  <si>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</si>
  <si>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</si>
  <si>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</si>
  <si>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</si>
  <si>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</si>
  <si>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</si>
  <si>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</si>
  <si>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</si>
  <si>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</si>
  <si>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</si>
  <si>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</si>
  <si>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</si>
  <si>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вместо фрай-пиццы</t>
  </si>
  <si>
    <t>нет</t>
  </si>
  <si>
    <r>
      <t xml:space="preserve">ошибка завода / </t>
    </r>
    <r>
      <rPr>
        <b/>
        <sz val="10"/>
        <color rgb="FFFF0000"/>
        <rFont val="Arial"/>
        <family val="2"/>
        <charset val="204"/>
      </rPr>
      <t>нужно продавать</t>
    </r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</si>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</sst>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6" fontId="4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8" borderId="1" xfId="1" applyNumberFormat="1" applyFont="1" applyFill="1"/>
    <xf numFmtId="164" fontId="1" fillId="7" borderId="2" xfId="1" applyNumberFormat="1" applyFill="1" applyBorder="1"/>
    <xf numFmtId="164" fontId="8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7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14,10,</v>
          </cell>
          <cell r="O4" t="str">
            <v>17,10,</v>
          </cell>
          <cell r="V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D4" t="str">
            <v>21,10,</v>
          </cell>
        </row>
        <row r="5">
          <cell r="E5">
            <v>10090.900000000001</v>
          </cell>
          <cell r="F5">
            <v>11042.3</v>
          </cell>
          <cell r="J5">
            <v>9920.8000000000011</v>
          </cell>
          <cell r="K5">
            <v>170.1</v>
          </cell>
          <cell r="L5">
            <v>0</v>
          </cell>
          <cell r="M5">
            <v>0</v>
          </cell>
          <cell r="N5">
            <v>19174.400000000001</v>
          </cell>
          <cell r="O5">
            <v>2018.1799999999994</v>
          </cell>
          <cell r="P5">
            <v>6514.0399999999981</v>
          </cell>
          <cell r="Q5">
            <v>6699.2</v>
          </cell>
          <cell r="R5">
            <v>0</v>
          </cell>
          <cell r="V5">
            <v>2662.2200000000003</v>
          </cell>
          <cell r="W5">
            <v>1775.0599999999997</v>
          </cell>
          <cell r="X5">
            <v>1888.5868</v>
          </cell>
          <cell r="Y5">
            <v>1649.5800000000002</v>
          </cell>
          <cell r="Z5">
            <v>1714.354</v>
          </cell>
          <cell r="AB5">
            <v>2828.8579999999993</v>
          </cell>
          <cell r="AD5">
            <v>778</v>
          </cell>
          <cell r="AE5">
            <v>2890.2800000000007</v>
          </cell>
        </row>
        <row r="6">
          <cell r="A6" t="str">
            <v>Вареники с картофелем и луком No name Весовые Классическая форма No name 5 кг</v>
          </cell>
          <cell r="B6" t="str">
            <v>кг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N6">
            <v>60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243</v>
          </cell>
          <cell r="E7">
            <v>142</v>
          </cell>
          <cell r="F7">
            <v>31</v>
          </cell>
          <cell r="G7">
            <v>0.3</v>
          </cell>
          <cell r="H7">
            <v>180</v>
          </cell>
          <cell r="I7" t="str">
            <v>матрица</v>
          </cell>
          <cell r="J7">
            <v>142</v>
          </cell>
          <cell r="K7">
            <v>0</v>
          </cell>
          <cell r="N7">
            <v>504</v>
          </cell>
          <cell r="O7">
            <v>28.4</v>
          </cell>
          <cell r="Q7">
            <v>0</v>
          </cell>
          <cell r="T7">
            <v>18.838028169014084</v>
          </cell>
          <cell r="U7">
            <v>18.838028169014084</v>
          </cell>
          <cell r="V7">
            <v>37</v>
          </cell>
          <cell r="W7">
            <v>25.4</v>
          </cell>
          <cell r="X7">
            <v>20.2</v>
          </cell>
          <cell r="Y7">
            <v>19</v>
          </cell>
          <cell r="Z7">
            <v>22.8</v>
          </cell>
          <cell r="AA7" t="str">
            <v>C 14.10.2024 скю введено в сеть "Обжора"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221</v>
          </cell>
          <cell r="E8">
            <v>148</v>
          </cell>
          <cell r="F8">
            <v>5</v>
          </cell>
          <cell r="G8">
            <v>0.3</v>
          </cell>
          <cell r="H8">
            <v>180</v>
          </cell>
          <cell r="I8" t="str">
            <v>матрица</v>
          </cell>
          <cell r="J8">
            <v>212</v>
          </cell>
          <cell r="K8">
            <v>-64</v>
          </cell>
          <cell r="N8">
            <v>504</v>
          </cell>
          <cell r="O8">
            <v>29.6</v>
          </cell>
          <cell r="Q8">
            <v>0</v>
          </cell>
          <cell r="T8">
            <v>17.195945945945944</v>
          </cell>
          <cell r="U8">
            <v>17.195945945945944</v>
          </cell>
          <cell r="V8">
            <v>44.6</v>
          </cell>
          <cell r="W8">
            <v>18.600000000000001</v>
          </cell>
          <cell r="X8">
            <v>35.799999999999997</v>
          </cell>
          <cell r="Y8">
            <v>22.8</v>
          </cell>
          <cell r="Z8">
            <v>20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E9">
            <v>314</v>
          </cell>
          <cell r="F9">
            <v>99</v>
          </cell>
          <cell r="G9">
            <v>0.3</v>
          </cell>
          <cell r="H9">
            <v>180</v>
          </cell>
          <cell r="I9" t="str">
            <v>матрица</v>
          </cell>
          <cell r="J9">
            <v>314</v>
          </cell>
          <cell r="K9">
            <v>0</v>
          </cell>
          <cell r="N9">
            <v>504</v>
          </cell>
          <cell r="O9">
            <v>62.8</v>
          </cell>
          <cell r="P9">
            <v>276.19999999999993</v>
          </cell>
          <cell r="Q9">
            <v>336</v>
          </cell>
          <cell r="T9">
            <v>14.952229299363058</v>
          </cell>
          <cell r="U9">
            <v>9.6019108280254777</v>
          </cell>
          <cell r="V9">
            <v>68.400000000000006</v>
          </cell>
          <cell r="W9">
            <v>44</v>
          </cell>
          <cell r="X9">
            <v>44.8</v>
          </cell>
          <cell r="Y9">
            <v>38.6</v>
          </cell>
          <cell r="Z9">
            <v>45.8</v>
          </cell>
          <cell r="AA9" t="str">
            <v>Акция октябрь сеть "Галактика"</v>
          </cell>
          <cell r="AB9">
            <v>82.859999999999971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244</v>
          </cell>
          <cell r="E10">
            <v>135</v>
          </cell>
          <cell r="F10">
            <v>25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162</v>
          </cell>
          <cell r="K10">
            <v>-27</v>
          </cell>
          <cell r="N10">
            <v>504</v>
          </cell>
          <cell r="O10">
            <v>27</v>
          </cell>
          <cell r="Q10">
            <v>0</v>
          </cell>
          <cell r="T10">
            <v>19.592592592592592</v>
          </cell>
          <cell r="U10">
            <v>19.592592592592592</v>
          </cell>
          <cell r="V10">
            <v>47.4</v>
          </cell>
          <cell r="W10">
            <v>26.2</v>
          </cell>
          <cell r="X10">
            <v>24.6</v>
          </cell>
          <cell r="Y10">
            <v>19.600000000000001</v>
          </cell>
          <cell r="Z10">
            <v>25.8</v>
          </cell>
          <cell r="AA10" t="str">
            <v>Галактика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585</v>
          </cell>
          <cell r="E11">
            <v>398</v>
          </cell>
          <cell r="F11">
            <v>108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433</v>
          </cell>
          <cell r="K11">
            <v>-35</v>
          </cell>
          <cell r="N11">
            <v>504</v>
          </cell>
          <cell r="O11">
            <v>79.599999999999994</v>
          </cell>
          <cell r="P11">
            <v>502.39999999999986</v>
          </cell>
          <cell r="Q11">
            <v>504</v>
          </cell>
          <cell r="T11">
            <v>14.020100502512564</v>
          </cell>
          <cell r="U11">
            <v>7.6884422110552766</v>
          </cell>
          <cell r="V11">
            <v>68.599999999999994</v>
          </cell>
          <cell r="W11">
            <v>62</v>
          </cell>
          <cell r="X11">
            <v>59</v>
          </cell>
          <cell r="Y11">
            <v>52.4</v>
          </cell>
          <cell r="Z11">
            <v>59.6</v>
          </cell>
          <cell r="AA11" t="str">
            <v>Акция октябрь сеть "Галактика"</v>
          </cell>
          <cell r="AB11">
            <v>150.71999999999994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282</v>
          </cell>
          <cell r="E12">
            <v>141</v>
          </cell>
          <cell r="F12">
            <v>141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137</v>
          </cell>
          <cell r="K12">
            <v>4</v>
          </cell>
          <cell r="N12">
            <v>0</v>
          </cell>
          <cell r="O12">
            <v>28.2</v>
          </cell>
          <cell r="P12">
            <v>253.8</v>
          </cell>
          <cell r="Q12">
            <v>336</v>
          </cell>
          <cell r="T12">
            <v>16.914893617021278</v>
          </cell>
          <cell r="U12">
            <v>5</v>
          </cell>
          <cell r="V12">
            <v>8.1999999999999993</v>
          </cell>
          <cell r="W12">
            <v>5.8</v>
          </cell>
          <cell r="X12">
            <v>18</v>
          </cell>
          <cell r="Y12">
            <v>13.6</v>
          </cell>
          <cell r="Z12">
            <v>25.4</v>
          </cell>
          <cell r="AB12">
            <v>22.841999999999999</v>
          </cell>
          <cell r="AC12">
            <v>24</v>
          </cell>
          <cell r="AD12">
            <v>14</v>
          </cell>
          <cell r="AE12">
            <v>30.24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270</v>
          </cell>
          <cell r="E13">
            <v>119</v>
          </cell>
          <cell r="F13">
            <v>80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119</v>
          </cell>
          <cell r="K13">
            <v>0</v>
          </cell>
          <cell r="N13">
            <v>280</v>
          </cell>
          <cell r="O13">
            <v>23.8</v>
          </cell>
          <cell r="Q13">
            <v>0</v>
          </cell>
          <cell r="T13">
            <v>15.126050420168067</v>
          </cell>
          <cell r="U13">
            <v>15.126050420168067</v>
          </cell>
          <cell r="V13">
            <v>26.2</v>
          </cell>
          <cell r="W13">
            <v>21.6</v>
          </cell>
          <cell r="X13">
            <v>8.8000000000000007</v>
          </cell>
          <cell r="Y13">
            <v>14.6</v>
          </cell>
          <cell r="Z13">
            <v>21.2</v>
          </cell>
          <cell r="AA13" t="str">
            <v>C 14.10.2024 скю введено в сеть "Обжора"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88.8</v>
          </cell>
          <cell r="D14">
            <v>6.7</v>
          </cell>
          <cell r="E14">
            <v>13.4</v>
          </cell>
          <cell r="F14">
            <v>82.1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13.4</v>
          </cell>
          <cell r="K14">
            <v>0</v>
          </cell>
          <cell r="O14">
            <v>2.68</v>
          </cell>
          <cell r="T14">
            <v>30.634328358208951</v>
          </cell>
          <cell r="U14">
            <v>30.634328358208951</v>
          </cell>
          <cell r="V14">
            <v>2.96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вывод / нужно продавать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702</v>
          </cell>
          <cell r="E15">
            <v>422</v>
          </cell>
          <cell r="F15">
            <v>57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462</v>
          </cell>
          <cell r="K15">
            <v>-40</v>
          </cell>
          <cell r="N15">
            <v>3696</v>
          </cell>
          <cell r="O15">
            <v>84.4</v>
          </cell>
          <cell r="Q15">
            <v>0</v>
          </cell>
          <cell r="T15">
            <v>44.46682464454976</v>
          </cell>
          <cell r="U15">
            <v>44.46682464454976</v>
          </cell>
          <cell r="V15">
            <v>292.60000000000002</v>
          </cell>
          <cell r="W15">
            <v>73</v>
          </cell>
          <cell r="X15">
            <v>36</v>
          </cell>
          <cell r="Y15">
            <v>41</v>
          </cell>
          <cell r="Z15">
            <v>53</v>
          </cell>
          <cell r="AA15" t="str">
            <v>Акция на октябрь для сети "Обжора". Предварительный заказ сети на данную позицию составляет 1 600 шт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656</v>
          </cell>
          <cell r="E16">
            <v>223</v>
          </cell>
          <cell r="F16">
            <v>318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228</v>
          </cell>
          <cell r="K16">
            <v>-5</v>
          </cell>
          <cell r="N16">
            <v>504</v>
          </cell>
          <cell r="O16">
            <v>44.6</v>
          </cell>
          <cell r="Q16">
            <v>0</v>
          </cell>
          <cell r="T16">
            <v>18.430493273542599</v>
          </cell>
          <cell r="U16">
            <v>18.430493273542599</v>
          </cell>
          <cell r="V16">
            <v>70.8</v>
          </cell>
          <cell r="W16">
            <v>60</v>
          </cell>
          <cell r="X16">
            <v>29.6</v>
          </cell>
          <cell r="Y16">
            <v>32.6</v>
          </cell>
          <cell r="Z16">
            <v>46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Мини-сосиски в тесте ТМ Зареченские . ВЕС  Поком</v>
          </cell>
          <cell r="B17" t="str">
            <v>кг</v>
          </cell>
          <cell r="C17">
            <v>210.9</v>
          </cell>
          <cell r="E17">
            <v>86.9</v>
          </cell>
          <cell r="F17">
            <v>116.6</v>
          </cell>
          <cell r="G17">
            <v>1</v>
          </cell>
          <cell r="H17">
            <v>180</v>
          </cell>
          <cell r="I17" t="str">
            <v>матрица</v>
          </cell>
          <cell r="J17">
            <v>86.9</v>
          </cell>
          <cell r="K17">
            <v>0</v>
          </cell>
          <cell r="N17">
            <v>103.6</v>
          </cell>
          <cell r="O17">
            <v>17.380000000000003</v>
          </cell>
          <cell r="P17">
            <v>40.500000000000057</v>
          </cell>
          <cell r="Q17">
            <v>51.800000000000004</v>
          </cell>
          <cell r="T17">
            <v>15.650172612197926</v>
          </cell>
          <cell r="U17">
            <v>12.669735327963174</v>
          </cell>
          <cell r="V17">
            <v>21.46</v>
          </cell>
          <cell r="W17">
            <v>20.7</v>
          </cell>
          <cell r="X17">
            <v>10.36</v>
          </cell>
          <cell r="Y17">
            <v>22.94</v>
          </cell>
          <cell r="Z17">
            <v>10.36</v>
          </cell>
          <cell r="AB17">
            <v>40.500000000000057</v>
          </cell>
          <cell r="AC17">
            <v>3.7</v>
          </cell>
          <cell r="AD17">
            <v>14</v>
          </cell>
          <cell r="AE17">
            <v>51.800000000000004</v>
          </cell>
          <cell r="AF17">
            <v>14</v>
          </cell>
          <cell r="AG17">
            <v>126</v>
          </cell>
        </row>
        <row r="18">
          <cell r="A18" t="str">
            <v>Мини-чебуреки с мясом ТМ Зареченские ТС Зареченские продукты.  Поком</v>
          </cell>
          <cell r="B18" t="str">
            <v>кг</v>
          </cell>
          <cell r="C18">
            <v>132</v>
          </cell>
          <cell r="E18">
            <v>28.4</v>
          </cell>
          <cell r="F18">
            <v>98.1</v>
          </cell>
          <cell r="G18">
            <v>1</v>
          </cell>
          <cell r="H18">
            <v>180</v>
          </cell>
          <cell r="I18" t="str">
            <v>матрица</v>
          </cell>
          <cell r="J18">
            <v>29.4</v>
          </cell>
          <cell r="K18">
            <v>-1</v>
          </cell>
          <cell r="N18">
            <v>66</v>
          </cell>
          <cell r="O18">
            <v>5.68</v>
          </cell>
          <cell r="Q18">
            <v>0</v>
          </cell>
          <cell r="T18">
            <v>28.890845070422536</v>
          </cell>
          <cell r="U18">
            <v>28.890845070422536</v>
          </cell>
          <cell r="V18">
            <v>9.9</v>
          </cell>
          <cell r="W18">
            <v>9.34</v>
          </cell>
          <cell r="X18">
            <v>4.4000000000000004</v>
          </cell>
          <cell r="Y18">
            <v>4.4000000000000004</v>
          </cell>
          <cell r="Z18">
            <v>0</v>
          </cell>
          <cell r="AA18" t="str">
            <v>вместо жар-мени</v>
          </cell>
          <cell r="AB18">
            <v>0</v>
          </cell>
          <cell r="AC18">
            <v>5.5</v>
          </cell>
          <cell r="AD18">
            <v>0</v>
          </cell>
          <cell r="AE18">
            <v>0</v>
          </cell>
          <cell r="AF18">
            <v>12</v>
          </cell>
          <cell r="AG18">
            <v>84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210</v>
          </cell>
          <cell r="E19">
            <v>81</v>
          </cell>
          <cell r="F19">
            <v>126</v>
          </cell>
          <cell r="G19">
            <v>1</v>
          </cell>
          <cell r="H19">
            <v>180</v>
          </cell>
          <cell r="I19" t="str">
            <v>матрица</v>
          </cell>
          <cell r="J19">
            <v>85.3</v>
          </cell>
          <cell r="K19">
            <v>-4.2999999999999972</v>
          </cell>
          <cell r="N19">
            <v>0</v>
          </cell>
          <cell r="O19">
            <v>16.2</v>
          </cell>
          <cell r="P19">
            <v>100.79999999999998</v>
          </cell>
          <cell r="Q19">
            <v>84</v>
          </cell>
          <cell r="T19">
            <v>12.962962962962964</v>
          </cell>
          <cell r="U19">
            <v>7.7777777777777777</v>
          </cell>
          <cell r="V19">
            <v>7.8</v>
          </cell>
          <cell r="W19">
            <v>17.399999999999999</v>
          </cell>
          <cell r="X19">
            <v>8.4</v>
          </cell>
          <cell r="Y19">
            <v>10.199999999999999</v>
          </cell>
          <cell r="Z19">
            <v>9.74</v>
          </cell>
          <cell r="AB19">
            <v>100.79999999999998</v>
          </cell>
          <cell r="AC19">
            <v>3</v>
          </cell>
          <cell r="AD19">
            <v>28</v>
          </cell>
          <cell r="AE19">
            <v>84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440</v>
          </cell>
          <cell r="E20">
            <v>264</v>
          </cell>
          <cell r="F20">
            <v>113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259</v>
          </cell>
          <cell r="K20">
            <v>5</v>
          </cell>
          <cell r="N20">
            <v>252</v>
          </cell>
          <cell r="O20">
            <v>52.8</v>
          </cell>
          <cell r="P20">
            <v>374.19999999999993</v>
          </cell>
          <cell r="Q20">
            <v>336</v>
          </cell>
          <cell r="T20">
            <v>13.276515151515152</v>
          </cell>
          <cell r="U20">
            <v>6.9128787878787881</v>
          </cell>
          <cell r="V20">
            <v>43.6</v>
          </cell>
          <cell r="W20">
            <v>37.200000000000003</v>
          </cell>
          <cell r="X20">
            <v>40.4</v>
          </cell>
          <cell r="Y20">
            <v>34</v>
          </cell>
          <cell r="Z20">
            <v>36.200000000000003</v>
          </cell>
          <cell r="AB20">
            <v>93.549999999999983</v>
          </cell>
          <cell r="AC20">
            <v>6</v>
          </cell>
          <cell r="AD20">
            <v>56</v>
          </cell>
          <cell r="AE20">
            <v>84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375</v>
          </cell>
          <cell r="E21">
            <v>172</v>
          </cell>
          <cell r="F21">
            <v>179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167</v>
          </cell>
          <cell r="K21">
            <v>5</v>
          </cell>
          <cell r="N21">
            <v>84</v>
          </cell>
          <cell r="O21">
            <v>34.4</v>
          </cell>
          <cell r="P21">
            <v>218.59999999999997</v>
          </cell>
          <cell r="Q21">
            <v>252</v>
          </cell>
          <cell r="T21">
            <v>14.970930232558141</v>
          </cell>
          <cell r="U21">
            <v>7.645348837209303</v>
          </cell>
          <cell r="V21">
            <v>25.8</v>
          </cell>
          <cell r="W21">
            <v>21.6</v>
          </cell>
          <cell r="X21">
            <v>32.6</v>
          </cell>
          <cell r="Y21">
            <v>24.6</v>
          </cell>
          <cell r="Z21">
            <v>24.6</v>
          </cell>
          <cell r="AA21" t="str">
            <v>Акция октябрь сеть "Галактика"</v>
          </cell>
          <cell r="AB21">
            <v>54.649999999999991</v>
          </cell>
          <cell r="AC21">
            <v>6</v>
          </cell>
          <cell r="AD21">
            <v>42</v>
          </cell>
          <cell r="AE21">
            <v>63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125</v>
          </cell>
          <cell r="D22">
            <v>7</v>
          </cell>
          <cell r="E22">
            <v>108</v>
          </cell>
          <cell r="F22">
            <v>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108</v>
          </cell>
          <cell r="K22">
            <v>0</v>
          </cell>
          <cell r="N22">
            <v>168</v>
          </cell>
          <cell r="O22">
            <v>21.6</v>
          </cell>
          <cell r="P22">
            <v>129.40000000000003</v>
          </cell>
          <cell r="Q22">
            <v>168</v>
          </cell>
          <cell r="T22">
            <v>15.787037037037036</v>
          </cell>
          <cell r="U22">
            <v>8.0092592592592595</v>
          </cell>
          <cell r="V22">
            <v>18.600000000000001</v>
          </cell>
          <cell r="W22">
            <v>14.2</v>
          </cell>
          <cell r="X22">
            <v>24.6</v>
          </cell>
          <cell r="Y22">
            <v>17.2</v>
          </cell>
          <cell r="Z22">
            <v>20.399999999999999</v>
          </cell>
          <cell r="AB22">
            <v>32.350000000000009</v>
          </cell>
          <cell r="AC22">
            <v>6</v>
          </cell>
          <cell r="AD22">
            <v>28</v>
          </cell>
          <cell r="AE22">
            <v>42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252</v>
          </cell>
          <cell r="E23">
            <v>210</v>
          </cell>
          <cell r="G23">
            <v>1</v>
          </cell>
          <cell r="H23">
            <v>180</v>
          </cell>
          <cell r="I23" t="str">
            <v>матрица</v>
          </cell>
          <cell r="J23">
            <v>263</v>
          </cell>
          <cell r="K23">
            <v>-53</v>
          </cell>
          <cell r="N23">
            <v>504</v>
          </cell>
          <cell r="O23">
            <v>42</v>
          </cell>
          <cell r="P23">
            <v>84</v>
          </cell>
          <cell r="Q23">
            <v>72</v>
          </cell>
          <cell r="T23">
            <v>13.714285714285714</v>
          </cell>
          <cell r="U23">
            <v>12</v>
          </cell>
          <cell r="V23">
            <v>52.8</v>
          </cell>
          <cell r="W23">
            <v>30</v>
          </cell>
          <cell r="X23">
            <v>50.4</v>
          </cell>
          <cell r="Y23">
            <v>48</v>
          </cell>
          <cell r="Z23">
            <v>40.799999999999997</v>
          </cell>
          <cell r="AB23">
            <v>84</v>
          </cell>
          <cell r="AC23">
            <v>6</v>
          </cell>
          <cell r="AD23">
            <v>12</v>
          </cell>
          <cell r="AE23">
            <v>72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877</v>
          </cell>
          <cell r="E24">
            <v>354</v>
          </cell>
          <cell r="F24">
            <v>426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354</v>
          </cell>
          <cell r="K24">
            <v>0</v>
          </cell>
          <cell r="N24">
            <v>336</v>
          </cell>
          <cell r="O24">
            <v>70.8</v>
          </cell>
          <cell r="P24">
            <v>229.19999999999993</v>
          </cell>
          <cell r="Q24">
            <v>168</v>
          </cell>
          <cell r="T24">
            <v>13.135593220338983</v>
          </cell>
          <cell r="U24">
            <v>10.76271186440678</v>
          </cell>
          <cell r="V24">
            <v>77.400000000000006</v>
          </cell>
          <cell r="W24">
            <v>85.8</v>
          </cell>
          <cell r="X24">
            <v>74.400000000000006</v>
          </cell>
          <cell r="Y24">
            <v>65.8</v>
          </cell>
          <cell r="Z24">
            <v>75.2</v>
          </cell>
          <cell r="AA24" t="str">
            <v>Акция октябрь сеть "Галактика"</v>
          </cell>
          <cell r="AB24">
            <v>57.299999999999983</v>
          </cell>
          <cell r="AC24">
            <v>12</v>
          </cell>
          <cell r="AD24">
            <v>14</v>
          </cell>
          <cell r="AE24">
            <v>42</v>
          </cell>
          <cell r="AF24">
            <v>14</v>
          </cell>
          <cell r="AG24">
            <v>70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-82</v>
          </cell>
          <cell r="D25">
            <v>419</v>
          </cell>
          <cell r="E25">
            <v>628</v>
          </cell>
          <cell r="F25">
            <v>889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275</v>
          </cell>
          <cell r="K25">
            <v>353</v>
          </cell>
          <cell r="N25">
            <v>336</v>
          </cell>
          <cell r="O25">
            <v>125.6</v>
          </cell>
          <cell r="P25">
            <v>533.39999999999986</v>
          </cell>
          <cell r="Q25">
            <v>504</v>
          </cell>
          <cell r="T25">
            <v>13.765923566878982</v>
          </cell>
          <cell r="U25">
            <v>9.7531847133757967</v>
          </cell>
          <cell r="V25">
            <v>135.4</v>
          </cell>
          <cell r="W25">
            <v>103</v>
          </cell>
          <cell r="X25">
            <v>93.6</v>
          </cell>
          <cell r="Y25">
            <v>92.4</v>
          </cell>
          <cell r="Z25">
            <v>63.8</v>
          </cell>
          <cell r="AA25" t="str">
            <v>есть дубль / Акция на октябрь для сети "Обжора". Предварительный заказ сети на данную позицию составляет 1 300 шт</v>
          </cell>
          <cell r="AB25">
            <v>133.34999999999997</v>
          </cell>
          <cell r="AC25">
            <v>12</v>
          </cell>
          <cell r="AD25">
            <v>42</v>
          </cell>
          <cell r="AE25">
            <v>126</v>
          </cell>
          <cell r="AF25">
            <v>14</v>
          </cell>
          <cell r="AG25">
            <v>70</v>
          </cell>
        </row>
        <row r="26">
          <cell r="A26" t="str">
            <v>Наггетсы с индейкой ТМ Вязанка ТС Из печи Сливушки 0,25 кг УВС.  Поком</v>
          </cell>
          <cell r="B26" t="str">
            <v>шт</v>
          </cell>
          <cell r="C26">
            <v>1829</v>
          </cell>
          <cell r="E26">
            <v>361</v>
          </cell>
          <cell r="F26">
            <v>889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359</v>
          </cell>
          <cell r="K26">
            <v>2</v>
          </cell>
          <cell r="O26">
            <v>72.2</v>
          </cell>
          <cell r="T26">
            <v>12.313019390581717</v>
          </cell>
          <cell r="U26">
            <v>12.313019390581717</v>
          </cell>
          <cell r="V26">
            <v>78.2</v>
          </cell>
          <cell r="W26">
            <v>61.4</v>
          </cell>
          <cell r="X26">
            <v>54.2</v>
          </cell>
          <cell r="Y26">
            <v>64.8</v>
          </cell>
          <cell r="Z26">
            <v>57.8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515</v>
          </cell>
          <cell r="E27">
            <v>187</v>
          </cell>
          <cell r="F27">
            <v>194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186</v>
          </cell>
          <cell r="K27">
            <v>1</v>
          </cell>
          <cell r="N27">
            <v>504</v>
          </cell>
          <cell r="O27">
            <v>37.4</v>
          </cell>
          <cell r="Q27">
            <v>0</v>
          </cell>
          <cell r="T27">
            <v>18.663101604278076</v>
          </cell>
          <cell r="U27">
            <v>18.663101604278076</v>
          </cell>
          <cell r="V27">
            <v>58.8</v>
          </cell>
          <cell r="W27">
            <v>32.799999999999997</v>
          </cell>
          <cell r="X27">
            <v>48.8</v>
          </cell>
          <cell r="Y27">
            <v>33.4</v>
          </cell>
          <cell r="Z27">
            <v>30.2</v>
          </cell>
          <cell r="AA27" t="str">
            <v>Акция октябрь сеть "Галактика"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148</v>
          </cell>
          <cell r="E28">
            <v>83</v>
          </cell>
          <cell r="F28">
            <v>18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83</v>
          </cell>
          <cell r="K28">
            <v>0</v>
          </cell>
          <cell r="N28">
            <v>84</v>
          </cell>
          <cell r="O28">
            <v>16.600000000000001</v>
          </cell>
          <cell r="P28">
            <v>130.40000000000003</v>
          </cell>
          <cell r="Q28">
            <v>168</v>
          </cell>
          <cell r="T28">
            <v>16.265060240963855</v>
          </cell>
          <cell r="U28">
            <v>6.1445783132530112</v>
          </cell>
          <cell r="V28">
            <v>15.6</v>
          </cell>
          <cell r="W28">
            <v>12.2</v>
          </cell>
          <cell r="X28">
            <v>19.2</v>
          </cell>
          <cell r="Y28">
            <v>13.6</v>
          </cell>
          <cell r="Z28">
            <v>21</v>
          </cell>
          <cell r="AA28" t="str">
            <v>Галактика</v>
          </cell>
          <cell r="AB28">
            <v>32.600000000000009</v>
          </cell>
          <cell r="AC28">
            <v>6</v>
          </cell>
          <cell r="AD28">
            <v>28</v>
          </cell>
          <cell r="AE28">
            <v>42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340</v>
          </cell>
          <cell r="E29">
            <v>124</v>
          </cell>
          <cell r="F29">
            <v>193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120</v>
          </cell>
          <cell r="K29">
            <v>4</v>
          </cell>
          <cell r="N29">
            <v>0</v>
          </cell>
          <cell r="O29">
            <v>24.8</v>
          </cell>
          <cell r="P29">
            <v>154.19999999999999</v>
          </cell>
          <cell r="Q29">
            <v>168</v>
          </cell>
          <cell r="T29">
            <v>14.556451612903226</v>
          </cell>
          <cell r="U29">
            <v>7.782258064516129</v>
          </cell>
          <cell r="V29">
            <v>13.8</v>
          </cell>
          <cell r="W29">
            <v>23.8</v>
          </cell>
          <cell r="X29">
            <v>16.399999999999999</v>
          </cell>
          <cell r="Y29">
            <v>14.6</v>
          </cell>
          <cell r="Z29">
            <v>16.2</v>
          </cell>
          <cell r="AA29" t="str">
            <v>Галактика</v>
          </cell>
          <cell r="AB29">
            <v>38.549999999999997</v>
          </cell>
          <cell r="AC29">
            <v>12</v>
          </cell>
          <cell r="AD29">
            <v>14</v>
          </cell>
          <cell r="AE29">
            <v>42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G30">
            <v>0</v>
          </cell>
          <cell r="H30">
            <v>180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C31">
            <v>1065</v>
          </cell>
          <cell r="E31">
            <v>232</v>
          </cell>
          <cell r="F31">
            <v>801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232</v>
          </cell>
          <cell r="K31">
            <v>0</v>
          </cell>
          <cell r="N31">
            <v>3648</v>
          </cell>
          <cell r="O31">
            <v>46.4</v>
          </cell>
          <cell r="Q31">
            <v>0</v>
          </cell>
          <cell r="T31">
            <v>95.883620689655174</v>
          </cell>
          <cell r="U31">
            <v>95.883620689655174</v>
          </cell>
          <cell r="V31">
            <v>336.2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Акция на октябрь для сети "Обжора". Предварительный заказ сети на данную позицию составляет 2 800 шт</v>
          </cell>
          <cell r="AB31">
            <v>0</v>
          </cell>
          <cell r="AC31">
            <v>8</v>
          </cell>
          <cell r="AD31">
            <v>0</v>
          </cell>
          <cell r="AE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475</v>
          </cell>
          <cell r="E33">
            <v>138</v>
          </cell>
          <cell r="F33">
            <v>264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151</v>
          </cell>
          <cell r="K33">
            <v>-13</v>
          </cell>
          <cell r="N33">
            <v>192</v>
          </cell>
          <cell r="O33">
            <v>27.6</v>
          </cell>
          <cell r="Q33">
            <v>0</v>
          </cell>
          <cell r="T33">
            <v>16.521739130434781</v>
          </cell>
          <cell r="U33">
            <v>16.521739130434781</v>
          </cell>
          <cell r="V33">
            <v>43.4</v>
          </cell>
          <cell r="W33">
            <v>40.6</v>
          </cell>
          <cell r="X33">
            <v>42.6</v>
          </cell>
          <cell r="Y33">
            <v>39.200000000000003</v>
          </cell>
          <cell r="Z33">
            <v>50.2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313</v>
          </cell>
          <cell r="E37">
            <v>121</v>
          </cell>
          <cell r="F37">
            <v>156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119</v>
          </cell>
          <cell r="K37">
            <v>2</v>
          </cell>
          <cell r="N37">
            <v>96</v>
          </cell>
          <cell r="O37">
            <v>24.2</v>
          </cell>
          <cell r="P37">
            <v>86.800000000000011</v>
          </cell>
          <cell r="Q37">
            <v>96</v>
          </cell>
          <cell r="T37">
            <v>14.380165289256199</v>
          </cell>
          <cell r="U37">
            <v>10.413223140495868</v>
          </cell>
          <cell r="V37">
            <v>23</v>
          </cell>
          <cell r="W37">
            <v>18.399999999999999</v>
          </cell>
          <cell r="X37">
            <v>34.200000000000003</v>
          </cell>
          <cell r="Y37">
            <v>17</v>
          </cell>
          <cell r="Z37">
            <v>24.6</v>
          </cell>
          <cell r="AA37" t="str">
            <v>Галактика</v>
          </cell>
          <cell r="AB37">
            <v>78.120000000000019</v>
          </cell>
          <cell r="AC37">
            <v>8</v>
          </cell>
          <cell r="AD37">
            <v>12</v>
          </cell>
          <cell r="AE37">
            <v>86.4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C38">
            <v>4</v>
          </cell>
          <cell r="D38">
            <v>4</v>
          </cell>
          <cell r="E38">
            <v>4</v>
          </cell>
          <cell r="G38">
            <v>0</v>
          </cell>
          <cell r="H38" t="e">
            <v>#N/A</v>
          </cell>
          <cell r="I38" t="str">
            <v>не в матрице</v>
          </cell>
          <cell r="J38">
            <v>4</v>
          </cell>
          <cell r="K38">
            <v>0</v>
          </cell>
          <cell r="O38">
            <v>0.8</v>
          </cell>
          <cell r="T38">
            <v>0</v>
          </cell>
          <cell r="U38">
            <v>0</v>
          </cell>
          <cell r="V38">
            <v>0.8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201</v>
          </cell>
          <cell r="E39">
            <v>95</v>
          </cell>
          <cell r="F39">
            <v>74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95</v>
          </cell>
          <cell r="K39">
            <v>0</v>
          </cell>
          <cell r="N39">
            <v>192</v>
          </cell>
          <cell r="O39">
            <v>19</v>
          </cell>
          <cell r="Q39">
            <v>0</v>
          </cell>
          <cell r="T39">
            <v>14</v>
          </cell>
          <cell r="U39">
            <v>14</v>
          </cell>
          <cell r="V39">
            <v>23.8</v>
          </cell>
          <cell r="W39">
            <v>15</v>
          </cell>
          <cell r="X39">
            <v>20</v>
          </cell>
          <cell r="Y39">
            <v>15.4</v>
          </cell>
          <cell r="Z39">
            <v>22.4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303</v>
          </cell>
          <cell r="E41">
            <v>166</v>
          </cell>
          <cell r="F41">
            <v>73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165</v>
          </cell>
          <cell r="K41">
            <v>1</v>
          </cell>
          <cell r="N41">
            <v>192</v>
          </cell>
          <cell r="O41">
            <v>33.200000000000003</v>
          </cell>
          <cell r="P41">
            <v>199.80000000000007</v>
          </cell>
          <cell r="Q41">
            <v>192</v>
          </cell>
          <cell r="T41">
            <v>13.765060240963853</v>
          </cell>
          <cell r="U41">
            <v>7.9819277108433724</v>
          </cell>
          <cell r="V41">
            <v>33</v>
          </cell>
          <cell r="W41">
            <v>23.8</v>
          </cell>
          <cell r="X41">
            <v>31.4</v>
          </cell>
          <cell r="Y41">
            <v>45</v>
          </cell>
          <cell r="Z41">
            <v>26.8</v>
          </cell>
          <cell r="AB41">
            <v>179.82000000000008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653</v>
          </cell>
          <cell r="E42">
            <v>264</v>
          </cell>
          <cell r="F42">
            <v>320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268</v>
          </cell>
          <cell r="K42">
            <v>-4</v>
          </cell>
          <cell r="N42">
            <v>192</v>
          </cell>
          <cell r="O42">
            <v>52.8</v>
          </cell>
          <cell r="P42">
            <v>227.19999999999993</v>
          </cell>
          <cell r="Q42">
            <v>192</v>
          </cell>
          <cell r="T42">
            <v>13.333333333333334</v>
          </cell>
          <cell r="U42">
            <v>9.6969696969696972</v>
          </cell>
          <cell r="V42">
            <v>44.6</v>
          </cell>
          <cell r="W42">
            <v>41.6</v>
          </cell>
          <cell r="X42">
            <v>35.799999999999997</v>
          </cell>
          <cell r="Y42">
            <v>41.6</v>
          </cell>
          <cell r="Z42">
            <v>43</v>
          </cell>
          <cell r="AB42">
            <v>97.69599999999997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480</v>
          </cell>
          <cell r="E43">
            <v>265</v>
          </cell>
          <cell r="F43">
            <v>135</v>
          </cell>
          <cell r="G43">
            <v>1</v>
          </cell>
          <cell r="H43">
            <v>180</v>
          </cell>
          <cell r="I43" t="str">
            <v>матрица</v>
          </cell>
          <cell r="J43">
            <v>266</v>
          </cell>
          <cell r="K43">
            <v>-1</v>
          </cell>
          <cell r="N43">
            <v>540</v>
          </cell>
          <cell r="O43">
            <v>53</v>
          </cell>
          <cell r="P43">
            <v>67</v>
          </cell>
          <cell r="Q43">
            <v>60</v>
          </cell>
          <cell r="T43">
            <v>13.867924528301886</v>
          </cell>
          <cell r="U43">
            <v>12.735849056603774</v>
          </cell>
          <cell r="V43">
            <v>66</v>
          </cell>
          <cell r="W43">
            <v>52.82</v>
          </cell>
          <cell r="X43">
            <v>59.937199999999997</v>
          </cell>
          <cell r="Y43">
            <v>55</v>
          </cell>
          <cell r="Z43">
            <v>64</v>
          </cell>
          <cell r="AB43">
            <v>67</v>
          </cell>
          <cell r="AC43">
            <v>5</v>
          </cell>
          <cell r="AD43">
            <v>12</v>
          </cell>
          <cell r="AE43">
            <v>60</v>
          </cell>
          <cell r="AF43">
            <v>12</v>
          </cell>
          <cell r="AG43">
            <v>144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>
            <v>1050</v>
          </cell>
          <cell r="E44">
            <v>335</v>
          </cell>
          <cell r="F44">
            <v>649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330</v>
          </cell>
          <cell r="K44">
            <v>5</v>
          </cell>
          <cell r="N44">
            <v>0</v>
          </cell>
          <cell r="O44">
            <v>67</v>
          </cell>
          <cell r="P44">
            <v>289</v>
          </cell>
          <cell r="Q44">
            <v>288</v>
          </cell>
          <cell r="T44">
            <v>13.985074626865671</v>
          </cell>
          <cell r="U44">
            <v>9.6865671641791042</v>
          </cell>
          <cell r="V44">
            <v>67.2</v>
          </cell>
          <cell r="W44">
            <v>52.4</v>
          </cell>
          <cell r="X44">
            <v>77.400000000000006</v>
          </cell>
          <cell r="Y44">
            <v>63.6</v>
          </cell>
          <cell r="Z44">
            <v>66.599999999999994</v>
          </cell>
          <cell r="AB44">
            <v>260.10000000000002</v>
          </cell>
          <cell r="AC44">
            <v>8</v>
          </cell>
          <cell r="AD44">
            <v>36</v>
          </cell>
          <cell r="AE44">
            <v>259.2</v>
          </cell>
          <cell r="AF44">
            <v>12</v>
          </cell>
          <cell r="AG44">
            <v>84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C45">
            <v>243</v>
          </cell>
          <cell r="E45">
            <v>98</v>
          </cell>
          <cell r="F45">
            <v>134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105</v>
          </cell>
          <cell r="K45">
            <v>-7</v>
          </cell>
          <cell r="N45">
            <v>0</v>
          </cell>
          <cell r="O45">
            <v>19.600000000000001</v>
          </cell>
          <cell r="P45">
            <v>140.40000000000003</v>
          </cell>
          <cell r="Q45">
            <v>192</v>
          </cell>
          <cell r="T45">
            <v>16.632653061224488</v>
          </cell>
          <cell r="U45">
            <v>6.8367346938775508</v>
          </cell>
          <cell r="V45">
            <v>16.2</v>
          </cell>
          <cell r="W45">
            <v>15</v>
          </cell>
          <cell r="X45">
            <v>16.2</v>
          </cell>
          <cell r="Y45">
            <v>24</v>
          </cell>
          <cell r="Z45">
            <v>18.8</v>
          </cell>
          <cell r="AB45">
            <v>60.372000000000014</v>
          </cell>
          <cell r="AC45">
            <v>16</v>
          </cell>
          <cell r="AD45">
            <v>12</v>
          </cell>
          <cell r="AE45">
            <v>82.56</v>
          </cell>
          <cell r="AF45">
            <v>12</v>
          </cell>
          <cell r="AG45">
            <v>84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144</v>
          </cell>
          <cell r="E46">
            <v>19</v>
          </cell>
          <cell r="F46">
            <v>125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19</v>
          </cell>
          <cell r="K46">
            <v>0</v>
          </cell>
          <cell r="N46">
            <v>0</v>
          </cell>
          <cell r="O46">
            <v>3.8</v>
          </cell>
          <cell r="Q46">
            <v>0</v>
          </cell>
          <cell r="T46">
            <v>32.894736842105267</v>
          </cell>
          <cell r="U46">
            <v>32.894736842105267</v>
          </cell>
          <cell r="V46">
            <v>2.8</v>
          </cell>
          <cell r="W46">
            <v>4.8</v>
          </cell>
          <cell r="X46">
            <v>2</v>
          </cell>
          <cell r="Y46">
            <v>3.6</v>
          </cell>
          <cell r="Z46">
            <v>4</v>
          </cell>
          <cell r="AA46" t="str">
            <v>необходимо увеличить продажи</v>
          </cell>
          <cell r="AB46">
            <v>0</v>
          </cell>
          <cell r="AC46">
            <v>10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со сливочным маслом ТМ Зареченские  продукты флоу-пак сфера 0,7 кг.  Поком</v>
          </cell>
          <cell r="B47" t="str">
            <v>шт</v>
          </cell>
          <cell r="C47">
            <v>139</v>
          </cell>
          <cell r="E47">
            <v>18</v>
          </cell>
          <cell r="F47">
            <v>118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18</v>
          </cell>
          <cell r="K47">
            <v>0</v>
          </cell>
          <cell r="N47">
            <v>0</v>
          </cell>
          <cell r="O47">
            <v>3.6</v>
          </cell>
          <cell r="Q47">
            <v>0</v>
          </cell>
          <cell r="T47">
            <v>32.777777777777779</v>
          </cell>
          <cell r="U47">
            <v>32.777777777777779</v>
          </cell>
          <cell r="V47">
            <v>4.4000000000000004</v>
          </cell>
          <cell r="W47">
            <v>5.2</v>
          </cell>
          <cell r="X47">
            <v>1.8</v>
          </cell>
          <cell r="Y47">
            <v>2.6</v>
          </cell>
          <cell r="Z47">
            <v>4</v>
          </cell>
          <cell r="AA47" t="str">
            <v>необходимо увеличить продажи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Медвежьи ушки с фермерскими сливками ТМ Стародв флоу-пак классическая форма 0,7 кг.  Поком</v>
          </cell>
          <cell r="B48" t="str">
            <v>шт</v>
          </cell>
          <cell r="C48">
            <v>227</v>
          </cell>
          <cell r="E48">
            <v>15</v>
          </cell>
          <cell r="F48">
            <v>209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15</v>
          </cell>
          <cell r="K48">
            <v>0</v>
          </cell>
          <cell r="N48">
            <v>0</v>
          </cell>
          <cell r="O48">
            <v>3</v>
          </cell>
          <cell r="Q48">
            <v>0</v>
          </cell>
          <cell r="T48">
            <v>69.666666666666671</v>
          </cell>
          <cell r="U48">
            <v>69.666666666666671</v>
          </cell>
          <cell r="V48">
            <v>5.6</v>
          </cell>
          <cell r="W48">
            <v>8.4</v>
          </cell>
          <cell r="X48">
            <v>9.1999999999999993</v>
          </cell>
          <cell r="Y48">
            <v>6</v>
          </cell>
          <cell r="Z48">
            <v>10.8</v>
          </cell>
          <cell r="AA48" t="str">
            <v>необходимо увеличить продажи / Акция октябрь сеть "Галактика"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фермерской свининой и говядиной Большие флоу-пак класс 0,7 кг  Поком</v>
          </cell>
          <cell r="B49" t="str">
            <v>шт</v>
          </cell>
          <cell r="C49">
            <v>325</v>
          </cell>
          <cell r="E49">
            <v>28</v>
          </cell>
          <cell r="F49">
            <v>288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29</v>
          </cell>
          <cell r="K49">
            <v>-1</v>
          </cell>
          <cell r="N49">
            <v>0</v>
          </cell>
          <cell r="O49">
            <v>5.6</v>
          </cell>
          <cell r="Q49">
            <v>0</v>
          </cell>
          <cell r="T49">
            <v>51.428571428571431</v>
          </cell>
          <cell r="U49">
            <v>51.428571428571431</v>
          </cell>
          <cell r="V49">
            <v>6.2</v>
          </cell>
          <cell r="W49">
            <v>5.4</v>
          </cell>
          <cell r="X49">
            <v>11.2</v>
          </cell>
          <cell r="Y49">
            <v>7.8</v>
          </cell>
          <cell r="Z49">
            <v>10.6</v>
          </cell>
          <cell r="AA49" t="str">
            <v>необходимо увеличить продажи / Акция октябрь сеть "Галактика"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Малые флоу-пак классическая 0,7 кг  Поком</v>
          </cell>
          <cell r="B50" t="str">
            <v>шт</v>
          </cell>
          <cell r="C50">
            <v>215</v>
          </cell>
          <cell r="E50">
            <v>21</v>
          </cell>
          <cell r="F50">
            <v>185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21</v>
          </cell>
          <cell r="K50">
            <v>0</v>
          </cell>
          <cell r="N50">
            <v>0</v>
          </cell>
          <cell r="O50">
            <v>4.2</v>
          </cell>
          <cell r="Q50">
            <v>0</v>
          </cell>
          <cell r="T50">
            <v>44.047619047619044</v>
          </cell>
          <cell r="U50">
            <v>44.047619047619044</v>
          </cell>
          <cell r="V50">
            <v>5.6</v>
          </cell>
          <cell r="W50">
            <v>5.8</v>
          </cell>
          <cell r="X50">
            <v>11.6</v>
          </cell>
          <cell r="Y50">
            <v>7.4</v>
          </cell>
          <cell r="Z50">
            <v>13</v>
          </cell>
          <cell r="AA50" t="str">
            <v>необходимо увеличить продажи / Акция октябрь сеть "Галактика"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228</v>
          </cell>
          <cell r="E51">
            <v>113</v>
          </cell>
          <cell r="F51">
            <v>93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110</v>
          </cell>
          <cell r="K51">
            <v>3</v>
          </cell>
          <cell r="N51">
            <v>192</v>
          </cell>
          <cell r="O51">
            <v>22.6</v>
          </cell>
          <cell r="P51">
            <v>54</v>
          </cell>
          <cell r="Q51">
            <v>96</v>
          </cell>
          <cell r="T51">
            <v>16.858407079646017</v>
          </cell>
          <cell r="U51">
            <v>12.610619469026547</v>
          </cell>
          <cell r="V51">
            <v>25.4</v>
          </cell>
          <cell r="W51">
            <v>22.8</v>
          </cell>
          <cell r="X51">
            <v>32.200000000000003</v>
          </cell>
          <cell r="Y51">
            <v>15.4</v>
          </cell>
          <cell r="Z51">
            <v>21.6</v>
          </cell>
          <cell r="AA51" t="str">
            <v>Галактика</v>
          </cell>
          <cell r="AB51">
            <v>37.799999999999997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148</v>
          </cell>
          <cell r="E52">
            <v>123</v>
          </cell>
          <cell r="F52">
            <v>10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111</v>
          </cell>
          <cell r="K52">
            <v>12</v>
          </cell>
          <cell r="N52">
            <v>192</v>
          </cell>
          <cell r="O52">
            <v>24.6</v>
          </cell>
          <cell r="P52">
            <v>142.40000000000003</v>
          </cell>
          <cell r="Q52">
            <v>96</v>
          </cell>
          <cell r="T52">
            <v>12.113821138211382</v>
          </cell>
          <cell r="U52">
            <v>8.2113821138211378</v>
          </cell>
          <cell r="V52">
            <v>24</v>
          </cell>
          <cell r="W52">
            <v>15.6</v>
          </cell>
          <cell r="X52">
            <v>28</v>
          </cell>
          <cell r="Y52">
            <v>18.8</v>
          </cell>
          <cell r="Z52">
            <v>22</v>
          </cell>
          <cell r="AA52" t="str">
            <v>Галактика</v>
          </cell>
          <cell r="AB52">
            <v>128.16000000000003</v>
          </cell>
          <cell r="AC52">
            <v>8</v>
          </cell>
          <cell r="AD52">
            <v>12</v>
          </cell>
          <cell r="AE52">
            <v>86.4</v>
          </cell>
          <cell r="AF52">
            <v>12</v>
          </cell>
          <cell r="AG52">
            <v>84</v>
          </cell>
        </row>
        <row r="53">
          <cell r="A53" t="str">
            <v>Пельмени Отборные с говядиной 0,9 кг НОВА ТМ Стародворье ТС Медвежье ушко  ПОКОМ</v>
          </cell>
          <cell r="B53" t="str">
            <v>шт</v>
          </cell>
          <cell r="C53">
            <v>161</v>
          </cell>
          <cell r="E53">
            <v>51</v>
          </cell>
          <cell r="F53">
            <v>90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48</v>
          </cell>
          <cell r="K53">
            <v>3</v>
          </cell>
          <cell r="N53">
            <v>0</v>
          </cell>
          <cell r="O53">
            <v>10.199999999999999</v>
          </cell>
          <cell r="P53">
            <v>52.799999999999983</v>
          </cell>
          <cell r="Q53">
            <v>96</v>
          </cell>
          <cell r="T53">
            <v>18.235294117647062</v>
          </cell>
          <cell r="U53">
            <v>8.8235294117647065</v>
          </cell>
          <cell r="V53">
            <v>9.1999999999999993</v>
          </cell>
          <cell r="W53">
            <v>8.4</v>
          </cell>
          <cell r="X53">
            <v>11.6</v>
          </cell>
          <cell r="Y53">
            <v>9.4</v>
          </cell>
          <cell r="Z53">
            <v>6.8</v>
          </cell>
          <cell r="AB53">
            <v>47.519999999999989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С говядиной и свининой, ВЕС, ТМ Славница сфера пуговки  ПОКОМ</v>
          </cell>
          <cell r="B54" t="str">
            <v>кг</v>
          </cell>
          <cell r="C54">
            <v>515</v>
          </cell>
          <cell r="E54">
            <v>290</v>
          </cell>
          <cell r="F54">
            <v>180</v>
          </cell>
          <cell r="G54">
            <v>1</v>
          </cell>
          <cell r="H54">
            <v>180</v>
          </cell>
          <cell r="I54" t="str">
            <v>матрица</v>
          </cell>
          <cell r="J54">
            <v>290</v>
          </cell>
          <cell r="K54">
            <v>0</v>
          </cell>
          <cell r="N54">
            <v>240</v>
          </cell>
          <cell r="O54">
            <v>58</v>
          </cell>
          <cell r="P54">
            <v>392</v>
          </cell>
          <cell r="Q54">
            <v>420</v>
          </cell>
          <cell r="T54">
            <v>14.482758620689655</v>
          </cell>
          <cell r="U54">
            <v>7.2413793103448274</v>
          </cell>
          <cell r="V54">
            <v>50.52</v>
          </cell>
          <cell r="W54">
            <v>53</v>
          </cell>
          <cell r="X54">
            <v>46.949599999999997</v>
          </cell>
          <cell r="Y54">
            <v>63</v>
          </cell>
          <cell r="Z54">
            <v>53.213999999999999</v>
          </cell>
          <cell r="AB54">
            <v>392</v>
          </cell>
          <cell r="AC54">
            <v>5</v>
          </cell>
          <cell r="AD54">
            <v>84</v>
          </cell>
          <cell r="AE54">
            <v>420</v>
          </cell>
          <cell r="AF54">
            <v>12</v>
          </cell>
          <cell r="AG54">
            <v>144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нет потребности</v>
          </cell>
          <cell r="AB55">
            <v>0</v>
          </cell>
          <cell r="AC55">
            <v>0</v>
          </cell>
          <cell r="AF55">
            <v>12</v>
          </cell>
          <cell r="AG55">
            <v>84</v>
          </cell>
        </row>
        <row r="56">
          <cell r="A56" t="str">
            <v>Пельмени Супермени с мясом, Горячая штучка 0,2кг  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8</v>
          </cell>
          <cell r="AG56">
            <v>48</v>
          </cell>
        </row>
        <row r="57">
          <cell r="A57" t="str">
            <v>Пельмени Супермени со сливочным маслом Супермени 0,2 Сфера Горячая штучка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6</v>
          </cell>
          <cell r="AG57">
            <v>72</v>
          </cell>
        </row>
        <row r="58">
          <cell r="A58" t="str">
            <v>Пельмени Умелый повар равиоли ВЕС ПОКОМ</v>
          </cell>
          <cell r="B58" t="str">
            <v>кг</v>
          </cell>
          <cell r="C58">
            <v>245</v>
          </cell>
          <cell r="E58">
            <v>25</v>
          </cell>
          <cell r="F58">
            <v>210</v>
          </cell>
          <cell r="G58">
            <v>0</v>
          </cell>
          <cell r="H58" t="e">
            <v>#N/A</v>
          </cell>
          <cell r="I58" t="str">
            <v>не в матрице</v>
          </cell>
          <cell r="J58">
            <v>25</v>
          </cell>
          <cell r="K58">
            <v>0</v>
          </cell>
          <cell r="O58">
            <v>5</v>
          </cell>
          <cell r="T58">
            <v>42</v>
          </cell>
          <cell r="U58">
            <v>42</v>
          </cell>
          <cell r="V58">
            <v>9</v>
          </cell>
          <cell r="W58">
            <v>5</v>
          </cell>
          <cell r="X58">
            <v>0</v>
          </cell>
          <cell r="Y58">
            <v>0</v>
          </cell>
          <cell r="Z58">
            <v>0</v>
          </cell>
          <cell r="AA58" t="str">
            <v>ошибка завода / нужно продавать</v>
          </cell>
          <cell r="AB58">
            <v>0</v>
          </cell>
          <cell r="AC58">
            <v>0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451.6</v>
          </cell>
          <cell r="E60">
            <v>236.8</v>
          </cell>
          <cell r="F60">
            <v>181.5</v>
          </cell>
          <cell r="G60">
            <v>1</v>
          </cell>
          <cell r="H60">
            <v>180</v>
          </cell>
          <cell r="I60" t="str">
            <v>матрица</v>
          </cell>
          <cell r="J60">
            <v>236.8</v>
          </cell>
          <cell r="K60">
            <v>0</v>
          </cell>
          <cell r="N60">
            <v>310.8</v>
          </cell>
          <cell r="O60">
            <v>47.36</v>
          </cell>
          <cell r="P60">
            <v>170.73999999999995</v>
          </cell>
          <cell r="Q60">
            <v>155.4</v>
          </cell>
          <cell r="T60">
            <v>13.676097972972974</v>
          </cell>
          <cell r="U60">
            <v>10.394847972972974</v>
          </cell>
          <cell r="V60">
            <v>53.24</v>
          </cell>
          <cell r="W60">
            <v>50.32</v>
          </cell>
          <cell r="X60">
            <v>43.66</v>
          </cell>
          <cell r="Y60">
            <v>55.48</v>
          </cell>
          <cell r="Z60">
            <v>36.26</v>
          </cell>
          <cell r="AB60">
            <v>170.73999999999995</v>
          </cell>
          <cell r="AC60">
            <v>3.7</v>
          </cell>
          <cell r="AD60">
            <v>42</v>
          </cell>
          <cell r="AE60">
            <v>155.4</v>
          </cell>
          <cell r="AF60">
            <v>14</v>
          </cell>
          <cell r="AG60">
            <v>126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C61">
            <v>15</v>
          </cell>
          <cell r="E61">
            <v>6</v>
          </cell>
          <cell r="F61">
            <v>9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6</v>
          </cell>
          <cell r="K61">
            <v>0</v>
          </cell>
          <cell r="O61">
            <v>1.2</v>
          </cell>
          <cell r="T61">
            <v>7.5</v>
          </cell>
          <cell r="U61">
            <v>7.5</v>
          </cell>
          <cell r="V61">
            <v>1.8</v>
          </cell>
          <cell r="W61">
            <v>0</v>
          </cell>
          <cell r="X61">
            <v>0.6</v>
          </cell>
          <cell r="Y61">
            <v>0.6</v>
          </cell>
          <cell r="Z61">
            <v>0</v>
          </cell>
          <cell r="AA61" t="str">
            <v>дубль / неправильно поставлен приход</v>
          </cell>
          <cell r="AB61">
            <v>0</v>
          </cell>
          <cell r="AC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E62">
            <v>6</v>
          </cell>
          <cell r="F62">
            <v>9</v>
          </cell>
          <cell r="G62">
            <v>1</v>
          </cell>
          <cell r="H62">
            <v>180</v>
          </cell>
          <cell r="I62" t="str">
            <v>матрица</v>
          </cell>
          <cell r="K62">
            <v>6</v>
          </cell>
          <cell r="N62">
            <v>42</v>
          </cell>
          <cell r="O62">
            <v>1.2</v>
          </cell>
          <cell r="Q62">
            <v>0</v>
          </cell>
          <cell r="T62">
            <v>42.5</v>
          </cell>
          <cell r="U62">
            <v>42.5</v>
          </cell>
          <cell r="V62">
            <v>2.4</v>
          </cell>
          <cell r="W62">
            <v>1.2</v>
          </cell>
          <cell r="X62">
            <v>2.4</v>
          </cell>
          <cell r="Y62">
            <v>1.8</v>
          </cell>
          <cell r="Z62">
            <v>2.4</v>
          </cell>
          <cell r="AA62" t="str">
            <v>есть дубль / ротация на Мини-пицца с ветчиной и сыром ТМ Зареченские продукты. ВЕС  Поком</v>
          </cell>
          <cell r="AB62">
            <v>0</v>
          </cell>
          <cell r="AC62">
            <v>3</v>
          </cell>
          <cell r="AD62">
            <v>0</v>
          </cell>
          <cell r="AE62">
            <v>0</v>
          </cell>
          <cell r="AF62">
            <v>14</v>
          </cell>
          <cell r="AG62">
            <v>126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492</v>
          </cell>
          <cell r="E63">
            <v>164</v>
          </cell>
          <cell r="F63">
            <v>238</v>
          </cell>
          <cell r="G63">
            <v>0.25</v>
          </cell>
          <cell r="H63">
            <v>180</v>
          </cell>
          <cell r="I63" t="str">
            <v>матрица</v>
          </cell>
          <cell r="J63">
            <v>167</v>
          </cell>
          <cell r="K63">
            <v>-3</v>
          </cell>
          <cell r="N63">
            <v>168</v>
          </cell>
          <cell r="O63">
            <v>32.799999999999997</v>
          </cell>
          <cell r="P63">
            <v>85.999999999999943</v>
          </cell>
          <cell r="Q63">
            <v>168</v>
          </cell>
          <cell r="T63">
            <v>17.5</v>
          </cell>
          <cell r="U63">
            <v>12.378048780487806</v>
          </cell>
          <cell r="V63">
            <v>42.4</v>
          </cell>
          <cell r="W63">
            <v>33.200000000000003</v>
          </cell>
          <cell r="X63">
            <v>43</v>
          </cell>
          <cell r="Y63">
            <v>29</v>
          </cell>
          <cell r="Z63">
            <v>27.8</v>
          </cell>
          <cell r="AB63">
            <v>21.499999999999986</v>
          </cell>
          <cell r="AC63">
            <v>12</v>
          </cell>
          <cell r="AD63">
            <v>14</v>
          </cell>
          <cell r="AE63">
            <v>42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703</v>
          </cell>
          <cell r="E64">
            <v>313</v>
          </cell>
          <cell r="F64">
            <v>290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311</v>
          </cell>
          <cell r="K64">
            <v>2</v>
          </cell>
          <cell r="N64">
            <v>336</v>
          </cell>
          <cell r="O64">
            <v>62.6</v>
          </cell>
          <cell r="P64">
            <v>250.39999999999998</v>
          </cell>
          <cell r="Q64">
            <v>168</v>
          </cell>
          <cell r="T64">
            <v>12.68370607028754</v>
          </cell>
          <cell r="U64">
            <v>10</v>
          </cell>
          <cell r="V64">
            <v>65.2</v>
          </cell>
          <cell r="W64">
            <v>53.8</v>
          </cell>
          <cell r="X64">
            <v>67.599999999999994</v>
          </cell>
          <cell r="Y64">
            <v>53</v>
          </cell>
          <cell r="Z64">
            <v>54.2</v>
          </cell>
          <cell r="AB64">
            <v>75.11999999999999</v>
          </cell>
          <cell r="AC64">
            <v>12</v>
          </cell>
          <cell r="AD64">
            <v>14</v>
          </cell>
          <cell r="AE64">
            <v>50.4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120.6</v>
          </cell>
          <cell r="E65">
            <v>28.7</v>
          </cell>
          <cell r="F65">
            <v>88.3</v>
          </cell>
          <cell r="G65">
            <v>1</v>
          </cell>
          <cell r="H65">
            <v>180</v>
          </cell>
          <cell r="I65" t="str">
            <v>матрица</v>
          </cell>
          <cell r="J65">
            <v>28.3</v>
          </cell>
          <cell r="K65">
            <v>0.39999999999999858</v>
          </cell>
          <cell r="N65">
            <v>0</v>
          </cell>
          <cell r="O65">
            <v>5.74</v>
          </cell>
          <cell r="Q65">
            <v>0</v>
          </cell>
          <cell r="T65">
            <v>15.383275261324041</v>
          </cell>
          <cell r="U65">
            <v>15.383275261324041</v>
          </cell>
          <cell r="V65">
            <v>6.12</v>
          </cell>
          <cell r="W65">
            <v>9.36</v>
          </cell>
          <cell r="X65">
            <v>11.52</v>
          </cell>
          <cell r="Y65">
            <v>8.64</v>
          </cell>
          <cell r="Z65">
            <v>7.2</v>
          </cell>
          <cell r="AB65">
            <v>0</v>
          </cell>
          <cell r="AC65">
            <v>1.8</v>
          </cell>
          <cell r="AD65">
            <v>0</v>
          </cell>
          <cell r="AE65">
            <v>0</v>
          </cell>
          <cell r="AF65">
            <v>18</v>
          </cell>
          <cell r="AG65">
            <v>234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341</v>
          </cell>
          <cell r="E66">
            <v>149</v>
          </cell>
          <cell r="F66">
            <v>90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148</v>
          </cell>
          <cell r="K66">
            <v>1</v>
          </cell>
          <cell r="N66">
            <v>504</v>
          </cell>
          <cell r="O66">
            <v>29.8</v>
          </cell>
          <cell r="Q66">
            <v>0</v>
          </cell>
          <cell r="T66">
            <v>19.932885906040269</v>
          </cell>
          <cell r="U66">
            <v>19.932885906040269</v>
          </cell>
          <cell r="V66">
            <v>57.4</v>
          </cell>
          <cell r="W66">
            <v>33.799999999999997</v>
          </cell>
          <cell r="X66">
            <v>33.200000000000003</v>
          </cell>
          <cell r="Y66">
            <v>24.2</v>
          </cell>
          <cell r="Z66">
            <v>18.2</v>
          </cell>
          <cell r="AA66" t="str">
            <v>Акция октябрь сеть "Галактика"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  <cell r="AF66">
            <v>14</v>
          </cell>
          <cell r="AG66">
            <v>70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149</v>
          </cell>
          <cell r="D67">
            <v>31</v>
          </cell>
          <cell r="E67">
            <v>119</v>
          </cell>
          <cell r="F67">
            <v>42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116</v>
          </cell>
          <cell r="K67">
            <v>3</v>
          </cell>
          <cell r="N67">
            <v>180</v>
          </cell>
          <cell r="O67">
            <v>23.8</v>
          </cell>
          <cell r="P67">
            <v>111.19999999999999</v>
          </cell>
          <cell r="Q67">
            <v>120</v>
          </cell>
          <cell r="T67">
            <v>14.369747899159663</v>
          </cell>
          <cell r="U67">
            <v>9.3277310924369736</v>
          </cell>
          <cell r="V67">
            <v>12.8</v>
          </cell>
          <cell r="W67">
            <v>8.1999999999999993</v>
          </cell>
          <cell r="X67">
            <v>19.8</v>
          </cell>
          <cell r="Y67">
            <v>6.4</v>
          </cell>
          <cell r="Z67">
            <v>17.600000000000001</v>
          </cell>
          <cell r="AA67" t="str">
            <v>Галактика / сеть "Обжора"</v>
          </cell>
          <cell r="AB67">
            <v>22.24</v>
          </cell>
          <cell r="AC67">
            <v>6</v>
          </cell>
          <cell r="AD67">
            <v>20</v>
          </cell>
          <cell r="AE67">
            <v>24</v>
          </cell>
          <cell r="AF67">
            <v>10</v>
          </cell>
          <cell r="AG67">
            <v>130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154</v>
          </cell>
          <cell r="D68">
            <v>4</v>
          </cell>
          <cell r="E68">
            <v>140</v>
          </cell>
          <cell r="F68">
            <v>3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139</v>
          </cell>
          <cell r="K68">
            <v>1</v>
          </cell>
          <cell r="N68">
            <v>240</v>
          </cell>
          <cell r="O68">
            <v>28</v>
          </cell>
          <cell r="P68">
            <v>149</v>
          </cell>
          <cell r="Q68">
            <v>120</v>
          </cell>
          <cell r="T68">
            <v>12.964285714285714</v>
          </cell>
          <cell r="U68">
            <v>8.6785714285714288</v>
          </cell>
          <cell r="V68">
            <v>19.2</v>
          </cell>
          <cell r="W68">
            <v>12</v>
          </cell>
          <cell r="X68">
            <v>19</v>
          </cell>
          <cell r="Y68">
            <v>7.8</v>
          </cell>
          <cell r="Z68">
            <v>18.2</v>
          </cell>
          <cell r="AA68" t="str">
            <v>нет в бланке / Галактика / сеть "Обжора"</v>
          </cell>
          <cell r="AB68">
            <v>29.8</v>
          </cell>
          <cell r="AC68">
            <v>6</v>
          </cell>
          <cell r="AD68">
            <v>20</v>
          </cell>
          <cell r="AE68">
            <v>24</v>
          </cell>
          <cell r="AF68">
            <v>10</v>
          </cell>
          <cell r="AG68">
            <v>130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14</v>
          </cell>
          <cell r="AF69">
            <v>14</v>
          </cell>
          <cell r="AG69">
            <v>70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0</v>
          </cell>
          <cell r="AF70">
            <v>14</v>
          </cell>
          <cell r="AG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2132</v>
          </cell>
          <cell r="E71">
            <v>640</v>
          </cell>
          <cell r="F71">
            <v>1335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632</v>
          </cell>
          <cell r="K71">
            <v>8</v>
          </cell>
          <cell r="N71">
            <v>0</v>
          </cell>
          <cell r="O71">
            <v>128</v>
          </cell>
          <cell r="P71">
            <v>457</v>
          </cell>
          <cell r="Q71">
            <v>504</v>
          </cell>
          <cell r="T71">
            <v>14.3671875</v>
          </cell>
          <cell r="U71">
            <v>10.4296875</v>
          </cell>
          <cell r="V71">
            <v>115.4</v>
          </cell>
          <cell r="W71">
            <v>184.2</v>
          </cell>
          <cell r="X71">
            <v>219</v>
          </cell>
          <cell r="Y71">
            <v>189.8</v>
          </cell>
          <cell r="Z71">
            <v>173.8</v>
          </cell>
          <cell r="AA71" t="str">
            <v>Акция октябрь сеть "Галактика"</v>
          </cell>
          <cell r="AB71">
            <v>114.25</v>
          </cell>
          <cell r="AC71">
            <v>12</v>
          </cell>
          <cell r="AD71">
            <v>42</v>
          </cell>
          <cell r="AE71">
            <v>126</v>
          </cell>
          <cell r="AF71">
            <v>14</v>
          </cell>
          <cell r="AG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793</v>
          </cell>
          <cell r="E72">
            <v>556</v>
          </cell>
          <cell r="F72">
            <v>8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550</v>
          </cell>
          <cell r="K72">
            <v>6</v>
          </cell>
          <cell r="N72">
            <v>1680</v>
          </cell>
          <cell r="O72">
            <v>111.2</v>
          </cell>
          <cell r="Q72">
            <v>0</v>
          </cell>
          <cell r="T72">
            <v>15.179856115107913</v>
          </cell>
          <cell r="U72">
            <v>15.179856115107913</v>
          </cell>
          <cell r="V72">
            <v>155.4</v>
          </cell>
          <cell r="W72">
            <v>101.6</v>
          </cell>
          <cell r="X72">
            <v>87.4</v>
          </cell>
          <cell r="Y72">
            <v>80</v>
          </cell>
          <cell r="Z72">
            <v>95.4</v>
          </cell>
          <cell r="AB72">
            <v>0</v>
          </cell>
          <cell r="AC72">
            <v>12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113.4</v>
          </cell>
          <cell r="E73">
            <v>29.7</v>
          </cell>
          <cell r="F73">
            <v>83.7</v>
          </cell>
          <cell r="G73">
            <v>1</v>
          </cell>
          <cell r="H73">
            <v>180</v>
          </cell>
          <cell r="I73" t="str">
            <v>матрица</v>
          </cell>
          <cell r="J73">
            <v>29.7</v>
          </cell>
          <cell r="K73">
            <v>0</v>
          </cell>
          <cell r="N73">
            <v>0</v>
          </cell>
          <cell r="O73">
            <v>5.9399999999999995</v>
          </cell>
          <cell r="Q73">
            <v>0</v>
          </cell>
          <cell r="T73">
            <v>14.090909090909092</v>
          </cell>
          <cell r="U73">
            <v>14.090909090909092</v>
          </cell>
          <cell r="V73">
            <v>1.62</v>
          </cell>
          <cell r="W73">
            <v>9.7200000000000006</v>
          </cell>
          <cell r="X73">
            <v>2.16</v>
          </cell>
          <cell r="Y73">
            <v>4.32</v>
          </cell>
          <cell r="Z73">
            <v>3.78</v>
          </cell>
          <cell r="AB73">
            <v>0</v>
          </cell>
          <cell r="AC73">
            <v>2.7</v>
          </cell>
          <cell r="AD73">
            <v>0</v>
          </cell>
          <cell r="AE73">
            <v>0</v>
          </cell>
          <cell r="AF73">
            <v>14</v>
          </cell>
          <cell r="AG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-5</v>
          </cell>
          <cell r="D74">
            <v>235</v>
          </cell>
          <cell r="E74">
            <v>210</v>
          </cell>
          <cell r="F74">
            <v>5</v>
          </cell>
          <cell r="G74">
            <v>1</v>
          </cell>
          <cell r="H74">
            <v>180</v>
          </cell>
          <cell r="I74" t="str">
            <v>матрица</v>
          </cell>
          <cell r="J74">
            <v>225</v>
          </cell>
          <cell r="K74">
            <v>-15</v>
          </cell>
          <cell r="N74">
            <v>540</v>
          </cell>
          <cell r="O74">
            <v>42</v>
          </cell>
          <cell r="P74">
            <v>43</v>
          </cell>
          <cell r="Q74">
            <v>60</v>
          </cell>
          <cell r="T74">
            <v>14.404761904761905</v>
          </cell>
          <cell r="U74">
            <v>12.976190476190476</v>
          </cell>
          <cell r="V74">
            <v>52</v>
          </cell>
          <cell r="W74">
            <v>33</v>
          </cell>
          <cell r="X74">
            <v>46</v>
          </cell>
          <cell r="Y74">
            <v>25</v>
          </cell>
          <cell r="Z74">
            <v>37</v>
          </cell>
          <cell r="AA74" t="str">
            <v>есть дубль</v>
          </cell>
          <cell r="AB74">
            <v>43</v>
          </cell>
          <cell r="AC74">
            <v>5</v>
          </cell>
          <cell r="AD74">
            <v>12</v>
          </cell>
          <cell r="AE74">
            <v>60</v>
          </cell>
          <cell r="AF74">
            <v>12</v>
          </cell>
          <cell r="AG74">
            <v>84</v>
          </cell>
        </row>
        <row r="75">
          <cell r="A75" t="str">
            <v>Чебуреки сочные, ВЕС, куриные жарен. зам  ПОКОМ</v>
          </cell>
          <cell r="B75" t="str">
            <v>кг</v>
          </cell>
          <cell r="C75">
            <v>250</v>
          </cell>
          <cell r="G75">
            <v>0</v>
          </cell>
          <cell r="H75" t="e">
            <v>#N/A</v>
          </cell>
          <cell r="I75" t="str">
            <v>не в матрице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14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дубль / неправильно поставлен приход</v>
          </cell>
          <cell r="AB75">
            <v>0</v>
          </cell>
          <cell r="AC75">
            <v>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754</v>
          </cell>
          <cell r="D76">
            <v>18</v>
          </cell>
          <cell r="E76">
            <v>329</v>
          </cell>
          <cell r="F76">
            <v>353</v>
          </cell>
          <cell r="G76">
            <v>0.14000000000000001</v>
          </cell>
          <cell r="H76">
            <v>180</v>
          </cell>
          <cell r="I76" t="str">
            <v>матрица</v>
          </cell>
          <cell r="J76">
            <v>313</v>
          </cell>
          <cell r="K76">
            <v>16</v>
          </cell>
          <cell r="N76">
            <v>0</v>
          </cell>
          <cell r="O76">
            <v>65.8</v>
          </cell>
          <cell r="P76">
            <v>568.19999999999993</v>
          </cell>
          <cell r="Q76">
            <v>528</v>
          </cell>
          <cell r="T76">
            <v>13.389057750759878</v>
          </cell>
          <cell r="U76">
            <v>5.3647416413373863</v>
          </cell>
          <cell r="V76">
            <v>40.4</v>
          </cell>
          <cell r="W76">
            <v>44.6</v>
          </cell>
          <cell r="X76">
            <v>66.599999999999994</v>
          </cell>
          <cell r="Y76">
            <v>28.6</v>
          </cell>
          <cell r="Z76">
            <v>34.200000000000003</v>
          </cell>
          <cell r="AA76" t="str">
            <v>Галактика</v>
          </cell>
          <cell r="AB76">
            <v>79.548000000000002</v>
          </cell>
          <cell r="AC76">
            <v>22</v>
          </cell>
          <cell r="AD76">
            <v>24</v>
          </cell>
          <cell r="AE76">
            <v>73.92</v>
          </cell>
          <cell r="AF76">
            <v>12</v>
          </cell>
          <cell r="AG76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4" width="0.42578125" customWidth="1"/>
    <col min="15" max="15" width="6.7109375" customWidth="1"/>
    <col min="16" max="17" width="11.42578125" customWidth="1"/>
    <col min="18" max="18" width="6.7109375" customWidth="1"/>
    <col min="19" max="19" width="21.5703125" customWidth="1"/>
    <col min="20" max="21" width="5.28515625" customWidth="1"/>
    <col min="22" max="26" width="5.85546875" customWidth="1"/>
    <col min="27" max="27" width="32.2851562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5"/>
      <c r="Q1" s="18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123</v>
      </c>
      <c r="Q2" s="18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123</v>
      </c>
      <c r="AC2" s="16"/>
      <c r="AD2" s="17"/>
      <c r="AE2" s="18" t="s">
        <v>124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121</v>
      </c>
      <c r="AG3" s="14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127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0" t="s">
        <v>129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10503.399999999998</v>
      </c>
      <c r="F5" s="4">
        <f>SUM(F6:F493)</f>
        <v>27594.6</v>
      </c>
      <c r="G5" s="6"/>
      <c r="H5" s="1"/>
      <c r="I5" s="1"/>
      <c r="J5" s="4">
        <f t="shared" ref="J5:R5" si="0">SUM(J6:J493)</f>
        <v>10352.900000000001</v>
      </c>
      <c r="K5" s="4">
        <f t="shared" si="0"/>
        <v>150.5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2100.6800000000003</v>
      </c>
      <c r="P5" s="4">
        <f t="shared" si="0"/>
        <v>10063.26</v>
      </c>
      <c r="Q5" s="4">
        <f t="shared" si="0"/>
        <v>10382.799999999999</v>
      </c>
      <c r="R5" s="4">
        <f t="shared" si="0"/>
        <v>0</v>
      </c>
      <c r="S5" s="1"/>
      <c r="T5" s="1"/>
      <c r="U5" s="1"/>
      <c r="V5" s="4">
        <f>SUM(V6:V493)</f>
        <v>2015.7799999999993</v>
      </c>
      <c r="W5" s="4">
        <f>SUM(W6:W493)</f>
        <v>2658.02</v>
      </c>
      <c r="X5" s="4">
        <f>SUM(X6:X493)</f>
        <v>1773.8599999999997</v>
      </c>
      <c r="Y5" s="4">
        <f>SUM(Y6:Y493)</f>
        <v>1885.5868</v>
      </c>
      <c r="Z5" s="4">
        <f>SUM(Z6:Z493)</f>
        <v>1647.1800000000003</v>
      </c>
      <c r="AA5" s="1"/>
      <c r="AB5" s="4">
        <f>SUM(AB6:AB493)</f>
        <v>4699.1660000000002</v>
      </c>
      <c r="AC5" s="6"/>
      <c r="AD5" s="12">
        <f>SUM(AD6:AD493)</f>
        <v>1244</v>
      </c>
      <c r="AE5" s="4">
        <f>SUM(AE6:AE493)</f>
        <v>4863.5200000000013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32</v>
      </c>
      <c r="B6" s="1" t="s">
        <v>33</v>
      </c>
      <c r="C6" s="1"/>
      <c r="D6" s="1">
        <v>60</v>
      </c>
      <c r="E6" s="1">
        <v>30</v>
      </c>
      <c r="F6" s="1">
        <v>30</v>
      </c>
      <c r="G6" s="6">
        <v>1</v>
      </c>
      <c r="H6" s="1">
        <v>90</v>
      </c>
      <c r="I6" s="1" t="s">
        <v>34</v>
      </c>
      <c r="J6" s="1">
        <v>30</v>
      </c>
      <c r="K6" s="1">
        <f t="shared" ref="K6:K32" si="1">E6-J6</f>
        <v>0</v>
      </c>
      <c r="L6" s="1"/>
      <c r="M6" s="1"/>
      <c r="N6" s="1"/>
      <c r="O6" s="1">
        <f t="shared" ref="O6" si="2">E6/5</f>
        <v>6</v>
      </c>
      <c r="P6" s="5">
        <f>14*O6-F6</f>
        <v>54</v>
      </c>
      <c r="Q6" s="5">
        <f>AC6*AD6</f>
        <v>60</v>
      </c>
      <c r="R6" s="5"/>
      <c r="S6" s="1"/>
      <c r="T6" s="1">
        <f>(F6+Q6)/O6</f>
        <v>15</v>
      </c>
      <c r="U6" s="1">
        <f>F6/O6</f>
        <v>5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35</v>
      </c>
      <c r="AB6" s="1">
        <f>P6*G6</f>
        <v>54</v>
      </c>
      <c r="AC6" s="6">
        <v>5</v>
      </c>
      <c r="AD6" s="10">
        <f>MROUND(P6,AC6*AF6)/AC6</f>
        <v>12</v>
      </c>
      <c r="AE6" s="1">
        <f>AD6*AC6*G6</f>
        <v>60</v>
      </c>
      <c r="AF6" s="1">
        <v>12</v>
      </c>
      <c r="AG6" s="1"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49</v>
      </c>
      <c r="D7" s="1">
        <v>504</v>
      </c>
      <c r="E7" s="1">
        <v>158</v>
      </c>
      <c r="F7" s="1">
        <v>377</v>
      </c>
      <c r="G7" s="6">
        <v>0.3</v>
      </c>
      <c r="H7" s="1">
        <v>180</v>
      </c>
      <c r="I7" s="1" t="s">
        <v>34</v>
      </c>
      <c r="J7" s="1">
        <v>157</v>
      </c>
      <c r="K7" s="1">
        <f t="shared" si="1"/>
        <v>1</v>
      </c>
      <c r="L7" s="1"/>
      <c r="M7" s="1"/>
      <c r="N7" s="1"/>
      <c r="O7" s="1">
        <f t="shared" ref="O7:O63" si="3">E7/5</f>
        <v>31.6</v>
      </c>
      <c r="P7" s="5">
        <f>15*O7-F7</f>
        <v>97</v>
      </c>
      <c r="Q7" s="5">
        <f t="shared" ref="Q7:Q13" si="4">AC7*AD7</f>
        <v>168</v>
      </c>
      <c r="R7" s="5"/>
      <c r="S7" s="1"/>
      <c r="T7" s="1">
        <f t="shared" ref="T7:T70" si="5">(F7+Q7)/O7</f>
        <v>17.246835443037973</v>
      </c>
      <c r="U7" s="1">
        <f t="shared" ref="U7:U70" si="6">F7/O7</f>
        <v>11.930379746835442</v>
      </c>
      <c r="V7" s="1">
        <v>28.4</v>
      </c>
      <c r="W7" s="1">
        <v>37</v>
      </c>
      <c r="X7" s="1">
        <v>25.4</v>
      </c>
      <c r="Y7" s="1">
        <v>20.2</v>
      </c>
      <c r="Z7" s="1">
        <v>19</v>
      </c>
      <c r="AA7" s="1" t="s">
        <v>38</v>
      </c>
      <c r="AB7" s="1">
        <f t="shared" ref="AB7:AB70" si="7">P7*G7</f>
        <v>29.099999999999998</v>
      </c>
      <c r="AC7" s="6">
        <v>12</v>
      </c>
      <c r="AD7" s="10">
        <f t="shared" ref="AD7:AD13" si="8">MROUND(P7,AC7*AF7)/AC7</f>
        <v>14</v>
      </c>
      <c r="AE7" s="1">
        <f t="shared" ref="AE7:AE13" si="9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7</v>
      </c>
      <c r="D8" s="1">
        <v>504</v>
      </c>
      <c r="E8" s="1">
        <v>197</v>
      </c>
      <c r="F8" s="1">
        <v>310</v>
      </c>
      <c r="G8" s="6">
        <v>0.3</v>
      </c>
      <c r="H8" s="1">
        <v>180</v>
      </c>
      <c r="I8" s="1" t="s">
        <v>34</v>
      </c>
      <c r="J8" s="1">
        <v>195</v>
      </c>
      <c r="K8" s="1">
        <f t="shared" si="1"/>
        <v>2</v>
      </c>
      <c r="L8" s="1"/>
      <c r="M8" s="1"/>
      <c r="N8" s="1"/>
      <c r="O8" s="1">
        <f t="shared" si="3"/>
        <v>39.4</v>
      </c>
      <c r="P8" s="5">
        <f t="shared" ref="P8:P13" si="10">14*O8-F8</f>
        <v>241.60000000000002</v>
      </c>
      <c r="Q8" s="5">
        <f t="shared" si="4"/>
        <v>168</v>
      </c>
      <c r="R8" s="5"/>
      <c r="S8" s="1"/>
      <c r="T8" s="1">
        <f t="shared" si="5"/>
        <v>12.131979695431472</v>
      </c>
      <c r="U8" s="1">
        <f t="shared" si="6"/>
        <v>7.8680203045685282</v>
      </c>
      <c r="V8" s="1">
        <v>29.6</v>
      </c>
      <c r="W8" s="1">
        <v>44.6</v>
      </c>
      <c r="X8" s="1">
        <v>18.600000000000001</v>
      </c>
      <c r="Y8" s="1">
        <v>35.799999999999997</v>
      </c>
      <c r="Z8" s="1">
        <v>22.8</v>
      </c>
      <c r="AA8" s="1"/>
      <c r="AB8" s="1">
        <f t="shared" si="7"/>
        <v>72.48</v>
      </c>
      <c r="AC8" s="6">
        <v>12</v>
      </c>
      <c r="AD8" s="10">
        <f t="shared" si="8"/>
        <v>14</v>
      </c>
      <c r="AE8" s="1">
        <f t="shared" si="9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133</v>
      </c>
      <c r="D9" s="1">
        <v>840</v>
      </c>
      <c r="E9" s="1">
        <v>385</v>
      </c>
      <c r="F9" s="1">
        <v>559</v>
      </c>
      <c r="G9" s="6">
        <v>0.3</v>
      </c>
      <c r="H9" s="1">
        <v>180</v>
      </c>
      <c r="I9" s="1" t="s">
        <v>34</v>
      </c>
      <c r="J9" s="1">
        <v>374</v>
      </c>
      <c r="K9" s="1">
        <f t="shared" si="1"/>
        <v>11</v>
      </c>
      <c r="L9" s="1"/>
      <c r="M9" s="1"/>
      <c r="N9" s="1"/>
      <c r="O9" s="1">
        <f t="shared" si="3"/>
        <v>77</v>
      </c>
      <c r="P9" s="5">
        <f t="shared" si="10"/>
        <v>519</v>
      </c>
      <c r="Q9" s="5">
        <f t="shared" si="4"/>
        <v>504</v>
      </c>
      <c r="R9" s="5"/>
      <c r="S9" s="1"/>
      <c r="T9" s="1">
        <f t="shared" si="5"/>
        <v>13.805194805194805</v>
      </c>
      <c r="U9" s="1">
        <f t="shared" si="6"/>
        <v>7.2597402597402594</v>
      </c>
      <c r="V9" s="1">
        <v>62.8</v>
      </c>
      <c r="W9" s="1">
        <v>68.400000000000006</v>
      </c>
      <c r="X9" s="1">
        <v>44</v>
      </c>
      <c r="Y9" s="1">
        <v>44.8</v>
      </c>
      <c r="Z9" s="1">
        <v>38.6</v>
      </c>
      <c r="AA9" s="1" t="s">
        <v>41</v>
      </c>
      <c r="AB9" s="1">
        <f t="shared" si="7"/>
        <v>155.69999999999999</v>
      </c>
      <c r="AC9" s="6">
        <v>12</v>
      </c>
      <c r="AD9" s="10">
        <f t="shared" si="8"/>
        <v>42</v>
      </c>
      <c r="AE9" s="1">
        <f t="shared" si="9"/>
        <v>151.19999999999999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31</v>
      </c>
      <c r="D10" s="1">
        <v>504</v>
      </c>
      <c r="E10" s="1">
        <v>217</v>
      </c>
      <c r="F10" s="1">
        <v>299</v>
      </c>
      <c r="G10" s="6">
        <v>0.3</v>
      </c>
      <c r="H10" s="1">
        <v>180</v>
      </c>
      <c r="I10" s="1" t="s">
        <v>34</v>
      </c>
      <c r="J10" s="1">
        <v>215</v>
      </c>
      <c r="K10" s="1">
        <f t="shared" si="1"/>
        <v>2</v>
      </c>
      <c r="L10" s="1"/>
      <c r="M10" s="1"/>
      <c r="N10" s="1"/>
      <c r="O10" s="1">
        <f t="shared" si="3"/>
        <v>43.4</v>
      </c>
      <c r="P10" s="5">
        <f t="shared" si="10"/>
        <v>308.60000000000002</v>
      </c>
      <c r="Q10" s="5">
        <f t="shared" si="4"/>
        <v>336</v>
      </c>
      <c r="R10" s="5"/>
      <c r="S10" s="1"/>
      <c r="T10" s="1">
        <f t="shared" si="5"/>
        <v>14.631336405529954</v>
      </c>
      <c r="U10" s="1">
        <f t="shared" si="6"/>
        <v>6.8894009216589867</v>
      </c>
      <c r="V10" s="1">
        <v>27</v>
      </c>
      <c r="W10" s="1">
        <v>47.4</v>
      </c>
      <c r="X10" s="1">
        <v>26.2</v>
      </c>
      <c r="Y10" s="1">
        <v>24.6</v>
      </c>
      <c r="Z10" s="1">
        <v>19.600000000000001</v>
      </c>
      <c r="AA10" s="1" t="s">
        <v>43</v>
      </c>
      <c r="AB10" s="1">
        <f t="shared" si="7"/>
        <v>92.58</v>
      </c>
      <c r="AC10" s="6">
        <v>12</v>
      </c>
      <c r="AD10" s="10">
        <f t="shared" si="8"/>
        <v>28</v>
      </c>
      <c r="AE10" s="1">
        <f t="shared" si="9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160</v>
      </c>
      <c r="D11" s="1">
        <v>1014</v>
      </c>
      <c r="E11" s="1">
        <v>427</v>
      </c>
      <c r="F11" s="1">
        <v>697</v>
      </c>
      <c r="G11" s="6">
        <v>0.3</v>
      </c>
      <c r="H11" s="1">
        <v>180</v>
      </c>
      <c r="I11" s="1" t="s">
        <v>34</v>
      </c>
      <c r="J11" s="1">
        <v>487</v>
      </c>
      <c r="K11" s="1">
        <f t="shared" si="1"/>
        <v>-60</v>
      </c>
      <c r="L11" s="1"/>
      <c r="M11" s="1"/>
      <c r="N11" s="1"/>
      <c r="O11" s="1">
        <f t="shared" si="3"/>
        <v>85.4</v>
      </c>
      <c r="P11" s="5">
        <f t="shared" si="10"/>
        <v>498.60000000000014</v>
      </c>
      <c r="Q11" s="5">
        <f t="shared" si="4"/>
        <v>504</v>
      </c>
      <c r="R11" s="5"/>
      <c r="S11" s="1"/>
      <c r="T11" s="1">
        <f t="shared" si="5"/>
        <v>14.063231850117095</v>
      </c>
      <c r="U11" s="1">
        <f t="shared" si="6"/>
        <v>8.1615925058548005</v>
      </c>
      <c r="V11" s="1">
        <v>79.599999999999994</v>
      </c>
      <c r="W11" s="1">
        <v>68.599999999999994</v>
      </c>
      <c r="X11" s="1">
        <v>62</v>
      </c>
      <c r="Y11" s="1">
        <v>59</v>
      </c>
      <c r="Z11" s="1">
        <v>52.4</v>
      </c>
      <c r="AA11" s="1" t="s">
        <v>41</v>
      </c>
      <c r="AB11" s="1">
        <f t="shared" si="7"/>
        <v>149.58000000000004</v>
      </c>
      <c r="AC11" s="6">
        <v>12</v>
      </c>
      <c r="AD11" s="10">
        <f t="shared" si="8"/>
        <v>42</v>
      </c>
      <c r="AE11" s="1">
        <f t="shared" si="9"/>
        <v>151.19999999999999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147</v>
      </c>
      <c r="D12" s="1">
        <v>343</v>
      </c>
      <c r="E12" s="1">
        <v>54</v>
      </c>
      <c r="F12" s="1">
        <v>430</v>
      </c>
      <c r="G12" s="6">
        <v>0.09</v>
      </c>
      <c r="H12" s="1">
        <v>180</v>
      </c>
      <c r="I12" s="1" t="s">
        <v>34</v>
      </c>
      <c r="J12" s="1">
        <v>54</v>
      </c>
      <c r="K12" s="1">
        <f t="shared" si="1"/>
        <v>0</v>
      </c>
      <c r="L12" s="1"/>
      <c r="M12" s="1"/>
      <c r="N12" s="1"/>
      <c r="O12" s="1">
        <f t="shared" si="3"/>
        <v>10.8</v>
      </c>
      <c r="P12" s="5"/>
      <c r="Q12" s="5">
        <f t="shared" si="4"/>
        <v>0</v>
      </c>
      <c r="R12" s="5"/>
      <c r="S12" s="1"/>
      <c r="T12" s="1">
        <f t="shared" si="5"/>
        <v>39.81481481481481</v>
      </c>
      <c r="U12" s="1">
        <f t="shared" si="6"/>
        <v>39.81481481481481</v>
      </c>
      <c r="V12" s="1">
        <v>28.2</v>
      </c>
      <c r="W12" s="1">
        <v>8.1999999999999993</v>
      </c>
      <c r="X12" s="1">
        <v>5.8</v>
      </c>
      <c r="Y12" s="1">
        <v>18</v>
      </c>
      <c r="Z12" s="1">
        <v>13.6</v>
      </c>
      <c r="AA12" s="28" t="s">
        <v>88</v>
      </c>
      <c r="AB12" s="1">
        <f t="shared" si="7"/>
        <v>0</v>
      </c>
      <c r="AC12" s="6">
        <v>24</v>
      </c>
      <c r="AD12" s="10">
        <f t="shared" si="8"/>
        <v>0</v>
      </c>
      <c r="AE12" s="1">
        <f t="shared" si="9"/>
        <v>0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37</v>
      </c>
      <c r="C13" s="1">
        <v>108</v>
      </c>
      <c r="D13" s="1">
        <v>280</v>
      </c>
      <c r="E13" s="1">
        <v>208</v>
      </c>
      <c r="F13" s="1">
        <v>154</v>
      </c>
      <c r="G13" s="6">
        <v>0.36</v>
      </c>
      <c r="H13" s="1">
        <v>180</v>
      </c>
      <c r="I13" s="1" t="s">
        <v>34</v>
      </c>
      <c r="J13" s="1">
        <v>214</v>
      </c>
      <c r="K13" s="1">
        <f t="shared" si="1"/>
        <v>-6</v>
      </c>
      <c r="L13" s="1"/>
      <c r="M13" s="1"/>
      <c r="N13" s="1"/>
      <c r="O13" s="1">
        <f t="shared" si="3"/>
        <v>41.6</v>
      </c>
      <c r="P13" s="5">
        <f t="shared" si="10"/>
        <v>428.4</v>
      </c>
      <c r="Q13" s="5">
        <f t="shared" si="4"/>
        <v>420</v>
      </c>
      <c r="R13" s="5"/>
      <c r="S13" s="1"/>
      <c r="T13" s="1">
        <f t="shared" si="5"/>
        <v>13.798076923076923</v>
      </c>
      <c r="U13" s="1">
        <f t="shared" si="6"/>
        <v>3.7019230769230766</v>
      </c>
      <c r="V13" s="1">
        <v>23.8</v>
      </c>
      <c r="W13" s="1">
        <v>26.2</v>
      </c>
      <c r="X13" s="1">
        <v>21.6</v>
      </c>
      <c r="Y13" s="1">
        <v>8.8000000000000007</v>
      </c>
      <c r="Z13" s="1">
        <v>14.6</v>
      </c>
      <c r="AA13" s="1" t="s">
        <v>38</v>
      </c>
      <c r="AB13" s="1">
        <f t="shared" si="7"/>
        <v>154.22399999999999</v>
      </c>
      <c r="AC13" s="6">
        <v>10</v>
      </c>
      <c r="AD13" s="10">
        <f t="shared" si="8"/>
        <v>42</v>
      </c>
      <c r="AE13" s="1">
        <f t="shared" si="9"/>
        <v>151.19999999999999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47</v>
      </c>
      <c r="B14" s="23" t="s">
        <v>33</v>
      </c>
      <c r="C14" s="23">
        <v>85.8</v>
      </c>
      <c r="D14" s="23"/>
      <c r="E14" s="23">
        <v>22.2</v>
      </c>
      <c r="F14" s="23">
        <v>51.8</v>
      </c>
      <c r="G14" s="24">
        <v>0</v>
      </c>
      <c r="H14" s="23">
        <v>180</v>
      </c>
      <c r="I14" s="23" t="s">
        <v>48</v>
      </c>
      <c r="J14" s="23">
        <v>22.2</v>
      </c>
      <c r="K14" s="23">
        <f t="shared" si="1"/>
        <v>0</v>
      </c>
      <c r="L14" s="23"/>
      <c r="M14" s="23"/>
      <c r="N14" s="23"/>
      <c r="O14" s="23">
        <f t="shared" si="3"/>
        <v>4.4399999999999995</v>
      </c>
      <c r="P14" s="25"/>
      <c r="Q14" s="25"/>
      <c r="R14" s="25"/>
      <c r="S14" s="23"/>
      <c r="T14" s="23">
        <f t="shared" si="5"/>
        <v>11.666666666666668</v>
      </c>
      <c r="U14" s="23">
        <f t="shared" si="6"/>
        <v>11.666666666666668</v>
      </c>
      <c r="V14" s="23">
        <v>2.68</v>
      </c>
      <c r="W14" s="23">
        <v>2.96</v>
      </c>
      <c r="X14" s="23">
        <v>0</v>
      </c>
      <c r="Y14" s="23">
        <v>0</v>
      </c>
      <c r="Z14" s="23">
        <v>0</v>
      </c>
      <c r="AA14" s="28" t="s">
        <v>49</v>
      </c>
      <c r="AB14" s="23">
        <f t="shared" si="7"/>
        <v>0</v>
      </c>
      <c r="AC14" s="24">
        <v>0</v>
      </c>
      <c r="AD14" s="26"/>
      <c r="AE14" s="23"/>
      <c r="AF14" s="23"/>
      <c r="AG14" s="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54</v>
      </c>
      <c r="D15" s="1">
        <v>3696</v>
      </c>
      <c r="E15" s="1">
        <v>285</v>
      </c>
      <c r="F15" s="1">
        <v>3450</v>
      </c>
      <c r="G15" s="6">
        <v>0.25</v>
      </c>
      <c r="H15" s="1">
        <v>180</v>
      </c>
      <c r="I15" s="1" t="s">
        <v>34</v>
      </c>
      <c r="J15" s="1">
        <v>286</v>
      </c>
      <c r="K15" s="1">
        <f t="shared" si="1"/>
        <v>-1</v>
      </c>
      <c r="L15" s="1"/>
      <c r="M15" s="1"/>
      <c r="N15" s="1"/>
      <c r="O15" s="1">
        <f t="shared" si="3"/>
        <v>57</v>
      </c>
      <c r="P15" s="5"/>
      <c r="Q15" s="5">
        <f t="shared" ref="Q15:Q25" si="11">AC15*AD15</f>
        <v>0</v>
      </c>
      <c r="R15" s="5"/>
      <c r="S15" s="1"/>
      <c r="T15" s="1">
        <f t="shared" si="5"/>
        <v>60.526315789473685</v>
      </c>
      <c r="U15" s="1">
        <f t="shared" si="6"/>
        <v>60.526315789473685</v>
      </c>
      <c r="V15" s="1">
        <v>84.4</v>
      </c>
      <c r="W15" s="1">
        <v>292.60000000000002</v>
      </c>
      <c r="X15" s="1">
        <v>73</v>
      </c>
      <c r="Y15" s="1">
        <v>36</v>
      </c>
      <c r="Z15" s="1">
        <v>41</v>
      </c>
      <c r="AA15" s="1" t="s">
        <v>51</v>
      </c>
      <c r="AB15" s="1">
        <f t="shared" si="7"/>
        <v>0</v>
      </c>
      <c r="AC15" s="6">
        <v>12</v>
      </c>
      <c r="AD15" s="10">
        <f t="shared" ref="AD15:AD25" si="12">MROUND(P15,AC15*AF15)/AC15</f>
        <v>0</v>
      </c>
      <c r="AE15" s="1">
        <f t="shared" ref="AE15:AE25" si="13">AD15*AC15*G15</f>
        <v>0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358</v>
      </c>
      <c r="D16" s="1">
        <v>504</v>
      </c>
      <c r="E16" s="1">
        <v>283</v>
      </c>
      <c r="F16" s="1">
        <v>550</v>
      </c>
      <c r="G16" s="6">
        <v>0.25</v>
      </c>
      <c r="H16" s="1">
        <v>180</v>
      </c>
      <c r="I16" s="1" t="s">
        <v>34</v>
      </c>
      <c r="J16" s="1">
        <v>283</v>
      </c>
      <c r="K16" s="1">
        <f t="shared" si="1"/>
        <v>0</v>
      </c>
      <c r="L16" s="1"/>
      <c r="M16" s="1"/>
      <c r="N16" s="1"/>
      <c r="O16" s="1">
        <f t="shared" si="3"/>
        <v>56.6</v>
      </c>
      <c r="P16" s="5">
        <f t="shared" ref="P16:P25" si="14">14*O16-F16</f>
        <v>242.39999999999998</v>
      </c>
      <c r="Q16" s="5">
        <f t="shared" si="11"/>
        <v>168</v>
      </c>
      <c r="R16" s="5"/>
      <c r="S16" s="1"/>
      <c r="T16" s="1">
        <f t="shared" si="5"/>
        <v>12.685512367491166</v>
      </c>
      <c r="U16" s="1">
        <f t="shared" si="6"/>
        <v>9.7173144876325086</v>
      </c>
      <c r="V16" s="1">
        <v>44.6</v>
      </c>
      <c r="W16" s="1">
        <v>70.8</v>
      </c>
      <c r="X16" s="1">
        <v>60</v>
      </c>
      <c r="Y16" s="1">
        <v>29.6</v>
      </c>
      <c r="Z16" s="1">
        <v>32.6</v>
      </c>
      <c r="AA16" s="1"/>
      <c r="AB16" s="1">
        <f t="shared" si="7"/>
        <v>60.599999999999994</v>
      </c>
      <c r="AC16" s="6">
        <v>12</v>
      </c>
      <c r="AD16" s="10">
        <f t="shared" si="12"/>
        <v>14</v>
      </c>
      <c r="AE16" s="1">
        <f t="shared" si="13"/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53</v>
      </c>
      <c r="B17" s="1" t="s">
        <v>33</v>
      </c>
      <c r="C17" s="1"/>
      <c r="D17" s="1">
        <v>42</v>
      </c>
      <c r="E17" s="1">
        <v>3</v>
      </c>
      <c r="F17" s="1">
        <v>39</v>
      </c>
      <c r="G17" s="6">
        <v>1</v>
      </c>
      <c r="H17" s="1">
        <v>180</v>
      </c>
      <c r="I17" s="1" t="s">
        <v>34</v>
      </c>
      <c r="J17" s="1">
        <v>3</v>
      </c>
      <c r="K17" s="1">
        <f t="shared" si="1"/>
        <v>0</v>
      </c>
      <c r="L17" s="1"/>
      <c r="M17" s="1"/>
      <c r="N17" s="1"/>
      <c r="O17" s="1">
        <f t="shared" si="3"/>
        <v>0.6</v>
      </c>
      <c r="P17" s="5"/>
      <c r="Q17" s="5">
        <f t="shared" si="11"/>
        <v>0</v>
      </c>
      <c r="R17" s="5"/>
      <c r="S17" s="1"/>
      <c r="T17" s="1">
        <f t="shared" si="5"/>
        <v>65</v>
      </c>
      <c r="U17" s="1">
        <f t="shared" si="6"/>
        <v>65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5" t="s">
        <v>126</v>
      </c>
      <c r="AB17" s="1">
        <f t="shared" si="7"/>
        <v>0</v>
      </c>
      <c r="AC17" s="6">
        <v>3</v>
      </c>
      <c r="AD17" s="10">
        <f t="shared" si="12"/>
        <v>0</v>
      </c>
      <c r="AE17" s="1">
        <f t="shared" si="13"/>
        <v>0</v>
      </c>
      <c r="AF17" s="1">
        <v>14</v>
      </c>
      <c r="AG17" s="1"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33</v>
      </c>
      <c r="C18" s="1">
        <v>120.3</v>
      </c>
      <c r="D18" s="1">
        <v>155.4</v>
      </c>
      <c r="E18" s="1">
        <v>130.6</v>
      </c>
      <c r="F18" s="1">
        <v>145.1</v>
      </c>
      <c r="G18" s="6">
        <v>1</v>
      </c>
      <c r="H18" s="1">
        <v>180</v>
      </c>
      <c r="I18" s="1" t="s">
        <v>34</v>
      </c>
      <c r="J18" s="1">
        <v>129.6</v>
      </c>
      <c r="K18" s="1">
        <f t="shared" si="1"/>
        <v>1</v>
      </c>
      <c r="L18" s="1"/>
      <c r="M18" s="1"/>
      <c r="N18" s="1"/>
      <c r="O18" s="1">
        <f t="shared" si="3"/>
        <v>26.119999999999997</v>
      </c>
      <c r="P18" s="5">
        <f t="shared" si="14"/>
        <v>220.57999999999996</v>
      </c>
      <c r="Q18" s="5">
        <f t="shared" si="11"/>
        <v>207.20000000000002</v>
      </c>
      <c r="R18" s="5"/>
      <c r="S18" s="1"/>
      <c r="T18" s="1">
        <f t="shared" si="5"/>
        <v>13.487748851454826</v>
      </c>
      <c r="U18" s="1">
        <f t="shared" si="6"/>
        <v>5.5551301684532932</v>
      </c>
      <c r="V18" s="1">
        <v>17.38</v>
      </c>
      <c r="W18" s="1">
        <v>21.46</v>
      </c>
      <c r="X18" s="1">
        <v>20.7</v>
      </c>
      <c r="Y18" s="1">
        <v>10.36</v>
      </c>
      <c r="Z18" s="1">
        <v>22.94</v>
      </c>
      <c r="AA18" s="1"/>
      <c r="AB18" s="1">
        <f t="shared" si="7"/>
        <v>220.57999999999996</v>
      </c>
      <c r="AC18" s="6">
        <v>3.7</v>
      </c>
      <c r="AD18" s="10">
        <f t="shared" si="12"/>
        <v>56</v>
      </c>
      <c r="AE18" s="1">
        <f t="shared" si="13"/>
        <v>207.20000000000002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55</v>
      </c>
      <c r="B19" s="1" t="s">
        <v>33</v>
      </c>
      <c r="C19" s="1">
        <v>107.3</v>
      </c>
      <c r="D19" s="1">
        <v>72.400000000000006</v>
      </c>
      <c r="E19" s="1">
        <v>44</v>
      </c>
      <c r="F19" s="1">
        <v>126.5</v>
      </c>
      <c r="G19" s="6">
        <v>1</v>
      </c>
      <c r="H19" s="1">
        <v>180</v>
      </c>
      <c r="I19" s="1" t="s">
        <v>34</v>
      </c>
      <c r="J19" s="1">
        <v>40.700000000000003</v>
      </c>
      <c r="K19" s="1">
        <f t="shared" si="1"/>
        <v>3.2999999999999972</v>
      </c>
      <c r="L19" s="1"/>
      <c r="M19" s="1"/>
      <c r="N19" s="1"/>
      <c r="O19" s="1">
        <f t="shared" ref="O19" si="15">E19/5</f>
        <v>8.8000000000000007</v>
      </c>
      <c r="P19" s="5"/>
      <c r="Q19" s="5">
        <f t="shared" si="11"/>
        <v>0</v>
      </c>
      <c r="R19" s="5"/>
      <c r="S19" s="1"/>
      <c r="T19" s="1">
        <f t="shared" si="5"/>
        <v>14.374999999999998</v>
      </c>
      <c r="U19" s="1">
        <f t="shared" si="6"/>
        <v>14.374999999999998</v>
      </c>
      <c r="V19" s="1">
        <v>5.68</v>
      </c>
      <c r="W19" s="1">
        <v>9.9</v>
      </c>
      <c r="X19" s="1">
        <v>9.34</v>
      </c>
      <c r="Y19" s="1">
        <v>4.4000000000000004</v>
      </c>
      <c r="Z19" s="1">
        <v>4.4000000000000004</v>
      </c>
      <c r="AA19" s="1"/>
      <c r="AB19" s="1">
        <f t="shared" si="7"/>
        <v>0</v>
      </c>
      <c r="AC19" s="6">
        <v>5.5</v>
      </c>
      <c r="AD19" s="10">
        <f t="shared" si="12"/>
        <v>0</v>
      </c>
      <c r="AE19" s="1">
        <f t="shared" si="13"/>
        <v>0</v>
      </c>
      <c r="AF19" s="1">
        <v>12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s="22" customFormat="1" x14ac:dyDescent="0.25">
      <c r="A20" s="19" t="s">
        <v>56</v>
      </c>
      <c r="B20" s="19" t="s">
        <v>33</v>
      </c>
      <c r="C20" s="19">
        <v>135</v>
      </c>
      <c r="D20" s="19">
        <v>84</v>
      </c>
      <c r="E20" s="19">
        <v>72</v>
      </c>
      <c r="F20" s="19">
        <v>144</v>
      </c>
      <c r="G20" s="20">
        <v>1</v>
      </c>
      <c r="H20" s="19">
        <v>180</v>
      </c>
      <c r="I20" s="19" t="s">
        <v>34</v>
      </c>
      <c r="J20" s="19">
        <v>72</v>
      </c>
      <c r="K20" s="19">
        <f t="shared" si="1"/>
        <v>0</v>
      </c>
      <c r="L20" s="19"/>
      <c r="M20" s="19"/>
      <c r="N20" s="19"/>
      <c r="O20" s="19">
        <f t="shared" ref="O20" si="16">E20/5</f>
        <v>14.4</v>
      </c>
      <c r="P20" s="5">
        <f t="shared" si="14"/>
        <v>57.599999999999994</v>
      </c>
      <c r="Q20" s="5">
        <f t="shared" si="11"/>
        <v>42</v>
      </c>
      <c r="R20" s="21"/>
      <c r="S20" s="19"/>
      <c r="T20" s="19">
        <f t="shared" si="5"/>
        <v>12.916666666666666</v>
      </c>
      <c r="U20" s="19">
        <f t="shared" si="6"/>
        <v>10</v>
      </c>
      <c r="V20" s="19">
        <v>16.2</v>
      </c>
      <c r="W20" s="19">
        <v>7.8</v>
      </c>
      <c r="X20" s="19">
        <v>17.399999999999999</v>
      </c>
      <c r="Y20" s="19">
        <v>8.4</v>
      </c>
      <c r="Z20" s="19">
        <v>10.199999999999999</v>
      </c>
      <c r="AA20" s="19"/>
      <c r="AB20" s="19">
        <f t="shared" si="7"/>
        <v>57.599999999999994</v>
      </c>
      <c r="AC20" s="20">
        <v>3</v>
      </c>
      <c r="AD20" s="10">
        <f t="shared" si="12"/>
        <v>14</v>
      </c>
      <c r="AE20" s="1">
        <f t="shared" si="13"/>
        <v>42</v>
      </c>
      <c r="AF20" s="19">
        <v>14</v>
      </c>
      <c r="AG20" s="19">
        <v>126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1:51" x14ac:dyDescent="0.25">
      <c r="A21" s="1" t="s">
        <v>57</v>
      </c>
      <c r="B21" s="1" t="s">
        <v>37</v>
      </c>
      <c r="C21" s="1">
        <v>174</v>
      </c>
      <c r="D21" s="1">
        <v>588</v>
      </c>
      <c r="E21" s="1">
        <v>238</v>
      </c>
      <c r="F21" s="1">
        <v>468</v>
      </c>
      <c r="G21" s="6">
        <v>0.25</v>
      </c>
      <c r="H21" s="1">
        <v>180</v>
      </c>
      <c r="I21" s="1" t="s">
        <v>34</v>
      </c>
      <c r="J21" s="1">
        <v>238</v>
      </c>
      <c r="K21" s="1">
        <f t="shared" si="1"/>
        <v>0</v>
      </c>
      <c r="L21" s="1"/>
      <c r="M21" s="1"/>
      <c r="N21" s="1"/>
      <c r="O21" s="1">
        <f t="shared" si="3"/>
        <v>47.6</v>
      </c>
      <c r="P21" s="5">
        <f t="shared" si="14"/>
        <v>198.39999999999998</v>
      </c>
      <c r="Q21" s="5">
        <f t="shared" si="11"/>
        <v>168</v>
      </c>
      <c r="R21" s="5"/>
      <c r="S21" s="1"/>
      <c r="T21" s="1">
        <f t="shared" si="5"/>
        <v>13.361344537815125</v>
      </c>
      <c r="U21" s="1">
        <f t="shared" si="6"/>
        <v>9.8319327731092425</v>
      </c>
      <c r="V21" s="1">
        <v>52.8</v>
      </c>
      <c r="W21" s="1">
        <v>43.6</v>
      </c>
      <c r="X21" s="1">
        <v>37.200000000000003</v>
      </c>
      <c r="Y21" s="1">
        <v>40.4</v>
      </c>
      <c r="Z21" s="1">
        <v>34</v>
      </c>
      <c r="AA21" s="1"/>
      <c r="AB21" s="1">
        <f t="shared" si="7"/>
        <v>49.599999999999994</v>
      </c>
      <c r="AC21" s="6">
        <v>6</v>
      </c>
      <c r="AD21" s="10">
        <f t="shared" si="12"/>
        <v>28</v>
      </c>
      <c r="AE21" s="1">
        <f t="shared" si="13"/>
        <v>42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216</v>
      </c>
      <c r="D22" s="1">
        <v>336</v>
      </c>
      <c r="E22" s="1">
        <v>154</v>
      </c>
      <c r="F22" s="1">
        <v>365</v>
      </c>
      <c r="G22" s="6">
        <v>0.25</v>
      </c>
      <c r="H22" s="1">
        <v>180</v>
      </c>
      <c r="I22" s="1" t="s">
        <v>34</v>
      </c>
      <c r="J22" s="1">
        <v>156</v>
      </c>
      <c r="K22" s="1">
        <f t="shared" si="1"/>
        <v>-2</v>
      </c>
      <c r="L22" s="1"/>
      <c r="M22" s="1"/>
      <c r="N22" s="1"/>
      <c r="O22" s="1">
        <f t="shared" si="3"/>
        <v>30.8</v>
      </c>
      <c r="P22" s="5">
        <f t="shared" si="14"/>
        <v>66.199999999999989</v>
      </c>
      <c r="Q22" s="5">
        <f t="shared" si="11"/>
        <v>84</v>
      </c>
      <c r="R22" s="5"/>
      <c r="S22" s="1"/>
      <c r="T22" s="1">
        <f t="shared" si="5"/>
        <v>14.577922077922077</v>
      </c>
      <c r="U22" s="1">
        <f t="shared" si="6"/>
        <v>11.85064935064935</v>
      </c>
      <c r="V22" s="1">
        <v>34.4</v>
      </c>
      <c r="W22" s="1">
        <v>25.8</v>
      </c>
      <c r="X22" s="1">
        <v>21.6</v>
      </c>
      <c r="Y22" s="1">
        <v>32.6</v>
      </c>
      <c r="Z22" s="1">
        <v>24.6</v>
      </c>
      <c r="AA22" s="1" t="s">
        <v>41</v>
      </c>
      <c r="AB22" s="1">
        <f t="shared" si="7"/>
        <v>16.549999999999997</v>
      </c>
      <c r="AC22" s="6">
        <v>6</v>
      </c>
      <c r="AD22" s="10">
        <f t="shared" si="12"/>
        <v>14</v>
      </c>
      <c r="AE22" s="1">
        <f t="shared" si="13"/>
        <v>21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23</v>
      </c>
      <c r="D23" s="1">
        <v>343</v>
      </c>
      <c r="E23" s="1">
        <v>91</v>
      </c>
      <c r="F23" s="1">
        <v>254</v>
      </c>
      <c r="G23" s="6">
        <v>0.25</v>
      </c>
      <c r="H23" s="1">
        <v>180</v>
      </c>
      <c r="I23" s="1" t="s">
        <v>34</v>
      </c>
      <c r="J23" s="1">
        <v>91</v>
      </c>
      <c r="K23" s="1">
        <f t="shared" si="1"/>
        <v>0</v>
      </c>
      <c r="L23" s="1"/>
      <c r="M23" s="1"/>
      <c r="N23" s="1"/>
      <c r="O23" s="1">
        <f t="shared" si="3"/>
        <v>18.2</v>
      </c>
      <c r="P23" s="5"/>
      <c r="Q23" s="5">
        <f t="shared" si="11"/>
        <v>0</v>
      </c>
      <c r="R23" s="5"/>
      <c r="S23" s="1"/>
      <c r="T23" s="1">
        <f t="shared" si="5"/>
        <v>13.956043956043956</v>
      </c>
      <c r="U23" s="1">
        <f t="shared" si="6"/>
        <v>13.956043956043956</v>
      </c>
      <c r="V23" s="1">
        <v>21.6</v>
      </c>
      <c r="W23" s="1">
        <v>18.600000000000001</v>
      </c>
      <c r="X23" s="1">
        <v>14.2</v>
      </c>
      <c r="Y23" s="1">
        <v>24.6</v>
      </c>
      <c r="Z23" s="1">
        <v>17.2</v>
      </c>
      <c r="AA23" s="1"/>
      <c r="AB23" s="1">
        <f t="shared" si="7"/>
        <v>0</v>
      </c>
      <c r="AC23" s="6">
        <v>6</v>
      </c>
      <c r="AD23" s="10">
        <f t="shared" si="12"/>
        <v>0</v>
      </c>
      <c r="AE23" s="1">
        <f t="shared" si="13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33</v>
      </c>
      <c r="C24" s="1"/>
      <c r="D24" s="1">
        <v>576</v>
      </c>
      <c r="E24" s="1">
        <v>294</v>
      </c>
      <c r="F24" s="1">
        <v>282</v>
      </c>
      <c r="G24" s="6">
        <v>1</v>
      </c>
      <c r="H24" s="1">
        <v>180</v>
      </c>
      <c r="I24" s="1" t="s">
        <v>34</v>
      </c>
      <c r="J24" s="1">
        <v>299</v>
      </c>
      <c r="K24" s="1">
        <f t="shared" si="1"/>
        <v>-5</v>
      </c>
      <c r="L24" s="1"/>
      <c r="M24" s="1"/>
      <c r="N24" s="1"/>
      <c r="O24" s="1">
        <f t="shared" si="3"/>
        <v>58.8</v>
      </c>
      <c r="P24" s="5">
        <f t="shared" si="14"/>
        <v>541.19999999999993</v>
      </c>
      <c r="Q24" s="5">
        <f t="shared" si="11"/>
        <v>576</v>
      </c>
      <c r="R24" s="5"/>
      <c r="S24" s="1"/>
      <c r="T24" s="1">
        <f t="shared" si="5"/>
        <v>14.591836734693878</v>
      </c>
      <c r="U24" s="1">
        <f t="shared" si="6"/>
        <v>4.795918367346939</v>
      </c>
      <c r="V24" s="1">
        <v>42</v>
      </c>
      <c r="W24" s="1">
        <v>52.8</v>
      </c>
      <c r="X24" s="1">
        <v>30</v>
      </c>
      <c r="Y24" s="1">
        <v>50.4</v>
      </c>
      <c r="Z24" s="1">
        <v>48</v>
      </c>
      <c r="AA24" s="1"/>
      <c r="AB24" s="1">
        <f t="shared" si="7"/>
        <v>541.19999999999993</v>
      </c>
      <c r="AC24" s="6">
        <v>6</v>
      </c>
      <c r="AD24" s="10">
        <f t="shared" si="12"/>
        <v>96</v>
      </c>
      <c r="AE24" s="1">
        <f t="shared" si="13"/>
        <v>576</v>
      </c>
      <c r="AF24" s="1">
        <f>VLOOKUP(A24,[1]Sheet!$A:$AG,32,0)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s="22" customFormat="1" x14ac:dyDescent="0.25">
      <c r="A25" s="19" t="s">
        <v>61</v>
      </c>
      <c r="B25" s="19" t="s">
        <v>37</v>
      </c>
      <c r="C25" s="19">
        <v>507</v>
      </c>
      <c r="D25" s="19">
        <v>504</v>
      </c>
      <c r="E25" s="19">
        <v>564</v>
      </c>
      <c r="F25" s="19">
        <v>370</v>
      </c>
      <c r="G25" s="20">
        <v>0.25</v>
      </c>
      <c r="H25" s="19">
        <v>365</v>
      </c>
      <c r="I25" s="19" t="s">
        <v>34</v>
      </c>
      <c r="J25" s="19">
        <v>564</v>
      </c>
      <c r="K25" s="19">
        <f t="shared" si="1"/>
        <v>0</v>
      </c>
      <c r="L25" s="19"/>
      <c r="M25" s="19"/>
      <c r="N25" s="19"/>
      <c r="O25" s="19">
        <f t="shared" ref="O25" si="17">E25/5</f>
        <v>112.8</v>
      </c>
      <c r="P25" s="5">
        <f t="shared" si="14"/>
        <v>1209.2</v>
      </c>
      <c r="Q25" s="5">
        <f t="shared" si="11"/>
        <v>1176</v>
      </c>
      <c r="R25" s="21"/>
      <c r="S25" s="19"/>
      <c r="T25" s="19">
        <f t="shared" si="5"/>
        <v>13.705673758865249</v>
      </c>
      <c r="U25" s="19">
        <f t="shared" si="6"/>
        <v>3.2801418439716312</v>
      </c>
      <c r="V25" s="19">
        <v>70.8</v>
      </c>
      <c r="W25" s="19">
        <v>77.400000000000006</v>
      </c>
      <c r="X25" s="19">
        <v>85.8</v>
      </c>
      <c r="Y25" s="19">
        <v>74.400000000000006</v>
      </c>
      <c r="Z25" s="19">
        <v>65.8</v>
      </c>
      <c r="AA25" s="19" t="s">
        <v>41</v>
      </c>
      <c r="AB25" s="19">
        <f t="shared" si="7"/>
        <v>302.3</v>
      </c>
      <c r="AC25" s="20">
        <v>12</v>
      </c>
      <c r="AD25" s="10">
        <f t="shared" si="12"/>
        <v>98</v>
      </c>
      <c r="AE25" s="1">
        <f t="shared" si="13"/>
        <v>294</v>
      </c>
      <c r="AF25" s="19">
        <v>14</v>
      </c>
      <c r="AG25" s="19">
        <v>70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1:51" x14ac:dyDescent="0.25">
      <c r="A26" s="23" t="s">
        <v>62</v>
      </c>
      <c r="B26" s="23" t="s">
        <v>37</v>
      </c>
      <c r="C26" s="23">
        <v>969</v>
      </c>
      <c r="D26" s="27">
        <v>504</v>
      </c>
      <c r="E26" s="34">
        <v>253</v>
      </c>
      <c r="F26" s="34">
        <v>1018</v>
      </c>
      <c r="G26" s="24">
        <v>0</v>
      </c>
      <c r="H26" s="23">
        <v>180</v>
      </c>
      <c r="I26" s="23" t="s">
        <v>48</v>
      </c>
      <c r="J26" s="23">
        <v>322</v>
      </c>
      <c r="K26" s="23">
        <f t="shared" si="1"/>
        <v>-69</v>
      </c>
      <c r="L26" s="23"/>
      <c r="M26" s="23"/>
      <c r="N26" s="23"/>
      <c r="O26" s="23">
        <f t="shared" si="3"/>
        <v>50.6</v>
      </c>
      <c r="P26" s="25"/>
      <c r="Q26" s="25"/>
      <c r="R26" s="25"/>
      <c r="S26" s="23"/>
      <c r="T26" s="23">
        <f t="shared" si="5"/>
        <v>20.118577075098813</v>
      </c>
      <c r="U26" s="23">
        <f t="shared" si="6"/>
        <v>20.118577075098813</v>
      </c>
      <c r="V26" s="23">
        <v>72.2</v>
      </c>
      <c r="W26" s="23">
        <v>78.2</v>
      </c>
      <c r="X26" s="23">
        <v>61.4</v>
      </c>
      <c r="Y26" s="23">
        <v>54.2</v>
      </c>
      <c r="Z26" s="23">
        <v>64.8</v>
      </c>
      <c r="AA26" s="27" t="s">
        <v>65</v>
      </c>
      <c r="AB26" s="23">
        <f t="shared" si="7"/>
        <v>0</v>
      </c>
      <c r="AC26" s="24">
        <v>0</v>
      </c>
      <c r="AD26" s="26"/>
      <c r="AE26" s="23"/>
      <c r="AF26" s="23"/>
      <c r="AG26" s="2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37</v>
      </c>
      <c r="C27" s="1">
        <v>47</v>
      </c>
      <c r="D27" s="1">
        <v>474</v>
      </c>
      <c r="E27" s="34">
        <f>286+E26</f>
        <v>539</v>
      </c>
      <c r="F27" s="34">
        <f>183+F26</f>
        <v>1201</v>
      </c>
      <c r="G27" s="6">
        <v>0.25</v>
      </c>
      <c r="H27" s="1">
        <v>365</v>
      </c>
      <c r="I27" s="1" t="s">
        <v>34</v>
      </c>
      <c r="J27" s="1">
        <v>220</v>
      </c>
      <c r="K27" s="1">
        <f t="shared" si="1"/>
        <v>319</v>
      </c>
      <c r="L27" s="1"/>
      <c r="M27" s="1"/>
      <c r="N27" s="1"/>
      <c r="O27" s="1">
        <f t="shared" si="3"/>
        <v>107.8</v>
      </c>
      <c r="P27" s="5">
        <f t="shared" ref="P27:P29" si="18">14*O27-F27</f>
        <v>308.20000000000005</v>
      </c>
      <c r="Q27" s="5">
        <f t="shared" ref="Q27:Q30" si="19">AC27*AD27</f>
        <v>336</v>
      </c>
      <c r="R27" s="5"/>
      <c r="S27" s="1"/>
      <c r="T27" s="1">
        <f t="shared" si="5"/>
        <v>14.257884972170686</v>
      </c>
      <c r="U27" s="1">
        <f t="shared" si="6"/>
        <v>11.14100185528757</v>
      </c>
      <c r="V27" s="1">
        <v>125.6</v>
      </c>
      <c r="W27" s="1">
        <v>135.4</v>
      </c>
      <c r="X27" s="1">
        <v>103</v>
      </c>
      <c r="Y27" s="1">
        <v>93.6</v>
      </c>
      <c r="Z27" s="1">
        <v>92.4</v>
      </c>
      <c r="AA27" s="1" t="s">
        <v>64</v>
      </c>
      <c r="AB27" s="1">
        <f t="shared" si="7"/>
        <v>77.050000000000011</v>
      </c>
      <c r="AC27" s="6">
        <v>12</v>
      </c>
      <c r="AD27" s="10">
        <f t="shared" ref="AD27:AD30" si="20">MROUND(P27,AC27*AF27)/AC27</f>
        <v>28</v>
      </c>
      <c r="AE27" s="1">
        <f t="shared" ref="AE27:AE30" si="21">AD27*AC27*G27</f>
        <v>84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231</v>
      </c>
      <c r="D28" s="1">
        <v>504</v>
      </c>
      <c r="E28" s="1">
        <v>478</v>
      </c>
      <c r="F28" s="1">
        <v>225</v>
      </c>
      <c r="G28" s="6">
        <v>0.25</v>
      </c>
      <c r="H28" s="1">
        <v>180</v>
      </c>
      <c r="I28" s="1" t="s">
        <v>34</v>
      </c>
      <c r="J28" s="1">
        <v>476</v>
      </c>
      <c r="K28" s="1">
        <f t="shared" si="1"/>
        <v>2</v>
      </c>
      <c r="L28" s="1"/>
      <c r="M28" s="1"/>
      <c r="N28" s="1"/>
      <c r="O28" s="1">
        <f t="shared" si="3"/>
        <v>95.6</v>
      </c>
      <c r="P28" s="5">
        <f t="shared" si="18"/>
        <v>1113.3999999999999</v>
      </c>
      <c r="Q28" s="5">
        <f t="shared" si="19"/>
        <v>1176</v>
      </c>
      <c r="R28" s="5"/>
      <c r="S28" s="1"/>
      <c r="T28" s="1">
        <f t="shared" si="5"/>
        <v>14.654811715481172</v>
      </c>
      <c r="U28" s="1">
        <f t="shared" si="6"/>
        <v>2.3535564853556488</v>
      </c>
      <c r="V28" s="1">
        <v>37.4</v>
      </c>
      <c r="W28" s="1">
        <v>58.8</v>
      </c>
      <c r="X28" s="1">
        <v>32.799999999999997</v>
      </c>
      <c r="Y28" s="1">
        <v>48.8</v>
      </c>
      <c r="Z28" s="1">
        <v>33.4</v>
      </c>
      <c r="AA28" s="1" t="s">
        <v>41</v>
      </c>
      <c r="AB28" s="1">
        <f t="shared" si="7"/>
        <v>278.34999999999997</v>
      </c>
      <c r="AC28" s="6">
        <v>12</v>
      </c>
      <c r="AD28" s="10">
        <f t="shared" si="20"/>
        <v>98</v>
      </c>
      <c r="AE28" s="1">
        <f t="shared" si="21"/>
        <v>294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35</v>
      </c>
      <c r="D29" s="1">
        <v>252</v>
      </c>
      <c r="E29" s="1">
        <v>96</v>
      </c>
      <c r="F29" s="1">
        <v>177</v>
      </c>
      <c r="G29" s="6">
        <v>0.25</v>
      </c>
      <c r="H29" s="1">
        <v>180</v>
      </c>
      <c r="I29" s="1" t="s">
        <v>34</v>
      </c>
      <c r="J29" s="1">
        <v>96</v>
      </c>
      <c r="K29" s="1">
        <f t="shared" si="1"/>
        <v>0</v>
      </c>
      <c r="L29" s="1"/>
      <c r="M29" s="1"/>
      <c r="N29" s="1"/>
      <c r="O29" s="1">
        <f t="shared" si="3"/>
        <v>19.2</v>
      </c>
      <c r="P29" s="5">
        <f t="shared" si="18"/>
        <v>91.800000000000011</v>
      </c>
      <c r="Q29" s="5">
        <f t="shared" si="19"/>
        <v>84</v>
      </c>
      <c r="R29" s="5"/>
      <c r="S29" s="1"/>
      <c r="T29" s="1">
        <f t="shared" si="5"/>
        <v>13.59375</v>
      </c>
      <c r="U29" s="1">
        <f t="shared" si="6"/>
        <v>9.21875</v>
      </c>
      <c r="V29" s="1">
        <v>16.600000000000001</v>
      </c>
      <c r="W29" s="1">
        <v>15.6</v>
      </c>
      <c r="X29" s="1">
        <v>12.2</v>
      </c>
      <c r="Y29" s="1">
        <v>19.2</v>
      </c>
      <c r="Z29" s="1">
        <v>13.6</v>
      </c>
      <c r="AA29" s="1" t="s">
        <v>43</v>
      </c>
      <c r="AB29" s="1">
        <f t="shared" si="7"/>
        <v>22.950000000000003</v>
      </c>
      <c r="AC29" s="6">
        <v>6</v>
      </c>
      <c r="AD29" s="10">
        <f t="shared" si="20"/>
        <v>14</v>
      </c>
      <c r="AE29" s="1">
        <f t="shared" si="21"/>
        <v>21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205</v>
      </c>
      <c r="D30" s="1">
        <v>168</v>
      </c>
      <c r="E30" s="1">
        <v>114</v>
      </c>
      <c r="F30" s="1">
        <v>250</v>
      </c>
      <c r="G30" s="6">
        <v>0.25</v>
      </c>
      <c r="H30" s="1">
        <v>180</v>
      </c>
      <c r="I30" s="1" t="s">
        <v>34</v>
      </c>
      <c r="J30" s="1">
        <v>114</v>
      </c>
      <c r="K30" s="1">
        <f t="shared" si="1"/>
        <v>0</v>
      </c>
      <c r="L30" s="1"/>
      <c r="M30" s="1"/>
      <c r="N30" s="1"/>
      <c r="O30" s="1">
        <f t="shared" si="3"/>
        <v>22.8</v>
      </c>
      <c r="P30" s="5">
        <f>15*O30-F30</f>
        <v>92</v>
      </c>
      <c r="Q30" s="5">
        <f t="shared" si="19"/>
        <v>168</v>
      </c>
      <c r="R30" s="5"/>
      <c r="S30" s="1"/>
      <c r="T30" s="1">
        <f t="shared" si="5"/>
        <v>18.333333333333332</v>
      </c>
      <c r="U30" s="1">
        <f t="shared" si="6"/>
        <v>10.964912280701753</v>
      </c>
      <c r="V30" s="1">
        <v>24.8</v>
      </c>
      <c r="W30" s="1">
        <v>13.8</v>
      </c>
      <c r="X30" s="1">
        <v>23.8</v>
      </c>
      <c r="Y30" s="1">
        <v>16.399999999999999</v>
      </c>
      <c r="Z30" s="1">
        <v>14.6</v>
      </c>
      <c r="AA30" s="1" t="s">
        <v>43</v>
      </c>
      <c r="AB30" s="1">
        <f t="shared" si="7"/>
        <v>23</v>
      </c>
      <c r="AC30" s="6">
        <v>12</v>
      </c>
      <c r="AD30" s="10">
        <f t="shared" si="20"/>
        <v>14</v>
      </c>
      <c r="AE30" s="1">
        <f t="shared" si="21"/>
        <v>42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30" t="s">
        <v>69</v>
      </c>
      <c r="B31" s="30" t="s">
        <v>37</v>
      </c>
      <c r="C31" s="30"/>
      <c r="D31" s="30"/>
      <c r="E31" s="30"/>
      <c r="F31" s="30"/>
      <c r="G31" s="31">
        <v>0</v>
      </c>
      <c r="H31" s="30">
        <v>180</v>
      </c>
      <c r="I31" s="30" t="s">
        <v>34</v>
      </c>
      <c r="J31" s="30"/>
      <c r="K31" s="30">
        <f t="shared" si="1"/>
        <v>0</v>
      </c>
      <c r="L31" s="30"/>
      <c r="M31" s="30"/>
      <c r="N31" s="30"/>
      <c r="O31" s="30">
        <f t="shared" si="3"/>
        <v>0</v>
      </c>
      <c r="P31" s="32"/>
      <c r="Q31" s="32"/>
      <c r="R31" s="32"/>
      <c r="S31" s="30"/>
      <c r="T31" s="30" t="e">
        <f t="shared" si="5"/>
        <v>#DIV/0!</v>
      </c>
      <c r="U31" s="30" t="e">
        <f t="shared" si="6"/>
        <v>#DIV/0!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 t="s">
        <v>70</v>
      </c>
      <c r="AB31" s="30">
        <f t="shared" si="7"/>
        <v>0</v>
      </c>
      <c r="AC31" s="31">
        <v>0</v>
      </c>
      <c r="AD31" s="33"/>
      <c r="AE31" s="30"/>
      <c r="AF31" s="30">
        <f>VLOOKUP(A31,[1]Sheet!$A:$AG,32,0)</f>
        <v>12</v>
      </c>
      <c r="AG31" s="30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37</v>
      </c>
      <c r="C32" s="1">
        <v>758</v>
      </c>
      <c r="D32" s="1">
        <v>3648</v>
      </c>
      <c r="E32" s="1">
        <v>126</v>
      </c>
      <c r="F32" s="1">
        <v>4260</v>
      </c>
      <c r="G32" s="6">
        <v>0.75</v>
      </c>
      <c r="H32" s="1">
        <v>180</v>
      </c>
      <c r="I32" s="1" t="s">
        <v>34</v>
      </c>
      <c r="J32" s="1">
        <v>129</v>
      </c>
      <c r="K32" s="1">
        <f t="shared" si="1"/>
        <v>-3</v>
      </c>
      <c r="L32" s="1"/>
      <c r="M32" s="1"/>
      <c r="N32" s="1"/>
      <c r="O32" s="1">
        <f t="shared" si="3"/>
        <v>25.2</v>
      </c>
      <c r="P32" s="5"/>
      <c r="Q32" s="5">
        <f>AC32*AD32</f>
        <v>0</v>
      </c>
      <c r="R32" s="5"/>
      <c r="S32" s="1"/>
      <c r="T32" s="1">
        <f t="shared" si="5"/>
        <v>169.04761904761907</v>
      </c>
      <c r="U32" s="1">
        <f t="shared" si="6"/>
        <v>169.04761904761907</v>
      </c>
      <c r="V32" s="1">
        <v>46.4</v>
      </c>
      <c r="W32" s="1">
        <v>336.2</v>
      </c>
      <c r="X32" s="1">
        <v>0</v>
      </c>
      <c r="Y32" s="1">
        <v>0</v>
      </c>
      <c r="Z32" s="1">
        <v>0</v>
      </c>
      <c r="AA32" s="1" t="s">
        <v>72</v>
      </c>
      <c r="AB32" s="1">
        <f t="shared" si="7"/>
        <v>0</v>
      </c>
      <c r="AC32" s="6">
        <v>8</v>
      </c>
      <c r="AD32" s="10">
        <f>MROUND(P32,AC32*AF32)/AC32</f>
        <v>0</v>
      </c>
      <c r="AE32" s="1">
        <f>AD32*AC32*G32</f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30" t="s">
        <v>73</v>
      </c>
      <c r="B33" s="30" t="s">
        <v>37</v>
      </c>
      <c r="C33" s="30"/>
      <c r="D33" s="30"/>
      <c r="E33" s="30"/>
      <c r="F33" s="30"/>
      <c r="G33" s="31">
        <v>0</v>
      </c>
      <c r="H33" s="30">
        <v>180</v>
      </c>
      <c r="I33" s="30" t="s">
        <v>34</v>
      </c>
      <c r="J33" s="30"/>
      <c r="K33" s="30">
        <f t="shared" ref="K33:K62" si="22">E33-J33</f>
        <v>0</v>
      </c>
      <c r="L33" s="30"/>
      <c r="M33" s="30"/>
      <c r="N33" s="30"/>
      <c r="O33" s="30">
        <f t="shared" si="3"/>
        <v>0</v>
      </c>
      <c r="P33" s="32"/>
      <c r="Q33" s="32"/>
      <c r="R33" s="32"/>
      <c r="S33" s="30"/>
      <c r="T33" s="30" t="e">
        <f t="shared" si="5"/>
        <v>#DIV/0!</v>
      </c>
      <c r="U33" s="30" t="e">
        <f t="shared" si="6"/>
        <v>#DIV/0!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 t="s">
        <v>70</v>
      </c>
      <c r="AB33" s="30">
        <f t="shared" si="7"/>
        <v>0</v>
      </c>
      <c r="AC33" s="31">
        <v>0</v>
      </c>
      <c r="AD33" s="33"/>
      <c r="AE33" s="30"/>
      <c r="AF33" s="30">
        <f>VLOOKUP(A33,[1]Sheet!$A:$AG,32,0)</f>
        <v>12</v>
      </c>
      <c r="AG33" s="30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37</v>
      </c>
      <c r="C34" s="1">
        <v>302</v>
      </c>
      <c r="D34" s="1">
        <v>192</v>
      </c>
      <c r="E34" s="1">
        <v>144</v>
      </c>
      <c r="F34" s="1">
        <v>313</v>
      </c>
      <c r="G34" s="6">
        <v>0.75</v>
      </c>
      <c r="H34" s="1">
        <v>180</v>
      </c>
      <c r="I34" s="1" t="s">
        <v>34</v>
      </c>
      <c r="J34" s="1">
        <v>144</v>
      </c>
      <c r="K34" s="1">
        <f t="shared" si="22"/>
        <v>0</v>
      </c>
      <c r="L34" s="1"/>
      <c r="M34" s="1"/>
      <c r="N34" s="1"/>
      <c r="O34" s="1">
        <f t="shared" si="3"/>
        <v>28.8</v>
      </c>
      <c r="P34" s="5">
        <f>14*O34-F34</f>
        <v>90.199999999999989</v>
      </c>
      <c r="Q34" s="5">
        <f>AC34*AD34</f>
        <v>96</v>
      </c>
      <c r="R34" s="5"/>
      <c r="S34" s="1"/>
      <c r="T34" s="1">
        <f t="shared" si="5"/>
        <v>14.201388888888889</v>
      </c>
      <c r="U34" s="1">
        <f t="shared" si="6"/>
        <v>10.868055555555555</v>
      </c>
      <c r="V34" s="1">
        <v>27.6</v>
      </c>
      <c r="W34" s="1">
        <v>43.4</v>
      </c>
      <c r="X34" s="1">
        <v>40.6</v>
      </c>
      <c r="Y34" s="1">
        <v>42.6</v>
      </c>
      <c r="Z34" s="1">
        <v>39.200000000000003</v>
      </c>
      <c r="AA34" s="1"/>
      <c r="AB34" s="1">
        <f t="shared" si="7"/>
        <v>67.649999999999991</v>
      </c>
      <c r="AC34" s="6">
        <v>8</v>
      </c>
      <c r="AD34" s="10">
        <f>MROUND(P34,AC34*AF34)/AC34</f>
        <v>12</v>
      </c>
      <c r="AE34" s="1">
        <f>AD34*AC34*G34</f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0" t="s">
        <v>75</v>
      </c>
      <c r="B35" s="30" t="s">
        <v>37</v>
      </c>
      <c r="C35" s="30"/>
      <c r="D35" s="30"/>
      <c r="E35" s="30"/>
      <c r="F35" s="30"/>
      <c r="G35" s="31">
        <v>0</v>
      </c>
      <c r="H35" s="30">
        <v>180</v>
      </c>
      <c r="I35" s="30" t="s">
        <v>34</v>
      </c>
      <c r="J35" s="30"/>
      <c r="K35" s="30">
        <f t="shared" si="22"/>
        <v>0</v>
      </c>
      <c r="L35" s="30"/>
      <c r="M35" s="30"/>
      <c r="N35" s="30"/>
      <c r="O35" s="30">
        <f t="shared" si="3"/>
        <v>0</v>
      </c>
      <c r="P35" s="32"/>
      <c r="Q35" s="32"/>
      <c r="R35" s="32"/>
      <c r="S35" s="30"/>
      <c r="T35" s="30" t="e">
        <f t="shared" si="5"/>
        <v>#DIV/0!</v>
      </c>
      <c r="U35" s="30" t="e">
        <f t="shared" si="6"/>
        <v>#DIV/0!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 t="s">
        <v>70</v>
      </c>
      <c r="AB35" s="30">
        <f t="shared" si="7"/>
        <v>0</v>
      </c>
      <c r="AC35" s="31">
        <v>0</v>
      </c>
      <c r="AD35" s="33"/>
      <c r="AE35" s="30"/>
      <c r="AF35" s="30">
        <f>VLOOKUP(A35,[1]Sheet!$A:$AG,32,0)</f>
        <v>12</v>
      </c>
      <c r="AG35" s="30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0" t="s">
        <v>76</v>
      </c>
      <c r="B36" s="30" t="s">
        <v>37</v>
      </c>
      <c r="C36" s="30"/>
      <c r="D36" s="30"/>
      <c r="E36" s="30"/>
      <c r="F36" s="30"/>
      <c r="G36" s="31">
        <v>0</v>
      </c>
      <c r="H36" s="30">
        <v>180</v>
      </c>
      <c r="I36" s="30" t="s">
        <v>34</v>
      </c>
      <c r="J36" s="30"/>
      <c r="K36" s="30">
        <f t="shared" si="22"/>
        <v>0</v>
      </c>
      <c r="L36" s="30"/>
      <c r="M36" s="30"/>
      <c r="N36" s="30"/>
      <c r="O36" s="30">
        <f t="shared" si="3"/>
        <v>0</v>
      </c>
      <c r="P36" s="32"/>
      <c r="Q36" s="32"/>
      <c r="R36" s="32"/>
      <c r="S36" s="30"/>
      <c r="T36" s="30" t="e">
        <f t="shared" si="5"/>
        <v>#DIV/0!</v>
      </c>
      <c r="U36" s="30" t="e">
        <f t="shared" si="6"/>
        <v>#DIV/0!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 t="s">
        <v>70</v>
      </c>
      <c r="AB36" s="30">
        <f t="shared" si="7"/>
        <v>0</v>
      </c>
      <c r="AC36" s="31">
        <v>0</v>
      </c>
      <c r="AD36" s="33"/>
      <c r="AE36" s="30"/>
      <c r="AF36" s="30">
        <f>VLOOKUP(A36,[1]Sheet!$A:$AG,32,0)</f>
        <v>12</v>
      </c>
      <c r="AG36" s="30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0" t="s">
        <v>77</v>
      </c>
      <c r="B37" s="30" t="s">
        <v>37</v>
      </c>
      <c r="C37" s="30"/>
      <c r="D37" s="30"/>
      <c r="E37" s="30"/>
      <c r="F37" s="30"/>
      <c r="G37" s="31">
        <v>0</v>
      </c>
      <c r="H37" s="30">
        <v>180</v>
      </c>
      <c r="I37" s="30" t="s">
        <v>34</v>
      </c>
      <c r="J37" s="30"/>
      <c r="K37" s="30">
        <f t="shared" si="22"/>
        <v>0</v>
      </c>
      <c r="L37" s="30"/>
      <c r="M37" s="30"/>
      <c r="N37" s="30"/>
      <c r="O37" s="30">
        <f t="shared" si="3"/>
        <v>0</v>
      </c>
      <c r="P37" s="32"/>
      <c r="Q37" s="32"/>
      <c r="R37" s="32"/>
      <c r="S37" s="30"/>
      <c r="T37" s="30" t="e">
        <f t="shared" si="5"/>
        <v>#DIV/0!</v>
      </c>
      <c r="U37" s="30" t="e">
        <f t="shared" si="6"/>
        <v>#DIV/0!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 t="s">
        <v>70</v>
      </c>
      <c r="AB37" s="30">
        <f t="shared" si="7"/>
        <v>0</v>
      </c>
      <c r="AC37" s="31">
        <v>0</v>
      </c>
      <c r="AD37" s="33"/>
      <c r="AE37" s="30"/>
      <c r="AF37" s="30">
        <f>VLOOKUP(A37,[1]Sheet!$A:$AG,32,0)</f>
        <v>12</v>
      </c>
      <c r="AG37" s="30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37</v>
      </c>
      <c r="C38" s="1">
        <v>170</v>
      </c>
      <c r="D38" s="1">
        <v>192</v>
      </c>
      <c r="E38" s="1">
        <v>115</v>
      </c>
      <c r="F38" s="1">
        <v>233</v>
      </c>
      <c r="G38" s="6">
        <v>0.9</v>
      </c>
      <c r="H38" s="1">
        <v>180</v>
      </c>
      <c r="I38" s="1" t="s">
        <v>34</v>
      </c>
      <c r="J38" s="1">
        <v>115</v>
      </c>
      <c r="K38" s="1">
        <f t="shared" si="22"/>
        <v>0</v>
      </c>
      <c r="L38" s="1"/>
      <c r="M38" s="1"/>
      <c r="N38" s="1"/>
      <c r="O38" s="1">
        <f t="shared" si="3"/>
        <v>23</v>
      </c>
      <c r="P38" s="5">
        <f>14*O38-F38</f>
        <v>89</v>
      </c>
      <c r="Q38" s="5">
        <f>AC38*AD38</f>
        <v>96</v>
      </c>
      <c r="R38" s="5"/>
      <c r="S38" s="1"/>
      <c r="T38" s="1">
        <f t="shared" si="5"/>
        <v>14.304347826086957</v>
      </c>
      <c r="U38" s="1">
        <f t="shared" si="6"/>
        <v>10.130434782608695</v>
      </c>
      <c r="V38" s="1">
        <v>24.2</v>
      </c>
      <c r="W38" s="1">
        <v>23</v>
      </c>
      <c r="X38" s="1">
        <v>18.399999999999999</v>
      </c>
      <c r="Y38" s="1">
        <v>34.200000000000003</v>
      </c>
      <c r="Z38" s="1">
        <v>17</v>
      </c>
      <c r="AA38" s="1" t="s">
        <v>43</v>
      </c>
      <c r="AB38" s="1">
        <f t="shared" si="7"/>
        <v>80.100000000000009</v>
      </c>
      <c r="AC38" s="6">
        <v>8</v>
      </c>
      <c r="AD38" s="10">
        <f>MROUND(P38,AC38*AF38)/AC38</f>
        <v>12</v>
      </c>
      <c r="AE38" s="1">
        <f>AD38*AC38*G38</f>
        <v>86.4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79</v>
      </c>
      <c r="B39" s="23" t="s">
        <v>37</v>
      </c>
      <c r="C39" s="23">
        <v>4</v>
      </c>
      <c r="D39" s="23"/>
      <c r="E39" s="23"/>
      <c r="F39" s="23"/>
      <c r="G39" s="24">
        <v>0</v>
      </c>
      <c r="H39" s="23" t="e">
        <v>#N/A</v>
      </c>
      <c r="I39" s="23" t="s">
        <v>48</v>
      </c>
      <c r="J39" s="23">
        <v>4</v>
      </c>
      <c r="K39" s="23">
        <f t="shared" si="22"/>
        <v>-4</v>
      </c>
      <c r="L39" s="23"/>
      <c r="M39" s="23"/>
      <c r="N39" s="23"/>
      <c r="O39" s="23">
        <f t="shared" si="3"/>
        <v>0</v>
      </c>
      <c r="P39" s="25"/>
      <c r="Q39" s="25"/>
      <c r="R39" s="25"/>
      <c r="S39" s="23"/>
      <c r="T39" s="23" t="e">
        <f t="shared" si="5"/>
        <v>#DIV/0!</v>
      </c>
      <c r="U39" s="23" t="e">
        <f t="shared" si="6"/>
        <v>#DIV/0!</v>
      </c>
      <c r="V39" s="23">
        <v>0.8</v>
      </c>
      <c r="W39" s="23">
        <v>0.8</v>
      </c>
      <c r="X39" s="23">
        <v>0</v>
      </c>
      <c r="Y39" s="23">
        <v>0</v>
      </c>
      <c r="Z39" s="23">
        <v>0</v>
      </c>
      <c r="AA39" s="23"/>
      <c r="AB39" s="23">
        <f t="shared" si="7"/>
        <v>0</v>
      </c>
      <c r="AC39" s="24">
        <v>0</v>
      </c>
      <c r="AD39" s="26"/>
      <c r="AE39" s="23"/>
      <c r="AF39" s="23"/>
      <c r="AG39" s="2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37</v>
      </c>
      <c r="C40" s="1">
        <v>82</v>
      </c>
      <c r="D40" s="1">
        <v>192</v>
      </c>
      <c r="E40" s="1">
        <v>73</v>
      </c>
      <c r="F40" s="1">
        <v>193</v>
      </c>
      <c r="G40" s="6">
        <v>0.9</v>
      </c>
      <c r="H40" s="1">
        <v>180</v>
      </c>
      <c r="I40" s="1" t="s">
        <v>34</v>
      </c>
      <c r="J40" s="1">
        <v>73</v>
      </c>
      <c r="K40" s="1">
        <f t="shared" si="22"/>
        <v>0</v>
      </c>
      <c r="L40" s="1"/>
      <c r="M40" s="1"/>
      <c r="N40" s="1"/>
      <c r="O40" s="1">
        <f t="shared" si="3"/>
        <v>14.6</v>
      </c>
      <c r="P40" s="5">
        <f>18*O40-F40</f>
        <v>69.800000000000011</v>
      </c>
      <c r="Q40" s="5">
        <f>AC40*AD40</f>
        <v>96</v>
      </c>
      <c r="R40" s="5"/>
      <c r="S40" s="1"/>
      <c r="T40" s="1">
        <f t="shared" si="5"/>
        <v>19.794520547945204</v>
      </c>
      <c r="U40" s="1">
        <f t="shared" si="6"/>
        <v>13.219178082191782</v>
      </c>
      <c r="V40" s="1">
        <v>19</v>
      </c>
      <c r="W40" s="1">
        <v>23.8</v>
      </c>
      <c r="X40" s="1">
        <v>15</v>
      </c>
      <c r="Y40" s="1">
        <v>20</v>
      </c>
      <c r="Z40" s="1">
        <v>15.4</v>
      </c>
      <c r="AA40" s="1"/>
      <c r="AB40" s="1">
        <f t="shared" si="7"/>
        <v>62.820000000000014</v>
      </c>
      <c r="AC40" s="6">
        <v>8</v>
      </c>
      <c r="AD40" s="10">
        <f>MROUND(P40,AC40*AF40)/AC40</f>
        <v>12</v>
      </c>
      <c r="AE40" s="1">
        <f>AD40*AC40*G40</f>
        <v>86.4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30" t="s">
        <v>81</v>
      </c>
      <c r="B41" s="30" t="s">
        <v>37</v>
      </c>
      <c r="C41" s="30"/>
      <c r="D41" s="30"/>
      <c r="E41" s="30"/>
      <c r="F41" s="30"/>
      <c r="G41" s="31">
        <v>0</v>
      </c>
      <c r="H41" s="30">
        <v>180</v>
      </c>
      <c r="I41" s="30" t="s">
        <v>34</v>
      </c>
      <c r="J41" s="30"/>
      <c r="K41" s="30">
        <f t="shared" si="22"/>
        <v>0</v>
      </c>
      <c r="L41" s="30"/>
      <c r="M41" s="30"/>
      <c r="N41" s="30"/>
      <c r="O41" s="30">
        <f t="shared" si="3"/>
        <v>0</v>
      </c>
      <c r="P41" s="32"/>
      <c r="Q41" s="32"/>
      <c r="R41" s="32"/>
      <c r="S41" s="30"/>
      <c r="T41" s="30" t="e">
        <f t="shared" si="5"/>
        <v>#DIV/0!</v>
      </c>
      <c r="U41" s="30" t="e">
        <f t="shared" si="6"/>
        <v>#DIV/0!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 t="s">
        <v>70</v>
      </c>
      <c r="AB41" s="30">
        <f t="shared" si="7"/>
        <v>0</v>
      </c>
      <c r="AC41" s="31">
        <v>0</v>
      </c>
      <c r="AD41" s="33"/>
      <c r="AE41" s="30"/>
      <c r="AF41" s="30">
        <f>VLOOKUP(A41,[1]Sheet!$A:$AG,32,0)</f>
        <v>12</v>
      </c>
      <c r="AG41" s="30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37</v>
      </c>
      <c r="C42" s="1">
        <v>93</v>
      </c>
      <c r="D42" s="1">
        <v>384</v>
      </c>
      <c r="E42" s="1">
        <v>123</v>
      </c>
      <c r="F42" s="1">
        <v>331</v>
      </c>
      <c r="G42" s="6">
        <v>0.9</v>
      </c>
      <c r="H42" s="1">
        <v>180</v>
      </c>
      <c r="I42" s="1" t="s">
        <v>34</v>
      </c>
      <c r="J42" s="1">
        <v>125</v>
      </c>
      <c r="K42" s="1">
        <f t="shared" si="22"/>
        <v>-2</v>
      </c>
      <c r="L42" s="1"/>
      <c r="M42" s="1"/>
      <c r="N42" s="1"/>
      <c r="O42" s="1">
        <f t="shared" si="3"/>
        <v>24.6</v>
      </c>
      <c r="P42" s="5">
        <f>16*O42-F42</f>
        <v>62.600000000000023</v>
      </c>
      <c r="Q42" s="5">
        <f t="shared" ref="Q42:Q55" si="23">AC42*AD42</f>
        <v>96</v>
      </c>
      <c r="R42" s="5"/>
      <c r="S42" s="1"/>
      <c r="T42" s="1">
        <f t="shared" si="5"/>
        <v>17.35772357723577</v>
      </c>
      <c r="U42" s="1">
        <f t="shared" si="6"/>
        <v>13.455284552845528</v>
      </c>
      <c r="V42" s="1">
        <v>33.200000000000003</v>
      </c>
      <c r="W42" s="1">
        <v>33</v>
      </c>
      <c r="X42" s="1">
        <v>23.8</v>
      </c>
      <c r="Y42" s="1">
        <v>31.4</v>
      </c>
      <c r="Z42" s="1">
        <v>45</v>
      </c>
      <c r="AA42" s="1"/>
      <c r="AB42" s="1">
        <f t="shared" si="7"/>
        <v>56.340000000000025</v>
      </c>
      <c r="AC42" s="6">
        <v>8</v>
      </c>
      <c r="AD42" s="10">
        <f t="shared" ref="AD42:AD55" si="24">MROUND(P42,AC42*AF42)/AC42</f>
        <v>12</v>
      </c>
      <c r="AE42" s="1">
        <f t="shared" ref="AE42:AE55" si="25">AD42*AC42*G42</f>
        <v>86.4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372</v>
      </c>
      <c r="D43" s="1">
        <v>384</v>
      </c>
      <c r="E43" s="1">
        <v>263</v>
      </c>
      <c r="F43" s="1">
        <v>441</v>
      </c>
      <c r="G43" s="6">
        <v>0.43</v>
      </c>
      <c r="H43" s="1">
        <v>180</v>
      </c>
      <c r="I43" s="1" t="s">
        <v>34</v>
      </c>
      <c r="J43" s="1">
        <v>263</v>
      </c>
      <c r="K43" s="1">
        <f t="shared" si="22"/>
        <v>0</v>
      </c>
      <c r="L43" s="1"/>
      <c r="M43" s="1"/>
      <c r="N43" s="1"/>
      <c r="O43" s="1">
        <f t="shared" si="3"/>
        <v>52.6</v>
      </c>
      <c r="P43" s="5">
        <f t="shared" ref="P43:P55" si="26">14*O43-F43</f>
        <v>295.39999999999998</v>
      </c>
      <c r="Q43" s="5">
        <f t="shared" si="23"/>
        <v>384</v>
      </c>
      <c r="R43" s="5"/>
      <c r="S43" s="1"/>
      <c r="T43" s="1">
        <f t="shared" si="5"/>
        <v>15.684410646387832</v>
      </c>
      <c r="U43" s="1">
        <f t="shared" si="6"/>
        <v>8.3840304182509495</v>
      </c>
      <c r="V43" s="1">
        <v>52.8</v>
      </c>
      <c r="W43" s="1">
        <v>44.6</v>
      </c>
      <c r="X43" s="1">
        <v>41.6</v>
      </c>
      <c r="Y43" s="1">
        <v>35.799999999999997</v>
      </c>
      <c r="Z43" s="1">
        <v>41.6</v>
      </c>
      <c r="AA43" s="1"/>
      <c r="AB43" s="1">
        <f t="shared" si="7"/>
        <v>127.02199999999999</v>
      </c>
      <c r="AC43" s="6">
        <v>16</v>
      </c>
      <c r="AD43" s="10">
        <f t="shared" si="24"/>
        <v>24</v>
      </c>
      <c r="AE43" s="1">
        <f t="shared" si="25"/>
        <v>165.12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33</v>
      </c>
      <c r="C44" s="1">
        <v>190</v>
      </c>
      <c r="D44" s="1">
        <v>600</v>
      </c>
      <c r="E44" s="1">
        <v>272.7</v>
      </c>
      <c r="F44" s="1">
        <v>470</v>
      </c>
      <c r="G44" s="6">
        <v>1</v>
      </c>
      <c r="H44" s="1">
        <v>180</v>
      </c>
      <c r="I44" s="1" t="s">
        <v>34</v>
      </c>
      <c r="J44" s="1">
        <v>280</v>
      </c>
      <c r="K44" s="1">
        <f t="shared" si="22"/>
        <v>-7.3000000000000114</v>
      </c>
      <c r="L44" s="1"/>
      <c r="M44" s="1"/>
      <c r="N44" s="1"/>
      <c r="O44" s="1">
        <f t="shared" si="3"/>
        <v>54.54</v>
      </c>
      <c r="P44" s="5">
        <f t="shared" si="26"/>
        <v>293.55999999999995</v>
      </c>
      <c r="Q44" s="5">
        <f t="shared" si="23"/>
        <v>300</v>
      </c>
      <c r="R44" s="5"/>
      <c r="S44" s="1"/>
      <c r="T44" s="1">
        <f t="shared" si="5"/>
        <v>14.118078474514117</v>
      </c>
      <c r="U44" s="1">
        <f t="shared" si="6"/>
        <v>8.6175284195086181</v>
      </c>
      <c r="V44" s="1">
        <v>53</v>
      </c>
      <c r="W44" s="1">
        <v>66</v>
      </c>
      <c r="X44" s="1">
        <v>52.82</v>
      </c>
      <c r="Y44" s="1">
        <v>59.937199999999997</v>
      </c>
      <c r="Z44" s="1">
        <v>55</v>
      </c>
      <c r="AA44" s="1"/>
      <c r="AB44" s="1">
        <f t="shared" si="7"/>
        <v>293.55999999999995</v>
      </c>
      <c r="AC44" s="6">
        <v>5</v>
      </c>
      <c r="AD44" s="10">
        <f t="shared" si="24"/>
        <v>60</v>
      </c>
      <c r="AE44" s="1">
        <f t="shared" si="25"/>
        <v>300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37</v>
      </c>
      <c r="C45" s="1">
        <v>695</v>
      </c>
      <c r="D45" s="1">
        <v>288</v>
      </c>
      <c r="E45" s="1">
        <v>297</v>
      </c>
      <c r="F45" s="1">
        <v>639</v>
      </c>
      <c r="G45" s="6">
        <v>0.9</v>
      </c>
      <c r="H45" s="1">
        <v>180</v>
      </c>
      <c r="I45" s="1" t="s">
        <v>34</v>
      </c>
      <c r="J45" s="1">
        <v>301</v>
      </c>
      <c r="K45" s="1">
        <f t="shared" si="22"/>
        <v>-4</v>
      </c>
      <c r="L45" s="1"/>
      <c r="M45" s="1"/>
      <c r="N45" s="1"/>
      <c r="O45" s="1">
        <f t="shared" si="3"/>
        <v>59.4</v>
      </c>
      <c r="P45" s="5">
        <f t="shared" si="26"/>
        <v>192.60000000000002</v>
      </c>
      <c r="Q45" s="5">
        <f t="shared" si="23"/>
        <v>192</v>
      </c>
      <c r="R45" s="5"/>
      <c r="S45" s="1"/>
      <c r="T45" s="1">
        <f t="shared" si="5"/>
        <v>13.98989898989899</v>
      </c>
      <c r="U45" s="1">
        <f t="shared" si="6"/>
        <v>10.757575757575758</v>
      </c>
      <c r="V45" s="1">
        <v>67</v>
      </c>
      <c r="W45" s="1">
        <v>67.2</v>
      </c>
      <c r="X45" s="1">
        <v>52.4</v>
      </c>
      <c r="Y45" s="1">
        <v>77.400000000000006</v>
      </c>
      <c r="Z45" s="1">
        <v>63.6</v>
      </c>
      <c r="AA45" s="1"/>
      <c r="AB45" s="1">
        <f t="shared" si="7"/>
        <v>173.34000000000003</v>
      </c>
      <c r="AC45" s="6">
        <v>8</v>
      </c>
      <c r="AD45" s="10">
        <f t="shared" si="24"/>
        <v>24</v>
      </c>
      <c r="AE45" s="1">
        <f t="shared" si="25"/>
        <v>172.8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137</v>
      </c>
      <c r="D46" s="1">
        <v>192</v>
      </c>
      <c r="E46" s="1">
        <v>79</v>
      </c>
      <c r="F46" s="1">
        <v>244</v>
      </c>
      <c r="G46" s="6">
        <v>0.43</v>
      </c>
      <c r="H46" s="1">
        <v>180</v>
      </c>
      <c r="I46" s="1" t="s">
        <v>34</v>
      </c>
      <c r="J46" s="1">
        <v>82</v>
      </c>
      <c r="K46" s="1">
        <f t="shared" si="22"/>
        <v>-3</v>
      </c>
      <c r="L46" s="1"/>
      <c r="M46" s="1"/>
      <c r="N46" s="1"/>
      <c r="O46" s="1">
        <f t="shared" si="3"/>
        <v>15.8</v>
      </c>
      <c r="P46" s="5"/>
      <c r="Q46" s="5">
        <f t="shared" si="23"/>
        <v>0</v>
      </c>
      <c r="R46" s="5"/>
      <c r="S46" s="1"/>
      <c r="T46" s="1">
        <f t="shared" si="5"/>
        <v>15.443037974683543</v>
      </c>
      <c r="U46" s="1">
        <f t="shared" si="6"/>
        <v>15.443037974683543</v>
      </c>
      <c r="V46" s="1">
        <v>19.600000000000001</v>
      </c>
      <c r="W46" s="1">
        <v>16.2</v>
      </c>
      <c r="X46" s="1">
        <v>15</v>
      </c>
      <c r="Y46" s="1">
        <v>16.2</v>
      </c>
      <c r="Z46" s="1">
        <v>24</v>
      </c>
      <c r="AA46" s="1"/>
      <c r="AB46" s="1">
        <f t="shared" si="7"/>
        <v>0</v>
      </c>
      <c r="AC46" s="6">
        <v>16</v>
      </c>
      <c r="AD46" s="10">
        <f t="shared" si="24"/>
        <v>0</v>
      </c>
      <c r="AE46" s="1">
        <f t="shared" si="25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126</v>
      </c>
      <c r="D47" s="1"/>
      <c r="E47" s="1">
        <v>7</v>
      </c>
      <c r="F47" s="1">
        <v>118</v>
      </c>
      <c r="G47" s="6">
        <v>0.7</v>
      </c>
      <c r="H47" s="1">
        <v>180</v>
      </c>
      <c r="I47" s="1" t="s">
        <v>34</v>
      </c>
      <c r="J47" s="1">
        <v>7</v>
      </c>
      <c r="K47" s="1">
        <f t="shared" si="22"/>
        <v>0</v>
      </c>
      <c r="L47" s="1"/>
      <c r="M47" s="1"/>
      <c r="N47" s="1"/>
      <c r="O47" s="1">
        <f t="shared" si="3"/>
        <v>1.4</v>
      </c>
      <c r="P47" s="5"/>
      <c r="Q47" s="5">
        <f t="shared" si="23"/>
        <v>0</v>
      </c>
      <c r="R47" s="5"/>
      <c r="S47" s="1"/>
      <c r="T47" s="1">
        <f t="shared" si="5"/>
        <v>84.285714285714292</v>
      </c>
      <c r="U47" s="1">
        <f t="shared" si="6"/>
        <v>84.285714285714292</v>
      </c>
      <c r="V47" s="1">
        <v>3.8</v>
      </c>
      <c r="W47" s="1">
        <v>2.8</v>
      </c>
      <c r="X47" s="1">
        <v>4.8</v>
      </c>
      <c r="Y47" s="1">
        <v>2</v>
      </c>
      <c r="Z47" s="1">
        <v>3.6</v>
      </c>
      <c r="AA47" s="36" t="s">
        <v>88</v>
      </c>
      <c r="AB47" s="1">
        <f t="shared" si="7"/>
        <v>0</v>
      </c>
      <c r="AC47" s="6">
        <v>10</v>
      </c>
      <c r="AD47" s="10">
        <f t="shared" si="24"/>
        <v>0</v>
      </c>
      <c r="AE47" s="1">
        <f t="shared" si="25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37</v>
      </c>
      <c r="C48" s="1">
        <v>120</v>
      </c>
      <c r="D48" s="1"/>
      <c r="E48" s="1">
        <v>7</v>
      </c>
      <c r="F48" s="1">
        <v>112</v>
      </c>
      <c r="G48" s="6">
        <v>0.7</v>
      </c>
      <c r="H48" s="1">
        <v>180</v>
      </c>
      <c r="I48" s="1" t="s">
        <v>34</v>
      </c>
      <c r="J48" s="1">
        <v>7</v>
      </c>
      <c r="K48" s="1">
        <f t="shared" si="22"/>
        <v>0</v>
      </c>
      <c r="L48" s="1"/>
      <c r="M48" s="1"/>
      <c r="N48" s="1"/>
      <c r="O48" s="1">
        <f t="shared" si="3"/>
        <v>1.4</v>
      </c>
      <c r="P48" s="5"/>
      <c r="Q48" s="5">
        <f t="shared" si="23"/>
        <v>0</v>
      </c>
      <c r="R48" s="5"/>
      <c r="S48" s="1"/>
      <c r="T48" s="1">
        <f t="shared" si="5"/>
        <v>80</v>
      </c>
      <c r="U48" s="1">
        <f t="shared" si="6"/>
        <v>80</v>
      </c>
      <c r="V48" s="1">
        <v>3.6</v>
      </c>
      <c r="W48" s="1">
        <v>4.4000000000000004</v>
      </c>
      <c r="X48" s="1">
        <v>5.2</v>
      </c>
      <c r="Y48" s="1">
        <v>1.8</v>
      </c>
      <c r="Z48" s="1">
        <v>2.6</v>
      </c>
      <c r="AA48" s="36" t="s">
        <v>88</v>
      </c>
      <c r="AB48" s="1">
        <f t="shared" si="7"/>
        <v>0</v>
      </c>
      <c r="AC48" s="6">
        <v>10</v>
      </c>
      <c r="AD48" s="10">
        <f t="shared" si="24"/>
        <v>0</v>
      </c>
      <c r="AE48" s="1">
        <f t="shared" si="25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37</v>
      </c>
      <c r="C49" s="1">
        <v>212</v>
      </c>
      <c r="D49" s="1"/>
      <c r="E49" s="1">
        <v>26</v>
      </c>
      <c r="F49" s="1">
        <v>183</v>
      </c>
      <c r="G49" s="6">
        <v>0.7</v>
      </c>
      <c r="H49" s="1">
        <v>180</v>
      </c>
      <c r="I49" s="1" t="s">
        <v>34</v>
      </c>
      <c r="J49" s="1">
        <v>26</v>
      </c>
      <c r="K49" s="1">
        <f t="shared" si="22"/>
        <v>0</v>
      </c>
      <c r="L49" s="1"/>
      <c r="M49" s="1"/>
      <c r="N49" s="1"/>
      <c r="O49" s="1">
        <f t="shared" si="3"/>
        <v>5.2</v>
      </c>
      <c r="P49" s="5"/>
      <c r="Q49" s="5">
        <f t="shared" si="23"/>
        <v>0</v>
      </c>
      <c r="R49" s="5"/>
      <c r="S49" s="1"/>
      <c r="T49" s="1">
        <f t="shared" si="5"/>
        <v>35.192307692307693</v>
      </c>
      <c r="U49" s="1">
        <f t="shared" si="6"/>
        <v>35.192307692307693</v>
      </c>
      <c r="V49" s="1">
        <v>3</v>
      </c>
      <c r="W49" s="1">
        <v>5.6</v>
      </c>
      <c r="X49" s="1">
        <v>8.4</v>
      </c>
      <c r="Y49" s="1">
        <v>9.1999999999999993</v>
      </c>
      <c r="Z49" s="1">
        <v>6</v>
      </c>
      <c r="AA49" s="28" t="s">
        <v>91</v>
      </c>
      <c r="AB49" s="1">
        <f t="shared" si="7"/>
        <v>0</v>
      </c>
      <c r="AC49" s="6">
        <v>8</v>
      </c>
      <c r="AD49" s="10">
        <f t="shared" si="24"/>
        <v>0</v>
      </c>
      <c r="AE49" s="1">
        <f t="shared" si="25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37</v>
      </c>
      <c r="C50" s="1">
        <v>289</v>
      </c>
      <c r="D50" s="1"/>
      <c r="E50" s="1">
        <v>36</v>
      </c>
      <c r="F50" s="1">
        <v>252</v>
      </c>
      <c r="G50" s="6">
        <v>0.7</v>
      </c>
      <c r="H50" s="1">
        <v>180</v>
      </c>
      <c r="I50" s="1" t="s">
        <v>34</v>
      </c>
      <c r="J50" s="1">
        <v>36</v>
      </c>
      <c r="K50" s="1">
        <f t="shared" si="22"/>
        <v>0</v>
      </c>
      <c r="L50" s="1"/>
      <c r="M50" s="1"/>
      <c r="N50" s="1"/>
      <c r="O50" s="1">
        <f t="shared" si="3"/>
        <v>7.2</v>
      </c>
      <c r="P50" s="5"/>
      <c r="Q50" s="5">
        <f t="shared" si="23"/>
        <v>0</v>
      </c>
      <c r="R50" s="5"/>
      <c r="S50" s="1"/>
      <c r="T50" s="1">
        <f t="shared" si="5"/>
        <v>35</v>
      </c>
      <c r="U50" s="1">
        <f t="shared" si="6"/>
        <v>35</v>
      </c>
      <c r="V50" s="1">
        <v>5.6</v>
      </c>
      <c r="W50" s="1">
        <v>6.2</v>
      </c>
      <c r="X50" s="1">
        <v>5.4</v>
      </c>
      <c r="Y50" s="1">
        <v>11.2</v>
      </c>
      <c r="Z50" s="1">
        <v>7.8</v>
      </c>
      <c r="AA50" s="28" t="s">
        <v>91</v>
      </c>
      <c r="AB50" s="1">
        <f t="shared" si="7"/>
        <v>0</v>
      </c>
      <c r="AC50" s="6">
        <v>8</v>
      </c>
      <c r="AD50" s="10">
        <f t="shared" si="24"/>
        <v>0</v>
      </c>
      <c r="AE50" s="1">
        <f t="shared" si="25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>
        <v>189</v>
      </c>
      <c r="D51" s="1"/>
      <c r="E51" s="1">
        <v>34</v>
      </c>
      <c r="F51" s="1">
        <v>151</v>
      </c>
      <c r="G51" s="6">
        <v>0.7</v>
      </c>
      <c r="H51" s="1">
        <v>180</v>
      </c>
      <c r="I51" s="1" t="s">
        <v>34</v>
      </c>
      <c r="J51" s="1">
        <v>34</v>
      </c>
      <c r="K51" s="1">
        <f t="shared" si="22"/>
        <v>0</v>
      </c>
      <c r="L51" s="1"/>
      <c r="M51" s="1"/>
      <c r="N51" s="1"/>
      <c r="O51" s="1">
        <f t="shared" si="3"/>
        <v>6.8</v>
      </c>
      <c r="P51" s="5"/>
      <c r="Q51" s="5">
        <f t="shared" si="23"/>
        <v>0</v>
      </c>
      <c r="R51" s="5"/>
      <c r="S51" s="1"/>
      <c r="T51" s="1">
        <f t="shared" si="5"/>
        <v>22.205882352941178</v>
      </c>
      <c r="U51" s="1">
        <f t="shared" si="6"/>
        <v>22.205882352941178</v>
      </c>
      <c r="V51" s="1">
        <v>4.2</v>
      </c>
      <c r="W51" s="1">
        <v>5.6</v>
      </c>
      <c r="X51" s="1">
        <v>5.8</v>
      </c>
      <c r="Y51" s="1">
        <v>11.6</v>
      </c>
      <c r="Z51" s="1">
        <v>7.4</v>
      </c>
      <c r="AA51" s="28" t="s">
        <v>91</v>
      </c>
      <c r="AB51" s="1">
        <f t="shared" si="7"/>
        <v>0</v>
      </c>
      <c r="AC51" s="6">
        <v>8</v>
      </c>
      <c r="AD51" s="10">
        <f t="shared" si="24"/>
        <v>0</v>
      </c>
      <c r="AE51" s="1">
        <f t="shared" si="25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37</v>
      </c>
      <c r="C52" s="1">
        <v>99</v>
      </c>
      <c r="D52" s="1">
        <v>288</v>
      </c>
      <c r="E52" s="1">
        <v>147</v>
      </c>
      <c r="F52" s="1">
        <v>238</v>
      </c>
      <c r="G52" s="6">
        <v>0.7</v>
      </c>
      <c r="H52" s="1">
        <v>180</v>
      </c>
      <c r="I52" s="1" t="s">
        <v>34</v>
      </c>
      <c r="J52" s="1">
        <v>147</v>
      </c>
      <c r="K52" s="1">
        <f t="shared" si="22"/>
        <v>0</v>
      </c>
      <c r="L52" s="1"/>
      <c r="M52" s="1"/>
      <c r="N52" s="1"/>
      <c r="O52" s="1">
        <f t="shared" si="3"/>
        <v>29.4</v>
      </c>
      <c r="P52" s="5">
        <f t="shared" si="26"/>
        <v>173.59999999999997</v>
      </c>
      <c r="Q52" s="5">
        <f t="shared" si="23"/>
        <v>192</v>
      </c>
      <c r="R52" s="5"/>
      <c r="S52" s="1"/>
      <c r="T52" s="1">
        <f t="shared" si="5"/>
        <v>14.625850340136056</v>
      </c>
      <c r="U52" s="1">
        <f t="shared" si="6"/>
        <v>8.0952380952380949</v>
      </c>
      <c r="V52" s="1">
        <v>22.6</v>
      </c>
      <c r="W52" s="1">
        <v>25.4</v>
      </c>
      <c r="X52" s="1">
        <v>22.8</v>
      </c>
      <c r="Y52" s="1">
        <v>32.200000000000003</v>
      </c>
      <c r="Z52" s="1">
        <v>15.4</v>
      </c>
      <c r="AA52" s="1" t="s">
        <v>43</v>
      </c>
      <c r="AB52" s="1">
        <f t="shared" si="7"/>
        <v>121.51999999999997</v>
      </c>
      <c r="AC52" s="6">
        <v>8</v>
      </c>
      <c r="AD52" s="10">
        <f t="shared" si="24"/>
        <v>24</v>
      </c>
      <c r="AE52" s="1">
        <f t="shared" si="25"/>
        <v>134.39999999999998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37</v>
      </c>
      <c r="C53" s="1">
        <v>17</v>
      </c>
      <c r="D53" s="1">
        <v>288</v>
      </c>
      <c r="E53" s="1">
        <v>92</v>
      </c>
      <c r="F53" s="1">
        <v>206</v>
      </c>
      <c r="G53" s="6">
        <v>0.9</v>
      </c>
      <c r="H53" s="1">
        <v>180</v>
      </c>
      <c r="I53" s="1" t="s">
        <v>34</v>
      </c>
      <c r="J53" s="1">
        <v>92</v>
      </c>
      <c r="K53" s="1">
        <f t="shared" si="22"/>
        <v>0</v>
      </c>
      <c r="L53" s="1"/>
      <c r="M53" s="1"/>
      <c r="N53" s="1"/>
      <c r="O53" s="1">
        <f t="shared" si="3"/>
        <v>18.399999999999999</v>
      </c>
      <c r="P53" s="5">
        <f t="shared" si="26"/>
        <v>51.599999999999966</v>
      </c>
      <c r="Q53" s="5">
        <f t="shared" si="23"/>
        <v>96</v>
      </c>
      <c r="R53" s="5"/>
      <c r="S53" s="1"/>
      <c r="T53" s="1">
        <f t="shared" si="5"/>
        <v>16.413043478260871</v>
      </c>
      <c r="U53" s="1">
        <f t="shared" si="6"/>
        <v>11.195652173913045</v>
      </c>
      <c r="V53" s="1">
        <v>24.6</v>
      </c>
      <c r="W53" s="1">
        <v>24</v>
      </c>
      <c r="X53" s="1">
        <v>15.6</v>
      </c>
      <c r="Y53" s="1">
        <v>28</v>
      </c>
      <c r="Z53" s="1">
        <v>18.8</v>
      </c>
      <c r="AA53" s="1" t="s">
        <v>43</v>
      </c>
      <c r="AB53" s="1">
        <f t="shared" si="7"/>
        <v>46.439999999999969</v>
      </c>
      <c r="AC53" s="6">
        <v>8</v>
      </c>
      <c r="AD53" s="10">
        <f t="shared" si="24"/>
        <v>12</v>
      </c>
      <c r="AE53" s="1">
        <f t="shared" si="25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91</v>
      </c>
      <c r="D54" s="1">
        <v>96</v>
      </c>
      <c r="E54" s="1">
        <v>50</v>
      </c>
      <c r="F54" s="1">
        <v>136</v>
      </c>
      <c r="G54" s="6">
        <v>0.9</v>
      </c>
      <c r="H54" s="1">
        <v>180</v>
      </c>
      <c r="I54" s="1" t="s">
        <v>34</v>
      </c>
      <c r="J54" s="1">
        <v>50</v>
      </c>
      <c r="K54" s="1">
        <f t="shared" si="22"/>
        <v>0</v>
      </c>
      <c r="L54" s="1"/>
      <c r="M54" s="1"/>
      <c r="N54" s="1"/>
      <c r="O54" s="1">
        <f t="shared" si="3"/>
        <v>10</v>
      </c>
      <c r="P54" s="5"/>
      <c r="Q54" s="5">
        <f t="shared" si="23"/>
        <v>0</v>
      </c>
      <c r="R54" s="5"/>
      <c r="S54" s="1"/>
      <c r="T54" s="1">
        <f t="shared" si="5"/>
        <v>13.6</v>
      </c>
      <c r="U54" s="1">
        <f t="shared" si="6"/>
        <v>13.6</v>
      </c>
      <c r="V54" s="1">
        <v>10.199999999999999</v>
      </c>
      <c r="W54" s="1">
        <v>9.1999999999999993</v>
      </c>
      <c r="X54" s="1">
        <v>8.4</v>
      </c>
      <c r="Y54" s="1">
        <v>11.6</v>
      </c>
      <c r="Z54" s="1">
        <v>9.4</v>
      </c>
      <c r="AA54" s="1"/>
      <c r="AB54" s="1">
        <f t="shared" si="7"/>
        <v>0</v>
      </c>
      <c r="AC54" s="6">
        <v>8</v>
      </c>
      <c r="AD54" s="10">
        <f t="shared" si="24"/>
        <v>0</v>
      </c>
      <c r="AE54" s="1">
        <f t="shared" si="25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33</v>
      </c>
      <c r="C55" s="1">
        <v>225</v>
      </c>
      <c r="D55" s="1">
        <v>660</v>
      </c>
      <c r="E55" s="1">
        <v>275</v>
      </c>
      <c r="F55" s="1">
        <v>565</v>
      </c>
      <c r="G55" s="6">
        <v>1</v>
      </c>
      <c r="H55" s="1">
        <v>180</v>
      </c>
      <c r="I55" s="1" t="s">
        <v>34</v>
      </c>
      <c r="J55" s="1">
        <v>275</v>
      </c>
      <c r="K55" s="1">
        <f t="shared" si="22"/>
        <v>0</v>
      </c>
      <c r="L55" s="1"/>
      <c r="M55" s="1"/>
      <c r="N55" s="1"/>
      <c r="O55" s="1">
        <f t="shared" si="3"/>
        <v>55</v>
      </c>
      <c r="P55" s="5">
        <f t="shared" si="26"/>
        <v>205</v>
      </c>
      <c r="Q55" s="5">
        <f t="shared" si="23"/>
        <v>180</v>
      </c>
      <c r="R55" s="5"/>
      <c r="S55" s="1"/>
      <c r="T55" s="1">
        <f t="shared" si="5"/>
        <v>13.545454545454545</v>
      </c>
      <c r="U55" s="1">
        <f t="shared" si="6"/>
        <v>10.272727272727273</v>
      </c>
      <c r="V55" s="1">
        <v>58</v>
      </c>
      <c r="W55" s="1">
        <v>50.52</v>
      </c>
      <c r="X55" s="1">
        <v>53</v>
      </c>
      <c r="Y55" s="1">
        <v>46.949599999999997</v>
      </c>
      <c r="Z55" s="1">
        <v>63</v>
      </c>
      <c r="AA55" s="1"/>
      <c r="AB55" s="1">
        <f t="shared" si="7"/>
        <v>205</v>
      </c>
      <c r="AC55" s="6">
        <v>5</v>
      </c>
      <c r="AD55" s="10">
        <f t="shared" si="24"/>
        <v>36</v>
      </c>
      <c r="AE55" s="1">
        <f t="shared" si="25"/>
        <v>180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30" t="s">
        <v>98</v>
      </c>
      <c r="B56" s="30" t="s">
        <v>37</v>
      </c>
      <c r="C56" s="30"/>
      <c r="D56" s="30"/>
      <c r="E56" s="30"/>
      <c r="F56" s="30"/>
      <c r="G56" s="31">
        <v>0</v>
      </c>
      <c r="H56" s="30">
        <v>180</v>
      </c>
      <c r="I56" s="30" t="s">
        <v>34</v>
      </c>
      <c r="J56" s="30"/>
      <c r="K56" s="30">
        <f t="shared" si="22"/>
        <v>0</v>
      </c>
      <c r="L56" s="30"/>
      <c r="M56" s="30"/>
      <c r="N56" s="30"/>
      <c r="O56" s="30">
        <f t="shared" si="3"/>
        <v>0</v>
      </c>
      <c r="P56" s="32"/>
      <c r="Q56" s="32"/>
      <c r="R56" s="32"/>
      <c r="S56" s="30"/>
      <c r="T56" s="30" t="e">
        <f t="shared" si="5"/>
        <v>#DIV/0!</v>
      </c>
      <c r="U56" s="30" t="e">
        <f t="shared" si="6"/>
        <v>#DIV/0!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 t="s">
        <v>70</v>
      </c>
      <c r="AB56" s="30">
        <f t="shared" si="7"/>
        <v>0</v>
      </c>
      <c r="AC56" s="31">
        <v>0</v>
      </c>
      <c r="AD56" s="33"/>
      <c r="AE56" s="30"/>
      <c r="AF56" s="30">
        <f>VLOOKUP(A56,[1]Sheet!$A:$AG,32,0)</f>
        <v>12</v>
      </c>
      <c r="AG56" s="30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30" t="s">
        <v>99</v>
      </c>
      <c r="B57" s="30" t="s">
        <v>37</v>
      </c>
      <c r="C57" s="30"/>
      <c r="D57" s="30"/>
      <c r="E57" s="30"/>
      <c r="F57" s="30"/>
      <c r="G57" s="31">
        <v>0</v>
      </c>
      <c r="H57" s="30">
        <v>180</v>
      </c>
      <c r="I57" s="30" t="s">
        <v>34</v>
      </c>
      <c r="J57" s="30"/>
      <c r="K57" s="30">
        <f t="shared" si="22"/>
        <v>0</v>
      </c>
      <c r="L57" s="30"/>
      <c r="M57" s="30"/>
      <c r="N57" s="30"/>
      <c r="O57" s="30">
        <f t="shared" si="3"/>
        <v>0</v>
      </c>
      <c r="P57" s="32"/>
      <c r="Q57" s="32"/>
      <c r="R57" s="32"/>
      <c r="S57" s="30"/>
      <c r="T57" s="30" t="e">
        <f t="shared" si="5"/>
        <v>#DIV/0!</v>
      </c>
      <c r="U57" s="30" t="e">
        <f t="shared" si="6"/>
        <v>#DIV/0!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 t="s">
        <v>70</v>
      </c>
      <c r="AB57" s="30">
        <f t="shared" si="7"/>
        <v>0</v>
      </c>
      <c r="AC57" s="31">
        <v>0</v>
      </c>
      <c r="AD57" s="33"/>
      <c r="AE57" s="30"/>
      <c r="AF57" s="30">
        <f>VLOOKUP(A57,[1]Sheet!$A:$AG,32,0)</f>
        <v>8</v>
      </c>
      <c r="AG57" s="30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30" t="s">
        <v>100</v>
      </c>
      <c r="B58" s="30" t="s">
        <v>37</v>
      </c>
      <c r="C58" s="30"/>
      <c r="D58" s="30"/>
      <c r="E58" s="30"/>
      <c r="F58" s="30"/>
      <c r="G58" s="31">
        <v>0</v>
      </c>
      <c r="H58" s="30">
        <v>180</v>
      </c>
      <c r="I58" s="30" t="s">
        <v>34</v>
      </c>
      <c r="J58" s="30"/>
      <c r="K58" s="30">
        <f t="shared" si="22"/>
        <v>0</v>
      </c>
      <c r="L58" s="30"/>
      <c r="M58" s="30"/>
      <c r="N58" s="30"/>
      <c r="O58" s="30">
        <f t="shared" si="3"/>
        <v>0</v>
      </c>
      <c r="P58" s="32"/>
      <c r="Q58" s="32"/>
      <c r="R58" s="32"/>
      <c r="S58" s="30"/>
      <c r="T58" s="30" t="e">
        <f t="shared" si="5"/>
        <v>#DIV/0!</v>
      </c>
      <c r="U58" s="30" t="e">
        <f t="shared" si="6"/>
        <v>#DIV/0!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 t="s">
        <v>70</v>
      </c>
      <c r="AB58" s="30">
        <f t="shared" si="7"/>
        <v>0</v>
      </c>
      <c r="AC58" s="31">
        <v>0</v>
      </c>
      <c r="AD58" s="33"/>
      <c r="AE58" s="30"/>
      <c r="AF58" s="30">
        <f>VLOOKUP(A58,[1]Sheet!$A:$AG,32,0)</f>
        <v>6</v>
      </c>
      <c r="AG58" s="30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101</v>
      </c>
      <c r="B59" s="23" t="s">
        <v>33</v>
      </c>
      <c r="C59" s="23">
        <v>210</v>
      </c>
      <c r="D59" s="23"/>
      <c r="E59" s="23">
        <v>5</v>
      </c>
      <c r="F59" s="23">
        <v>205</v>
      </c>
      <c r="G59" s="24">
        <v>0</v>
      </c>
      <c r="H59" s="23" t="e">
        <v>#N/A</v>
      </c>
      <c r="I59" s="23" t="s">
        <v>48</v>
      </c>
      <c r="J59" s="23">
        <v>5</v>
      </c>
      <c r="K59" s="23">
        <f t="shared" si="22"/>
        <v>0</v>
      </c>
      <c r="L59" s="23"/>
      <c r="M59" s="23"/>
      <c r="N59" s="23"/>
      <c r="O59" s="23">
        <f t="shared" si="3"/>
        <v>1</v>
      </c>
      <c r="P59" s="25"/>
      <c r="Q59" s="25"/>
      <c r="R59" s="25"/>
      <c r="S59" s="23"/>
      <c r="T59" s="23">
        <f t="shared" si="5"/>
        <v>205</v>
      </c>
      <c r="U59" s="23">
        <f t="shared" si="6"/>
        <v>205</v>
      </c>
      <c r="V59" s="23">
        <v>5</v>
      </c>
      <c r="W59" s="23">
        <v>9</v>
      </c>
      <c r="X59" s="23">
        <v>5</v>
      </c>
      <c r="Y59" s="23">
        <v>0</v>
      </c>
      <c r="Z59" s="23">
        <v>0</v>
      </c>
      <c r="AA59" s="29" t="s">
        <v>128</v>
      </c>
      <c r="AB59" s="23">
        <f t="shared" si="7"/>
        <v>0</v>
      </c>
      <c r="AC59" s="24">
        <v>0</v>
      </c>
      <c r="AD59" s="26"/>
      <c r="AE59" s="23"/>
      <c r="AF59" s="23"/>
      <c r="AG59" s="2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30" t="s">
        <v>102</v>
      </c>
      <c r="B60" s="30" t="s">
        <v>37</v>
      </c>
      <c r="C60" s="30"/>
      <c r="D60" s="30"/>
      <c r="E60" s="30"/>
      <c r="F60" s="30"/>
      <c r="G60" s="31">
        <v>0</v>
      </c>
      <c r="H60" s="30">
        <v>180</v>
      </c>
      <c r="I60" s="30" t="s">
        <v>34</v>
      </c>
      <c r="J60" s="30"/>
      <c r="K60" s="30">
        <f t="shared" si="22"/>
        <v>0</v>
      </c>
      <c r="L60" s="30"/>
      <c r="M60" s="30"/>
      <c r="N60" s="30"/>
      <c r="O60" s="30">
        <f t="shared" si="3"/>
        <v>0</v>
      </c>
      <c r="P60" s="32"/>
      <c r="Q60" s="32"/>
      <c r="R60" s="32"/>
      <c r="S60" s="30"/>
      <c r="T60" s="30" t="e">
        <f t="shared" si="5"/>
        <v>#DIV/0!</v>
      </c>
      <c r="U60" s="30" t="e">
        <f t="shared" si="6"/>
        <v>#DIV/0!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 t="s">
        <v>70</v>
      </c>
      <c r="AB60" s="30">
        <f t="shared" si="7"/>
        <v>0</v>
      </c>
      <c r="AC60" s="31">
        <v>0</v>
      </c>
      <c r="AD60" s="33"/>
      <c r="AE60" s="30"/>
      <c r="AF60" s="30">
        <f>VLOOKUP(A60,[1]Sheet!$A:$AG,32,0)</f>
        <v>6</v>
      </c>
      <c r="AG60" s="30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33</v>
      </c>
      <c r="C61" s="1">
        <v>225.9</v>
      </c>
      <c r="D61" s="1">
        <v>466.2</v>
      </c>
      <c r="E61" s="1">
        <v>266.39999999999998</v>
      </c>
      <c r="F61" s="1">
        <v>385</v>
      </c>
      <c r="G61" s="6">
        <v>1</v>
      </c>
      <c r="H61" s="1">
        <v>180</v>
      </c>
      <c r="I61" s="1" t="s">
        <v>34</v>
      </c>
      <c r="J61" s="1">
        <v>266.39999999999998</v>
      </c>
      <c r="K61" s="1">
        <f t="shared" si="22"/>
        <v>0</v>
      </c>
      <c r="L61" s="1"/>
      <c r="M61" s="1"/>
      <c r="N61" s="1"/>
      <c r="O61" s="1">
        <f t="shared" si="3"/>
        <v>53.279999999999994</v>
      </c>
      <c r="P61" s="5">
        <f t="shared" ref="P61:P66" si="27">14*O61-F61</f>
        <v>360.91999999999996</v>
      </c>
      <c r="Q61" s="5">
        <f t="shared" ref="Q61:Q67" si="28">AC61*AD61</f>
        <v>362.6</v>
      </c>
      <c r="R61" s="5"/>
      <c r="S61" s="1"/>
      <c r="T61" s="1">
        <f t="shared" si="5"/>
        <v>14.031531531531533</v>
      </c>
      <c r="U61" s="1">
        <f t="shared" si="6"/>
        <v>7.2259759759759765</v>
      </c>
      <c r="V61" s="1">
        <v>47.36</v>
      </c>
      <c r="W61" s="1">
        <v>53.24</v>
      </c>
      <c r="X61" s="1">
        <v>50.32</v>
      </c>
      <c r="Y61" s="1">
        <v>43.66</v>
      </c>
      <c r="Z61" s="1">
        <v>55.48</v>
      </c>
      <c r="AA61" s="1"/>
      <c r="AB61" s="1">
        <f t="shared" si="7"/>
        <v>360.91999999999996</v>
      </c>
      <c r="AC61" s="6">
        <v>3.7</v>
      </c>
      <c r="AD61" s="10">
        <f t="shared" ref="AD61:AD67" si="29">MROUND(P61,AC61*AF61)/AC61</f>
        <v>98</v>
      </c>
      <c r="AE61" s="1">
        <f t="shared" ref="AE61:AE67" si="30">AD61*AC61*G61</f>
        <v>362.6</v>
      </c>
      <c r="AF61" s="1">
        <f>VLOOKUP(A61,[1]Sheet!$A:$AG,32,0)</f>
        <v>14</v>
      </c>
      <c r="AG61" s="1">
        <f>VLOOKUP(A61,[1]Sheet!$A:$AG,33,0)</f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37</v>
      </c>
      <c r="C62" s="1">
        <v>284</v>
      </c>
      <c r="D62" s="1">
        <v>336</v>
      </c>
      <c r="E62" s="1">
        <v>148</v>
      </c>
      <c r="F62" s="1">
        <v>429</v>
      </c>
      <c r="G62" s="6">
        <v>0.25</v>
      </c>
      <c r="H62" s="1">
        <v>180</v>
      </c>
      <c r="I62" s="1" t="s">
        <v>34</v>
      </c>
      <c r="J62" s="1">
        <v>147</v>
      </c>
      <c r="K62" s="1">
        <f t="shared" si="22"/>
        <v>1</v>
      </c>
      <c r="L62" s="1"/>
      <c r="M62" s="1"/>
      <c r="N62" s="1"/>
      <c r="O62" s="1">
        <f t="shared" si="3"/>
        <v>29.6</v>
      </c>
      <c r="P62" s="5"/>
      <c r="Q62" s="5">
        <f t="shared" si="28"/>
        <v>0</v>
      </c>
      <c r="R62" s="5"/>
      <c r="S62" s="1"/>
      <c r="T62" s="1">
        <f t="shared" si="5"/>
        <v>14.493243243243242</v>
      </c>
      <c r="U62" s="1">
        <f t="shared" si="6"/>
        <v>14.493243243243242</v>
      </c>
      <c r="V62" s="1">
        <v>32.799999999999997</v>
      </c>
      <c r="W62" s="1">
        <v>42.4</v>
      </c>
      <c r="X62" s="1">
        <v>33.200000000000003</v>
      </c>
      <c r="Y62" s="1">
        <v>43</v>
      </c>
      <c r="Z62" s="1">
        <v>29</v>
      </c>
      <c r="AA62" s="1"/>
      <c r="AB62" s="1">
        <f t="shared" si="7"/>
        <v>0</v>
      </c>
      <c r="AC62" s="6">
        <v>12</v>
      </c>
      <c r="AD62" s="10">
        <f t="shared" si="29"/>
        <v>0</v>
      </c>
      <c r="AE62" s="1">
        <f t="shared" si="30"/>
        <v>0</v>
      </c>
      <c r="AF62" s="1">
        <f>VLOOKUP(A62,[1]Sheet!$A:$AG,32,0)</f>
        <v>14</v>
      </c>
      <c r="AG62" s="1">
        <f>VLOOKUP(A62,[1]Sheet!$A:$AG,33,0)</f>
        <v>70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37</v>
      </c>
      <c r="C63" s="1">
        <v>362</v>
      </c>
      <c r="D63" s="1">
        <v>504</v>
      </c>
      <c r="E63" s="1">
        <v>389</v>
      </c>
      <c r="F63" s="1">
        <v>406</v>
      </c>
      <c r="G63" s="6">
        <v>0.3</v>
      </c>
      <c r="H63" s="1">
        <v>180</v>
      </c>
      <c r="I63" s="1" t="s">
        <v>34</v>
      </c>
      <c r="J63" s="1">
        <v>391</v>
      </c>
      <c r="K63" s="1">
        <f t="shared" ref="K63:K75" si="31">E63-J63</f>
        <v>-2</v>
      </c>
      <c r="L63" s="1"/>
      <c r="M63" s="1"/>
      <c r="N63" s="1"/>
      <c r="O63" s="1">
        <f t="shared" si="3"/>
        <v>77.8</v>
      </c>
      <c r="P63" s="5">
        <f t="shared" si="27"/>
        <v>683.2</v>
      </c>
      <c r="Q63" s="5">
        <f t="shared" si="28"/>
        <v>672</v>
      </c>
      <c r="R63" s="5"/>
      <c r="S63" s="1"/>
      <c r="T63" s="1">
        <f t="shared" si="5"/>
        <v>13.8560411311054</v>
      </c>
      <c r="U63" s="1">
        <f t="shared" si="6"/>
        <v>5.2185089974293062</v>
      </c>
      <c r="V63" s="1">
        <v>62.6</v>
      </c>
      <c r="W63" s="1">
        <v>65.2</v>
      </c>
      <c r="X63" s="1">
        <v>53.8</v>
      </c>
      <c r="Y63" s="1">
        <v>67.599999999999994</v>
      </c>
      <c r="Z63" s="1">
        <v>53</v>
      </c>
      <c r="AA63" s="1"/>
      <c r="AB63" s="1">
        <f t="shared" si="7"/>
        <v>204.96</v>
      </c>
      <c r="AC63" s="6">
        <v>12</v>
      </c>
      <c r="AD63" s="10">
        <f t="shared" si="29"/>
        <v>56</v>
      </c>
      <c r="AE63" s="1">
        <f t="shared" si="30"/>
        <v>201.6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33</v>
      </c>
      <c r="C64" s="1">
        <v>88.3</v>
      </c>
      <c r="D64" s="1">
        <v>2.1</v>
      </c>
      <c r="E64" s="1">
        <v>50.8</v>
      </c>
      <c r="F64" s="1">
        <v>39.6</v>
      </c>
      <c r="G64" s="6">
        <v>1</v>
      </c>
      <c r="H64" s="1">
        <v>180</v>
      </c>
      <c r="I64" s="1" t="s">
        <v>34</v>
      </c>
      <c r="J64" s="1">
        <v>50.3</v>
      </c>
      <c r="K64" s="1">
        <f t="shared" si="31"/>
        <v>0.5</v>
      </c>
      <c r="L64" s="1"/>
      <c r="M64" s="1"/>
      <c r="N64" s="1"/>
      <c r="O64" s="1">
        <f t="shared" ref="O64:O75" si="32">E64/5</f>
        <v>10.16</v>
      </c>
      <c r="P64" s="5">
        <f t="shared" si="27"/>
        <v>102.64000000000001</v>
      </c>
      <c r="Q64" s="5">
        <f t="shared" si="28"/>
        <v>97.199999999999989</v>
      </c>
      <c r="R64" s="5"/>
      <c r="S64" s="1"/>
      <c r="T64" s="1">
        <f t="shared" si="5"/>
        <v>13.464566929133856</v>
      </c>
      <c r="U64" s="1">
        <f t="shared" si="6"/>
        <v>3.8976377952755907</v>
      </c>
      <c r="V64" s="1">
        <v>5.74</v>
      </c>
      <c r="W64" s="1">
        <v>6.12</v>
      </c>
      <c r="X64" s="1">
        <v>9.36</v>
      </c>
      <c r="Y64" s="1">
        <v>11.52</v>
      </c>
      <c r="Z64" s="1">
        <v>8.64</v>
      </c>
      <c r="AA64" s="1"/>
      <c r="AB64" s="1">
        <f t="shared" si="7"/>
        <v>102.64000000000001</v>
      </c>
      <c r="AC64" s="6">
        <v>1.8</v>
      </c>
      <c r="AD64" s="10">
        <f t="shared" si="29"/>
        <v>53.999999999999993</v>
      </c>
      <c r="AE64" s="1">
        <f t="shared" si="30"/>
        <v>97.199999999999989</v>
      </c>
      <c r="AF64" s="1">
        <f>VLOOKUP(A64,[1]Sheet!$A:$AG,32,0)</f>
        <v>18</v>
      </c>
      <c r="AG64" s="1">
        <f>VLOOKUP(A64,[1]Sheet!$A:$AG,33,0)</f>
        <v>234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37</v>
      </c>
      <c r="C65" s="1">
        <v>144</v>
      </c>
      <c r="D65" s="1">
        <v>504</v>
      </c>
      <c r="E65" s="1">
        <v>158</v>
      </c>
      <c r="F65" s="1">
        <v>436</v>
      </c>
      <c r="G65" s="6">
        <v>0.3</v>
      </c>
      <c r="H65" s="1">
        <v>180</v>
      </c>
      <c r="I65" s="1" t="s">
        <v>34</v>
      </c>
      <c r="J65" s="1">
        <v>163</v>
      </c>
      <c r="K65" s="1">
        <f t="shared" si="31"/>
        <v>-5</v>
      </c>
      <c r="L65" s="1"/>
      <c r="M65" s="1"/>
      <c r="N65" s="1"/>
      <c r="O65" s="1">
        <f t="shared" si="32"/>
        <v>31.6</v>
      </c>
      <c r="P65" s="5"/>
      <c r="Q65" s="5">
        <f t="shared" si="28"/>
        <v>0</v>
      </c>
      <c r="R65" s="5"/>
      <c r="S65" s="1"/>
      <c r="T65" s="1">
        <f t="shared" si="5"/>
        <v>13.797468354430379</v>
      </c>
      <c r="U65" s="1">
        <f t="shared" si="6"/>
        <v>13.797468354430379</v>
      </c>
      <c r="V65" s="1">
        <v>29.8</v>
      </c>
      <c r="W65" s="1">
        <v>57.4</v>
      </c>
      <c r="X65" s="1">
        <v>33.799999999999997</v>
      </c>
      <c r="Y65" s="1">
        <v>33.200000000000003</v>
      </c>
      <c r="Z65" s="1">
        <v>24.2</v>
      </c>
      <c r="AA65" s="1" t="s">
        <v>41</v>
      </c>
      <c r="AB65" s="1">
        <f t="shared" si="7"/>
        <v>0</v>
      </c>
      <c r="AC65" s="6">
        <v>12</v>
      </c>
      <c r="AD65" s="10">
        <f t="shared" si="29"/>
        <v>0</v>
      </c>
      <c r="AE65" s="1">
        <f t="shared" si="30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37</v>
      </c>
      <c r="C66" s="1">
        <v>39</v>
      </c>
      <c r="D66" s="1">
        <v>334</v>
      </c>
      <c r="E66" s="1">
        <v>100</v>
      </c>
      <c r="F66" s="1">
        <v>245</v>
      </c>
      <c r="G66" s="6">
        <v>0.2</v>
      </c>
      <c r="H66" s="1">
        <v>365</v>
      </c>
      <c r="I66" s="1" t="s">
        <v>34</v>
      </c>
      <c r="J66" s="1">
        <v>100</v>
      </c>
      <c r="K66" s="1">
        <f t="shared" si="31"/>
        <v>0</v>
      </c>
      <c r="L66" s="1"/>
      <c r="M66" s="1"/>
      <c r="N66" s="1"/>
      <c r="O66" s="1">
        <f t="shared" si="32"/>
        <v>20</v>
      </c>
      <c r="P66" s="5">
        <f t="shared" si="27"/>
        <v>35</v>
      </c>
      <c r="Q66" s="5">
        <f t="shared" si="28"/>
        <v>60</v>
      </c>
      <c r="R66" s="5"/>
      <c r="S66" s="1"/>
      <c r="T66" s="1">
        <f t="shared" si="5"/>
        <v>15.25</v>
      </c>
      <c r="U66" s="1">
        <f t="shared" si="6"/>
        <v>12.25</v>
      </c>
      <c r="V66" s="1">
        <v>23.8</v>
      </c>
      <c r="W66" s="1">
        <v>12.8</v>
      </c>
      <c r="X66" s="1">
        <v>8.1999999999999993</v>
      </c>
      <c r="Y66" s="1">
        <v>19.8</v>
      </c>
      <c r="Z66" s="1">
        <v>6.4</v>
      </c>
      <c r="AA66" s="1" t="s">
        <v>109</v>
      </c>
      <c r="AB66" s="1">
        <f t="shared" si="7"/>
        <v>7</v>
      </c>
      <c r="AC66" s="6">
        <v>6</v>
      </c>
      <c r="AD66" s="10">
        <f t="shared" si="29"/>
        <v>10</v>
      </c>
      <c r="AE66" s="1">
        <f t="shared" si="30"/>
        <v>12</v>
      </c>
      <c r="AF66" s="1">
        <f>VLOOKUP(A66,[1]Sheet!$A:$AG,32,0)</f>
        <v>10</v>
      </c>
      <c r="AG66" s="1">
        <f>VLOOKUP(A66,[1]Sheet!$A:$AG,33,0)</f>
        <v>130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110</v>
      </c>
      <c r="B67" s="1" t="s">
        <v>37</v>
      </c>
      <c r="C67" s="1">
        <v>28</v>
      </c>
      <c r="D67" s="1">
        <v>4</v>
      </c>
      <c r="E67" s="1">
        <v>1</v>
      </c>
      <c r="F67" s="1"/>
      <c r="G67" s="6">
        <v>0.2</v>
      </c>
      <c r="H67" s="1">
        <v>365</v>
      </c>
      <c r="I67" s="1" t="s">
        <v>34</v>
      </c>
      <c r="J67" s="1">
        <v>76</v>
      </c>
      <c r="K67" s="1">
        <f t="shared" si="31"/>
        <v>-75</v>
      </c>
      <c r="L67" s="1"/>
      <c r="M67" s="1"/>
      <c r="N67" s="1"/>
      <c r="O67" s="1">
        <f t="shared" si="32"/>
        <v>0.2</v>
      </c>
      <c r="P67" s="35">
        <v>40</v>
      </c>
      <c r="Q67" s="35">
        <f t="shared" si="28"/>
        <v>60</v>
      </c>
      <c r="R67" s="5"/>
      <c r="S67" s="1"/>
      <c r="T67" s="1">
        <f t="shared" si="5"/>
        <v>300</v>
      </c>
      <c r="U67" s="1">
        <f t="shared" si="6"/>
        <v>0</v>
      </c>
      <c r="V67" s="1">
        <v>28</v>
      </c>
      <c r="W67" s="1">
        <v>19.2</v>
      </c>
      <c r="X67" s="1">
        <v>12</v>
      </c>
      <c r="Y67" s="1">
        <v>19</v>
      </c>
      <c r="Z67" s="1">
        <v>7.8</v>
      </c>
      <c r="AA67" s="27" t="s">
        <v>111</v>
      </c>
      <c r="AB67" s="1">
        <f t="shared" si="7"/>
        <v>8</v>
      </c>
      <c r="AC67" s="6">
        <v>6</v>
      </c>
      <c r="AD67" s="10">
        <f t="shared" si="29"/>
        <v>10</v>
      </c>
      <c r="AE67" s="1">
        <f t="shared" si="30"/>
        <v>12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0" t="s">
        <v>112</v>
      </c>
      <c r="B68" s="30" t="s">
        <v>37</v>
      </c>
      <c r="C68" s="30"/>
      <c r="D68" s="30"/>
      <c r="E68" s="30"/>
      <c r="F68" s="30"/>
      <c r="G68" s="31">
        <v>0</v>
      </c>
      <c r="H68" s="30">
        <v>180</v>
      </c>
      <c r="I68" s="30" t="s">
        <v>34</v>
      </c>
      <c r="J68" s="30"/>
      <c r="K68" s="30">
        <f t="shared" si="31"/>
        <v>0</v>
      </c>
      <c r="L68" s="30"/>
      <c r="M68" s="30"/>
      <c r="N68" s="30"/>
      <c r="O68" s="30">
        <f t="shared" si="32"/>
        <v>0</v>
      </c>
      <c r="P68" s="32"/>
      <c r="Q68" s="32"/>
      <c r="R68" s="32"/>
      <c r="S68" s="30"/>
      <c r="T68" s="30" t="e">
        <f t="shared" si="5"/>
        <v>#DIV/0!</v>
      </c>
      <c r="U68" s="30" t="e">
        <f t="shared" si="6"/>
        <v>#DIV/0!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 t="s">
        <v>70</v>
      </c>
      <c r="AB68" s="30">
        <f t="shared" si="7"/>
        <v>0</v>
      </c>
      <c r="AC68" s="31">
        <v>14</v>
      </c>
      <c r="AD68" s="33"/>
      <c r="AE68" s="30"/>
      <c r="AF68" s="30">
        <f>VLOOKUP(A68,[1]Sheet!$A:$AG,32,0)</f>
        <v>14</v>
      </c>
      <c r="AG68" s="30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30" t="s">
        <v>113</v>
      </c>
      <c r="B69" s="30" t="s">
        <v>37</v>
      </c>
      <c r="C69" s="30"/>
      <c r="D69" s="30"/>
      <c r="E69" s="30"/>
      <c r="F69" s="30"/>
      <c r="G69" s="31">
        <v>0</v>
      </c>
      <c r="H69" s="30">
        <v>180</v>
      </c>
      <c r="I69" s="30" t="s">
        <v>34</v>
      </c>
      <c r="J69" s="30"/>
      <c r="K69" s="30">
        <f t="shared" si="31"/>
        <v>0</v>
      </c>
      <c r="L69" s="30"/>
      <c r="M69" s="30"/>
      <c r="N69" s="30"/>
      <c r="O69" s="30">
        <f t="shared" si="32"/>
        <v>0</v>
      </c>
      <c r="P69" s="32"/>
      <c r="Q69" s="32"/>
      <c r="R69" s="32"/>
      <c r="S69" s="30"/>
      <c r="T69" s="30" t="e">
        <f t="shared" si="5"/>
        <v>#DIV/0!</v>
      </c>
      <c r="U69" s="30" t="e">
        <f t="shared" si="6"/>
        <v>#DIV/0!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 t="s">
        <v>70</v>
      </c>
      <c r="AB69" s="30">
        <f t="shared" si="7"/>
        <v>0</v>
      </c>
      <c r="AC69" s="31">
        <v>0</v>
      </c>
      <c r="AD69" s="33"/>
      <c r="AE69" s="30"/>
      <c r="AF69" s="30">
        <f>VLOOKUP(A69,[1]Sheet!$A:$AG,32,0)</f>
        <v>14</v>
      </c>
      <c r="AG69" s="30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37</v>
      </c>
      <c r="C70" s="1">
        <v>1446</v>
      </c>
      <c r="D70" s="1">
        <v>1284</v>
      </c>
      <c r="E70" s="1">
        <v>732</v>
      </c>
      <c r="F70" s="1">
        <v>1891</v>
      </c>
      <c r="G70" s="6">
        <v>0.25</v>
      </c>
      <c r="H70" s="1">
        <v>180</v>
      </c>
      <c r="I70" s="1" t="s">
        <v>34</v>
      </c>
      <c r="J70" s="1">
        <v>732</v>
      </c>
      <c r="K70" s="1">
        <f t="shared" si="31"/>
        <v>0</v>
      </c>
      <c r="L70" s="1"/>
      <c r="M70" s="1"/>
      <c r="N70" s="1"/>
      <c r="O70" s="1">
        <f t="shared" si="32"/>
        <v>146.4</v>
      </c>
      <c r="P70" s="5">
        <f t="shared" ref="P70:P73" si="33">14*O70-F70</f>
        <v>158.59999999999991</v>
      </c>
      <c r="Q70" s="5">
        <f t="shared" ref="Q70:Q73" si="34">AC70*AD70</f>
        <v>168</v>
      </c>
      <c r="R70" s="5"/>
      <c r="S70" s="1"/>
      <c r="T70" s="1">
        <f t="shared" si="5"/>
        <v>14.064207650273223</v>
      </c>
      <c r="U70" s="1">
        <f t="shared" si="6"/>
        <v>12.916666666666666</v>
      </c>
      <c r="V70" s="1">
        <v>128</v>
      </c>
      <c r="W70" s="1">
        <v>115.4</v>
      </c>
      <c r="X70" s="1">
        <v>184.2</v>
      </c>
      <c r="Y70" s="1">
        <v>219</v>
      </c>
      <c r="Z70" s="1">
        <v>189.8</v>
      </c>
      <c r="AA70" s="1" t="s">
        <v>41</v>
      </c>
      <c r="AB70" s="1">
        <f t="shared" si="7"/>
        <v>39.649999999999977</v>
      </c>
      <c r="AC70" s="6">
        <v>12</v>
      </c>
      <c r="AD70" s="10">
        <f t="shared" ref="AD70:AD73" si="35">MROUND(P70,AC70*AF70)/AC70</f>
        <v>14</v>
      </c>
      <c r="AE70" s="1">
        <f t="shared" ref="AE70:AE73" si="36">AD70*AC70*G70</f>
        <v>42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37</v>
      </c>
      <c r="C71" s="1">
        <v>96</v>
      </c>
      <c r="D71" s="1">
        <v>1986</v>
      </c>
      <c r="E71" s="1">
        <v>696</v>
      </c>
      <c r="F71" s="1">
        <v>1300</v>
      </c>
      <c r="G71" s="6">
        <v>0.25</v>
      </c>
      <c r="H71" s="1">
        <v>180</v>
      </c>
      <c r="I71" s="1" t="s">
        <v>34</v>
      </c>
      <c r="J71" s="1">
        <v>693</v>
      </c>
      <c r="K71" s="1">
        <f t="shared" si="31"/>
        <v>3</v>
      </c>
      <c r="L71" s="1"/>
      <c r="M71" s="1"/>
      <c r="N71" s="1"/>
      <c r="O71" s="1">
        <f t="shared" si="32"/>
        <v>139.19999999999999</v>
      </c>
      <c r="P71" s="5">
        <f t="shared" si="33"/>
        <v>648.79999999999973</v>
      </c>
      <c r="Q71" s="5">
        <f t="shared" si="34"/>
        <v>672</v>
      </c>
      <c r="R71" s="5"/>
      <c r="S71" s="1"/>
      <c r="T71" s="1">
        <f t="shared" ref="T71:T75" si="37">(F71+Q71)/O71</f>
        <v>14.166666666666668</v>
      </c>
      <c r="U71" s="1">
        <f t="shared" ref="U71:U75" si="38">F71/O71</f>
        <v>9.3390804597701162</v>
      </c>
      <c r="V71" s="1">
        <v>111.2</v>
      </c>
      <c r="W71" s="1">
        <v>155.4</v>
      </c>
      <c r="X71" s="1">
        <v>101.6</v>
      </c>
      <c r="Y71" s="1">
        <v>87.4</v>
      </c>
      <c r="Z71" s="1">
        <v>80</v>
      </c>
      <c r="AA71" s="1"/>
      <c r="AB71" s="1">
        <f t="shared" ref="AB71:AB75" si="39">P71*G71</f>
        <v>162.19999999999993</v>
      </c>
      <c r="AC71" s="6">
        <v>12</v>
      </c>
      <c r="AD71" s="10">
        <f t="shared" si="35"/>
        <v>56</v>
      </c>
      <c r="AE71" s="1">
        <f t="shared" si="36"/>
        <v>168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33</v>
      </c>
      <c r="C72" s="1">
        <v>91.8</v>
      </c>
      <c r="D72" s="1"/>
      <c r="E72" s="1">
        <v>29.7</v>
      </c>
      <c r="F72" s="1">
        <v>48.6</v>
      </c>
      <c r="G72" s="6">
        <v>1</v>
      </c>
      <c r="H72" s="1">
        <v>180</v>
      </c>
      <c r="I72" s="1" t="s">
        <v>34</v>
      </c>
      <c r="J72" s="1">
        <v>29.7</v>
      </c>
      <c r="K72" s="1">
        <f t="shared" si="31"/>
        <v>0</v>
      </c>
      <c r="L72" s="1"/>
      <c r="M72" s="1"/>
      <c r="N72" s="1"/>
      <c r="O72" s="1">
        <f t="shared" si="32"/>
        <v>5.9399999999999995</v>
      </c>
      <c r="P72" s="5">
        <f t="shared" si="33"/>
        <v>34.559999999999995</v>
      </c>
      <c r="Q72" s="5">
        <f t="shared" si="34"/>
        <v>37.800000000000004</v>
      </c>
      <c r="R72" s="5"/>
      <c r="S72" s="1"/>
      <c r="T72" s="1">
        <f t="shared" si="37"/>
        <v>14.545454545454547</v>
      </c>
      <c r="U72" s="1">
        <f t="shared" si="38"/>
        <v>8.1818181818181834</v>
      </c>
      <c r="V72" s="1">
        <v>5.94</v>
      </c>
      <c r="W72" s="1">
        <v>1.62</v>
      </c>
      <c r="X72" s="1">
        <v>9.7200000000000006</v>
      </c>
      <c r="Y72" s="1">
        <v>2.16</v>
      </c>
      <c r="Z72" s="1">
        <v>4.32</v>
      </c>
      <c r="AA72" s="1"/>
      <c r="AB72" s="1">
        <f t="shared" si="39"/>
        <v>34.559999999999995</v>
      </c>
      <c r="AC72" s="6">
        <v>2.7</v>
      </c>
      <c r="AD72" s="10">
        <f t="shared" si="35"/>
        <v>14</v>
      </c>
      <c r="AE72" s="1">
        <f t="shared" si="36"/>
        <v>37.800000000000004</v>
      </c>
      <c r="AF72" s="1">
        <f>VLOOKUP(A72,[1]Sheet!$A:$AG,32,0)</f>
        <v>14</v>
      </c>
      <c r="AG72" s="1">
        <f>VLOOKUP(A72,[1]Sheet!$A:$AG,33,0)</f>
        <v>126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33</v>
      </c>
      <c r="C73" s="1">
        <v>35</v>
      </c>
      <c r="D73" s="1">
        <v>530</v>
      </c>
      <c r="E73" s="34">
        <f>180+E74</f>
        <v>210</v>
      </c>
      <c r="F73" s="34">
        <f>340+F74</f>
        <v>400</v>
      </c>
      <c r="G73" s="6">
        <v>1</v>
      </c>
      <c r="H73" s="1">
        <v>180</v>
      </c>
      <c r="I73" s="1" t="s">
        <v>34</v>
      </c>
      <c r="J73" s="1">
        <v>180</v>
      </c>
      <c r="K73" s="1">
        <f t="shared" si="31"/>
        <v>30</v>
      </c>
      <c r="L73" s="1"/>
      <c r="M73" s="1"/>
      <c r="N73" s="1"/>
      <c r="O73" s="1">
        <f t="shared" si="32"/>
        <v>42</v>
      </c>
      <c r="P73" s="5">
        <f t="shared" si="33"/>
        <v>188</v>
      </c>
      <c r="Q73" s="5">
        <f t="shared" si="34"/>
        <v>180</v>
      </c>
      <c r="R73" s="5"/>
      <c r="S73" s="1"/>
      <c r="T73" s="1">
        <f t="shared" si="37"/>
        <v>13.80952380952381</v>
      </c>
      <c r="U73" s="1">
        <f t="shared" si="38"/>
        <v>9.5238095238095237</v>
      </c>
      <c r="V73" s="1">
        <v>42</v>
      </c>
      <c r="W73" s="1">
        <v>52</v>
      </c>
      <c r="X73" s="1">
        <v>33</v>
      </c>
      <c r="Y73" s="1">
        <v>46</v>
      </c>
      <c r="Z73" s="1">
        <v>25</v>
      </c>
      <c r="AA73" s="1" t="s">
        <v>118</v>
      </c>
      <c r="AB73" s="1">
        <f t="shared" si="39"/>
        <v>188</v>
      </c>
      <c r="AC73" s="6">
        <v>5</v>
      </c>
      <c r="AD73" s="10">
        <f t="shared" si="35"/>
        <v>36</v>
      </c>
      <c r="AE73" s="1">
        <f t="shared" si="36"/>
        <v>180</v>
      </c>
      <c r="AF73" s="1">
        <f>VLOOKUP(A73,[1]Sheet!$A:$AG,32,0)</f>
        <v>12</v>
      </c>
      <c r="AG73" s="1">
        <f>VLOOKUP(A73,[1]Sheet!$A:$AG,33,0)</f>
        <v>84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3" t="s">
        <v>119</v>
      </c>
      <c r="B74" s="23" t="s">
        <v>33</v>
      </c>
      <c r="C74" s="23"/>
      <c r="D74" s="27">
        <v>620.01</v>
      </c>
      <c r="E74" s="34">
        <v>30</v>
      </c>
      <c r="F74" s="34">
        <v>60</v>
      </c>
      <c r="G74" s="24">
        <v>0</v>
      </c>
      <c r="H74" s="23" t="e">
        <v>#N/A</v>
      </c>
      <c r="I74" s="23" t="s">
        <v>48</v>
      </c>
      <c r="J74" s="23">
        <v>30</v>
      </c>
      <c r="K74" s="23">
        <f t="shared" si="31"/>
        <v>0</v>
      </c>
      <c r="L74" s="23"/>
      <c r="M74" s="23"/>
      <c r="N74" s="23"/>
      <c r="O74" s="23">
        <f t="shared" si="32"/>
        <v>6</v>
      </c>
      <c r="P74" s="25"/>
      <c r="Q74" s="25"/>
      <c r="R74" s="25"/>
      <c r="S74" s="23"/>
      <c r="T74" s="23">
        <f t="shared" si="37"/>
        <v>10</v>
      </c>
      <c r="U74" s="23">
        <f t="shared" si="38"/>
        <v>10</v>
      </c>
      <c r="V74" s="23">
        <v>0</v>
      </c>
      <c r="W74" s="23">
        <v>14</v>
      </c>
      <c r="X74" s="23">
        <v>0</v>
      </c>
      <c r="Y74" s="23">
        <v>0</v>
      </c>
      <c r="Z74" s="23">
        <v>0</v>
      </c>
      <c r="AA74" s="27" t="s">
        <v>65</v>
      </c>
      <c r="AB74" s="23">
        <f t="shared" si="39"/>
        <v>0</v>
      </c>
      <c r="AC74" s="24">
        <v>0</v>
      </c>
      <c r="AD74" s="26"/>
      <c r="AE74" s="23"/>
      <c r="AF74" s="23"/>
      <c r="AG74" s="2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37</v>
      </c>
      <c r="C75" s="1">
        <v>383</v>
      </c>
      <c r="D75" s="1">
        <v>528</v>
      </c>
      <c r="E75" s="1">
        <v>184</v>
      </c>
      <c r="F75" s="1">
        <v>692</v>
      </c>
      <c r="G75" s="6">
        <v>0.14000000000000001</v>
      </c>
      <c r="H75" s="1">
        <v>180</v>
      </c>
      <c r="I75" s="1" t="s">
        <v>34</v>
      </c>
      <c r="J75" s="1">
        <v>161</v>
      </c>
      <c r="K75" s="1">
        <f t="shared" si="31"/>
        <v>23</v>
      </c>
      <c r="L75" s="1"/>
      <c r="M75" s="1"/>
      <c r="N75" s="1"/>
      <c r="O75" s="1">
        <f t="shared" si="32"/>
        <v>36.799999999999997</v>
      </c>
      <c r="P75" s="5"/>
      <c r="Q75" s="5">
        <f>AC75*AD75</f>
        <v>0</v>
      </c>
      <c r="R75" s="5"/>
      <c r="S75" s="1"/>
      <c r="T75" s="1">
        <f t="shared" si="37"/>
        <v>18.804347826086957</v>
      </c>
      <c r="U75" s="1">
        <f t="shared" si="38"/>
        <v>18.804347826086957</v>
      </c>
      <c r="V75" s="1">
        <v>65.8</v>
      </c>
      <c r="W75" s="1">
        <v>40.4</v>
      </c>
      <c r="X75" s="1">
        <v>44.6</v>
      </c>
      <c r="Y75" s="1">
        <v>66.599999999999994</v>
      </c>
      <c r="Z75" s="1">
        <v>28.6</v>
      </c>
      <c r="AA75" s="1" t="s">
        <v>43</v>
      </c>
      <c r="AB75" s="1">
        <f t="shared" si="39"/>
        <v>0</v>
      </c>
      <c r="AC75" s="6">
        <v>22</v>
      </c>
      <c r="AD75" s="10">
        <f>MROUND(P75,AC75*AF75)/AC75</f>
        <v>0</v>
      </c>
      <c r="AE75" s="1">
        <f>AD75*AC75*G75</f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G75" xr:uid="{55AED23F-05AC-423D-B183-FE2E886E50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2024-10-24T11:33:19Z</dcterms:created>
  <dcterms:modified xsi:type="dcterms:W3CDTF">2024-10-25T07:02:05Z</dcterms:modified>
</cp:coreProperties>
</file>