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10,24 ПОКОМ КИ филиалы\"/>
    </mc:Choice>
  </mc:AlternateContent>
  <xr:revisionPtr revIDLastSave="0" documentId="13_ncr:1_{CB888705-8B38-477B-B5DF-0A502AA595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1" i="1" l="1"/>
  <c r="P32" i="1"/>
  <c r="P79" i="1"/>
  <c r="P86" i="1"/>
  <c r="P25" i="1" l="1"/>
  <c r="P17" i="1"/>
  <c r="AC89" i="1" l="1"/>
  <c r="AC52" i="1"/>
  <c r="AC23" i="1"/>
  <c r="AC19" i="1"/>
  <c r="Q96" i="1"/>
  <c r="AC96" i="1" s="1"/>
  <c r="Q91" i="1"/>
  <c r="AC91" i="1" s="1"/>
  <c r="Q83" i="1"/>
  <c r="AC83" i="1" s="1"/>
  <c r="Q82" i="1"/>
  <c r="AC82" i="1" s="1"/>
  <c r="Q80" i="1"/>
  <c r="AC80" i="1" s="1"/>
  <c r="Q78" i="1"/>
  <c r="AC78" i="1" s="1"/>
  <c r="Q77" i="1"/>
  <c r="Q76" i="1"/>
  <c r="AC76" i="1" s="1"/>
  <c r="Q74" i="1"/>
  <c r="AC74" i="1" s="1"/>
  <c r="Q55" i="1"/>
  <c r="AC55" i="1" s="1"/>
  <c r="Q44" i="1"/>
  <c r="AC44" i="1" s="1"/>
  <c r="Q37" i="1"/>
  <c r="AC37" i="1" s="1"/>
  <c r="Q36" i="1"/>
  <c r="AC36" i="1" s="1"/>
  <c r="Q35" i="1"/>
  <c r="AC35" i="1" s="1"/>
  <c r="Q33" i="1"/>
  <c r="AC33" i="1" s="1"/>
  <c r="Q26" i="1"/>
  <c r="Q15" i="1"/>
  <c r="Q9" i="1"/>
  <c r="AC9" i="1" s="1"/>
  <c r="AC15" i="1" l="1"/>
  <c r="AC26" i="1"/>
  <c r="AC77" i="1"/>
  <c r="F55" i="1"/>
  <c r="E55" i="1"/>
  <c r="E5" i="1" s="1"/>
  <c r="AC22" i="1"/>
  <c r="AC31" i="1"/>
  <c r="AC85" i="1"/>
  <c r="AC95" i="1"/>
  <c r="O7" i="1"/>
  <c r="P7" i="1" s="1"/>
  <c r="O8" i="1"/>
  <c r="P8" i="1" s="1"/>
  <c r="Q8" i="1" s="1"/>
  <c r="O9" i="1"/>
  <c r="T9" i="1" s="1"/>
  <c r="O10" i="1"/>
  <c r="P10" i="1" s="1"/>
  <c r="O11" i="1"/>
  <c r="P11" i="1" s="1"/>
  <c r="O12" i="1"/>
  <c r="O13" i="1"/>
  <c r="P13" i="1" s="1"/>
  <c r="O14" i="1"/>
  <c r="O15" i="1"/>
  <c r="T15" i="1" s="1"/>
  <c r="O16" i="1"/>
  <c r="P16" i="1" s="1"/>
  <c r="O17" i="1"/>
  <c r="O18" i="1"/>
  <c r="P18" i="1" s="1"/>
  <c r="O19" i="1"/>
  <c r="O20" i="1"/>
  <c r="P20" i="1" s="1"/>
  <c r="O21" i="1"/>
  <c r="O22" i="1"/>
  <c r="T22" i="1" s="1"/>
  <c r="O23" i="1"/>
  <c r="O24" i="1"/>
  <c r="P24" i="1" s="1"/>
  <c r="O25" i="1"/>
  <c r="O26" i="1"/>
  <c r="T26" i="1" s="1"/>
  <c r="O27" i="1"/>
  <c r="O28" i="1"/>
  <c r="P28" i="1" s="1"/>
  <c r="O29" i="1"/>
  <c r="P29" i="1" s="1"/>
  <c r="Q29" i="1" s="1"/>
  <c r="O30" i="1"/>
  <c r="O31" i="1"/>
  <c r="T31" i="1" s="1"/>
  <c r="O32" i="1"/>
  <c r="Q32" i="1" s="1"/>
  <c r="O33" i="1"/>
  <c r="T33" i="1" s="1"/>
  <c r="O34" i="1"/>
  <c r="O35" i="1"/>
  <c r="T35" i="1" s="1"/>
  <c r="O36" i="1"/>
  <c r="T36" i="1" s="1"/>
  <c r="O37" i="1"/>
  <c r="T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T44" i="1" s="1"/>
  <c r="O45" i="1"/>
  <c r="O46" i="1"/>
  <c r="P46" i="1" s="1"/>
  <c r="O47" i="1"/>
  <c r="P47" i="1" s="1"/>
  <c r="O48" i="1"/>
  <c r="O49" i="1"/>
  <c r="O50" i="1"/>
  <c r="P50" i="1" s="1"/>
  <c r="O51" i="1"/>
  <c r="O52" i="1"/>
  <c r="T52" i="1" s="1"/>
  <c r="O53" i="1"/>
  <c r="P53" i="1" s="1"/>
  <c r="O54" i="1"/>
  <c r="O56" i="1"/>
  <c r="O57" i="1"/>
  <c r="O58" i="1"/>
  <c r="P58" i="1" s="1"/>
  <c r="O59" i="1"/>
  <c r="P59" i="1" s="1"/>
  <c r="O60" i="1"/>
  <c r="O61" i="1"/>
  <c r="O62" i="1"/>
  <c r="O63" i="1"/>
  <c r="P63" i="1" s="1"/>
  <c r="O64" i="1"/>
  <c r="O65" i="1"/>
  <c r="O66" i="1"/>
  <c r="O67" i="1"/>
  <c r="P67" i="1" s="1"/>
  <c r="O68" i="1"/>
  <c r="P68" i="1" s="1"/>
  <c r="O69" i="1"/>
  <c r="P69" i="1" s="1"/>
  <c r="O70" i="1"/>
  <c r="O71" i="1"/>
  <c r="P71" i="1" s="1"/>
  <c r="O72" i="1"/>
  <c r="O73" i="1"/>
  <c r="P73" i="1" s="1"/>
  <c r="O74" i="1"/>
  <c r="T74" i="1" s="1"/>
  <c r="O75" i="1"/>
  <c r="P75" i="1" s="1"/>
  <c r="O76" i="1"/>
  <c r="T76" i="1" s="1"/>
  <c r="O77" i="1"/>
  <c r="T77" i="1" s="1"/>
  <c r="O78" i="1"/>
  <c r="T78" i="1" s="1"/>
  <c r="O79" i="1"/>
  <c r="O80" i="1"/>
  <c r="T80" i="1" s="1"/>
  <c r="O81" i="1"/>
  <c r="P81" i="1" s="1"/>
  <c r="O82" i="1"/>
  <c r="T82" i="1" s="1"/>
  <c r="O83" i="1"/>
  <c r="T83" i="1" s="1"/>
  <c r="O84" i="1"/>
  <c r="P84" i="1" s="1"/>
  <c r="O85" i="1"/>
  <c r="T85" i="1" s="1"/>
  <c r="O86" i="1"/>
  <c r="O87" i="1"/>
  <c r="P87" i="1" s="1"/>
  <c r="O88" i="1"/>
  <c r="O89" i="1"/>
  <c r="T89" i="1" s="1"/>
  <c r="O90" i="1"/>
  <c r="P90" i="1" s="1"/>
  <c r="O91" i="1"/>
  <c r="T91" i="1" s="1"/>
  <c r="O92" i="1"/>
  <c r="O93" i="1"/>
  <c r="O94" i="1"/>
  <c r="U94" i="1" s="1"/>
  <c r="O95" i="1"/>
  <c r="U95" i="1" s="1"/>
  <c r="O96" i="1"/>
  <c r="T96" i="1" s="1"/>
  <c r="O6" i="1"/>
  <c r="P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P57" i="1" l="1"/>
  <c r="Q57" i="1" s="1"/>
  <c r="AC57" i="1" s="1"/>
  <c r="P14" i="1"/>
  <c r="Q14" i="1" s="1"/>
  <c r="AC14" i="1" s="1"/>
  <c r="P12" i="1"/>
  <c r="Q12" i="1" s="1"/>
  <c r="AC12" i="1" s="1"/>
  <c r="U92" i="1"/>
  <c r="P92" i="1"/>
  <c r="Q86" i="1"/>
  <c r="AC86" i="1" s="1"/>
  <c r="P60" i="1"/>
  <c r="Q60" i="1" s="1"/>
  <c r="AC60" i="1" s="1"/>
  <c r="Q25" i="1"/>
  <c r="AC25" i="1" s="1"/>
  <c r="Q21" i="1"/>
  <c r="P30" i="1"/>
  <c r="Q30" i="1" s="1"/>
  <c r="AC30" i="1" s="1"/>
  <c r="AC87" i="1"/>
  <c r="T87" i="1"/>
  <c r="AC32" i="1"/>
  <c r="T32" i="1"/>
  <c r="AC18" i="1"/>
  <c r="T18" i="1"/>
  <c r="AC8" i="1"/>
  <c r="T8" i="1"/>
  <c r="AC84" i="1"/>
  <c r="T84" i="1"/>
  <c r="AC58" i="1"/>
  <c r="T58" i="1"/>
  <c r="AC29" i="1"/>
  <c r="T29" i="1"/>
  <c r="P23" i="1"/>
  <c r="T23" i="1"/>
  <c r="P19" i="1"/>
  <c r="T19" i="1"/>
  <c r="F5" i="1"/>
  <c r="Q90" i="1"/>
  <c r="Q47" i="1"/>
  <c r="Q43" i="1"/>
  <c r="Q39" i="1"/>
  <c r="Q13" i="1"/>
  <c r="Q11" i="1"/>
  <c r="Q7" i="1"/>
  <c r="Q6" i="1"/>
  <c r="Q79" i="1"/>
  <c r="Q75" i="1"/>
  <c r="Q71" i="1"/>
  <c r="Q67" i="1"/>
  <c r="Q63" i="1"/>
  <c r="Q59" i="1"/>
  <c r="Q24" i="1"/>
  <c r="K55" i="1"/>
  <c r="K5" i="1" s="1"/>
  <c r="O55" i="1"/>
  <c r="T55" i="1" s="1"/>
  <c r="P51" i="1"/>
  <c r="P88" i="1"/>
  <c r="U96" i="1"/>
  <c r="P72" i="1"/>
  <c r="P70" i="1"/>
  <c r="P66" i="1"/>
  <c r="P64" i="1"/>
  <c r="P62" i="1"/>
  <c r="P56" i="1"/>
  <c r="P54" i="1"/>
  <c r="P48" i="1"/>
  <c r="P34" i="1"/>
  <c r="U93" i="1"/>
  <c r="P93" i="1"/>
  <c r="P89" i="1"/>
  <c r="P27" i="1"/>
  <c r="P45" i="1"/>
  <c r="P49" i="1"/>
  <c r="P61" i="1"/>
  <c r="P65" i="1"/>
  <c r="P94" i="1"/>
  <c r="T95" i="1"/>
  <c r="U6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60" i="1" l="1"/>
  <c r="T86" i="1"/>
  <c r="T12" i="1"/>
  <c r="T14" i="1"/>
  <c r="T57" i="1"/>
  <c r="AC21" i="1"/>
  <c r="T21" i="1"/>
  <c r="T30" i="1"/>
  <c r="T25" i="1"/>
  <c r="T24" i="1"/>
  <c r="AC24" i="1"/>
  <c r="T59" i="1"/>
  <c r="AC59" i="1"/>
  <c r="T67" i="1"/>
  <c r="AC67" i="1"/>
  <c r="T75" i="1"/>
  <c r="AC75" i="1"/>
  <c r="AC6" i="1"/>
  <c r="T6" i="1"/>
  <c r="T11" i="1"/>
  <c r="AC11" i="1"/>
  <c r="T39" i="1"/>
  <c r="AC39" i="1"/>
  <c r="T47" i="1"/>
  <c r="AC47" i="1"/>
  <c r="T28" i="1"/>
  <c r="AC28" i="1"/>
  <c r="T63" i="1"/>
  <c r="AC63" i="1"/>
  <c r="T71" i="1"/>
  <c r="AC71" i="1"/>
  <c r="T79" i="1"/>
  <c r="AC79" i="1"/>
  <c r="T7" i="1"/>
  <c r="AC7" i="1"/>
  <c r="T13" i="1"/>
  <c r="AC13" i="1"/>
  <c r="T43" i="1"/>
  <c r="AC43" i="1"/>
  <c r="T90" i="1"/>
  <c r="AC90" i="1"/>
  <c r="Q94" i="1"/>
  <c r="Q69" i="1"/>
  <c r="Q61" i="1"/>
  <c r="Q53" i="1"/>
  <c r="Q45" i="1"/>
  <c r="Q93" i="1"/>
  <c r="Q92" i="1"/>
  <c r="Q16" i="1"/>
  <c r="Q20" i="1"/>
  <c r="Q34" i="1"/>
  <c r="Q38" i="1"/>
  <c r="Q42" i="1"/>
  <c r="Q46" i="1"/>
  <c r="Q50" i="1"/>
  <c r="Q54" i="1"/>
  <c r="Q62" i="1"/>
  <c r="Q66" i="1"/>
  <c r="Q70" i="1"/>
  <c r="Q81" i="1"/>
  <c r="Q73" i="1"/>
  <c r="Q65" i="1"/>
  <c r="Q49" i="1"/>
  <c r="Q41" i="1"/>
  <c r="Q27" i="1"/>
  <c r="Q10" i="1"/>
  <c r="Q40" i="1"/>
  <c r="Q48" i="1"/>
  <c r="Q56" i="1"/>
  <c r="Q64" i="1"/>
  <c r="Q68" i="1"/>
  <c r="Q72" i="1"/>
  <c r="Q17" i="1"/>
  <c r="O5" i="1"/>
  <c r="U55" i="1"/>
  <c r="P5" i="1"/>
  <c r="T17" i="1" l="1"/>
  <c r="AC17" i="1"/>
  <c r="AC68" i="1"/>
  <c r="T68" i="1"/>
  <c r="AC56" i="1"/>
  <c r="T56" i="1"/>
  <c r="AC40" i="1"/>
  <c r="T40" i="1"/>
  <c r="AC27" i="1"/>
  <c r="T27" i="1"/>
  <c r="T49" i="1"/>
  <c r="AC49" i="1"/>
  <c r="T73" i="1"/>
  <c r="AC73" i="1"/>
  <c r="T51" i="1"/>
  <c r="AC51" i="1"/>
  <c r="AC70" i="1"/>
  <c r="T70" i="1"/>
  <c r="AC62" i="1"/>
  <c r="T62" i="1"/>
  <c r="AC50" i="1"/>
  <c r="T50" i="1"/>
  <c r="AC42" i="1"/>
  <c r="T42" i="1"/>
  <c r="AC34" i="1"/>
  <c r="T34" i="1"/>
  <c r="AC16" i="1"/>
  <c r="T16" i="1"/>
  <c r="AC93" i="1"/>
  <c r="T93" i="1"/>
  <c r="T53" i="1"/>
  <c r="AC53" i="1"/>
  <c r="T69" i="1"/>
  <c r="AC69" i="1"/>
  <c r="AC72" i="1"/>
  <c r="T72" i="1"/>
  <c r="AC64" i="1"/>
  <c r="T64" i="1"/>
  <c r="AC48" i="1"/>
  <c r="T48" i="1"/>
  <c r="AC10" i="1"/>
  <c r="T10" i="1"/>
  <c r="T41" i="1"/>
  <c r="AC41" i="1"/>
  <c r="T65" i="1"/>
  <c r="AC65" i="1"/>
  <c r="T81" i="1"/>
  <c r="AC81" i="1"/>
  <c r="T88" i="1"/>
  <c r="AC88" i="1"/>
  <c r="AC66" i="1"/>
  <c r="T66" i="1"/>
  <c r="AC54" i="1"/>
  <c r="T54" i="1"/>
  <c r="AC46" i="1"/>
  <c r="T46" i="1"/>
  <c r="AC38" i="1"/>
  <c r="T38" i="1"/>
  <c r="AC20" i="1"/>
  <c r="T20" i="1"/>
  <c r="T92" i="1"/>
  <c r="AC92" i="1"/>
  <c r="T45" i="1"/>
  <c r="AC45" i="1"/>
  <c r="T61" i="1"/>
  <c r="AC61" i="1"/>
  <c r="AC94" i="1"/>
  <c r="T94" i="1"/>
  <c r="Q5" i="1"/>
  <c r="AC5" i="1" l="1"/>
</calcChain>
</file>

<file path=xl/sharedStrings.xml><?xml version="1.0" encoding="utf-8"?>
<sst xmlns="http://schemas.openxmlformats.org/spreadsheetml/2006/main" count="375" uniqueCount="159">
  <si>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</si>
  <si>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</si>
  <si>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</si>
  <si>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</si>
  <si>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</si>
  <si>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</si>
  <si>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</si>
  <si>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</si>
  <si>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</si>
  <si>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</si>
  <si>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</si>
  <si>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</si>
  <si>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</si>
  <si>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</si>
  <si>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</si>
  <si>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</si>
  <si>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</si>
  <si>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</si>
  <si>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</si>
  <si>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</si>
  <si>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</si>
  <si>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</si>
  <si>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</si>
  <si>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26,10,</t>
  </si>
  <si>
    <t>24,10,</t>
  </si>
  <si>
    <t>23,10,</t>
  </si>
  <si>
    <t>17,10,</t>
  </si>
  <si>
    <t>16,10,</t>
  </si>
  <si>
    <t>10,10,</t>
  </si>
  <si>
    <t>09,10,</t>
  </si>
  <si>
    <t>03,10,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</si>
  <si>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</si>
  <si>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</si>
  <si>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</si>
  <si>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</si>
  <si>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</si>
  <si>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</si>
  <si>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 / 24,10,24 филиал обнулил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</si>
  <si>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</si>
  <si>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</si>
  <si>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</si>
  <si>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</si>
  <si>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</si>
  <si>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</si>
  <si>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11,10,24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</si>
  <si>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</si>
  <si>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</si>
  <si>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</si>
  <si>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</si>
  <si>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</si>
  <si>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</si>
  <si>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</si>
  <si>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</si>
  <si>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</si>
  <si>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</si>
  <si>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</si>
  <si>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</si>
  <si>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</si>
  <si>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</si>
  <si>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</si>
  <si>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</si>
  <si>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</si>
  <si>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</si>
  <si>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>18,10,24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</si>
  <si>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</si>
  <si>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</si>
  <si>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</si>
  <si>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вывод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</si>
  <si>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</si>
  <si>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</si>
  <si>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</si>
  <si>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</si>
  <si>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нужно увеличить продажи / 11,10,24 филиал обнулил</t>
  </si>
  <si>
    <t xml:space="preserve"> 266  Колбаса Филейбургская с сочным окороком, ВЕС, ТМ Баварушка  ПОКОМ</t>
  </si>
  <si>
    <t>16,10,24 филиал обнулил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</si>
  <si>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</si>
  <si>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</si>
  <si>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</si>
  <si>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</si>
  <si>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</si>
  <si>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</si>
  <si>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</si>
  <si>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</si>
  <si>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</si>
  <si>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</si>
  <si>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</si>
  <si>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</si>
  <si>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</si>
  <si>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</si>
  <si>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</si>
  <si>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</si>
  <si>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</si>
  <si>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</si>
  <si>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</si>
  <si>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</si>
  <si>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</si>
  <si>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нужно увеличить продажи / 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</si>
  <si>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</si>
  <si>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</si>
  <si>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</si>
  <si>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</si>
  <si>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</si>
  <si>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</si>
  <si>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</si>
  <si>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</si>
  <si>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</si>
  <si>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</si>
  <si>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</si>
  <si>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</si>
  <si>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11,10,24 филиал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</si>
  <si>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</si>
  <si>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</si>
  <si>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>24,10,24 филиал обнулил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</si>
  <si>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</si>
  <si>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</si>
  <si>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</si>
  <si>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</si>
  <si>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24,10,24 филиал обнулил / ТК Вояж</t>
  </si>
  <si>
    <t xml:space="preserve"> 408  Ветчина Сливушка с индейкой ТМ Вязанка, 0,4кг  ПОКОМ</t>
  </si>
  <si>
    <t>нет в бланке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</si>
  <si>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</si>
  <si>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</si>
  <si>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11,10,24 появилась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</si>
  <si>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</si>
  <si>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</si>
  <si>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</si>
  <si>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</si>
  <si>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</si>
  <si>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</si>
  <si>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</si>
  <si>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</si>
  <si>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</si>
  <si>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</si>
  <si>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</si>
  <si>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</si>
  <si>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нет потребности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</si>
  <si>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</si>
  <si>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</si>
  <si>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октябрь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</si>
  <si>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</si>
  <si>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</si>
  <si>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</si>
  <si>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</si>
  <si>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</si>
  <si>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</si>
  <si>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</si>
  <si>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</si>
  <si>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нужно увеличить продажи / дубль на 328 / не правильно поставлен приход</t>
  </si>
  <si>
    <t>501 Сосиски Филейские по-ганноверски ТМ Вязанка.в оболочке амицел в м.г.с ВЕС. ПОКОМ</t>
  </si>
  <si>
    <t>ТМА октябрь / 24,10,24 филиал обнулил / есть дубль</t>
  </si>
  <si>
    <t>ТМА на ноябрь</t>
  </si>
  <si>
    <t>конец ТМА, высокая цена</t>
  </si>
  <si>
    <t>слабая реализация, высокая цена</t>
  </si>
  <si>
    <t>слабая реализация</t>
  </si>
  <si>
    <t>ТМА октябрь / 25,10,24 филиал обнулил</t>
  </si>
  <si>
    <t>с 02,10 заказываем / 25,10,24 филиал обнулил</t>
  </si>
  <si>
    <t>25,10,24 филиал обнулил</t>
  </si>
  <si>
    <t>заказ</t>
  </si>
  <si>
    <t>28,10,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</si>
</sst>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4" fillId="6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0" borderId="1" xfId="1" applyNumberFormat="1" applyFill="1"/>
    <xf numFmtId="164" fontId="6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6" width="6.85546875" customWidth="1"/>
    <col min="7" max="7" width="5.140625" style="8" customWidth="1"/>
    <col min="8" max="8" width="5.140625" customWidth="1"/>
    <col min="9" max="9" width="12.7109375" bestFit="1" customWidth="1"/>
    <col min="10" max="11" width="6.7109375" customWidth="1"/>
    <col min="12" max="13" width="1.140625" customWidth="1"/>
    <col min="14" max="18" width="6.7109375" customWidth="1"/>
    <col min="19" max="19" width="21.5703125" customWidth="1"/>
    <col min="20" max="21" width="4.85546875" customWidth="1"/>
    <col min="22" max="27" width="5.85546875" customWidth="1"/>
    <col min="28" max="28" width="46.28515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157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41013.990000000005</v>
      </c>
      <c r="F5" s="4">
        <f>SUM(F6:F500)</f>
        <v>54899.11500000002</v>
      </c>
      <c r="G5" s="6"/>
      <c r="H5" s="1"/>
      <c r="I5" s="1"/>
      <c r="J5" s="4">
        <f t="shared" ref="J5:R5" si="0">SUM(J6:J500)</f>
        <v>40630.829999999987</v>
      </c>
      <c r="K5" s="4">
        <f t="shared" si="0"/>
        <v>383.15999999999906</v>
      </c>
      <c r="L5" s="4">
        <f t="shared" si="0"/>
        <v>0</v>
      </c>
      <c r="M5" s="4">
        <f t="shared" si="0"/>
        <v>0</v>
      </c>
      <c r="N5" s="4">
        <f t="shared" si="0"/>
        <v>21785.916840000005</v>
      </c>
      <c r="O5" s="4">
        <f t="shared" si="0"/>
        <v>8202.7979999999952</v>
      </c>
      <c r="P5" s="4">
        <f t="shared" si="0"/>
        <v>18134.197040000003</v>
      </c>
      <c r="Q5" s="4">
        <f t="shared" si="0"/>
        <v>17387.647240000002</v>
      </c>
      <c r="R5" s="4">
        <f t="shared" si="0"/>
        <v>2600</v>
      </c>
      <c r="S5" s="1"/>
      <c r="T5" s="1"/>
      <c r="U5" s="1"/>
      <c r="V5" s="4">
        <f t="shared" ref="V5:AA5" si="1">SUM(V6:V500)</f>
        <v>8580.6723999999995</v>
      </c>
      <c r="W5" s="4">
        <f t="shared" si="1"/>
        <v>8464.9228000000003</v>
      </c>
      <c r="X5" s="4">
        <f t="shared" si="1"/>
        <v>8207.1407999999992</v>
      </c>
      <c r="Y5" s="4">
        <f t="shared" si="1"/>
        <v>8524.4682000000012</v>
      </c>
      <c r="Z5" s="4">
        <f t="shared" si="1"/>
        <v>8553.3955999999998</v>
      </c>
      <c r="AA5" s="4">
        <f t="shared" si="1"/>
        <v>7954.5840000000007</v>
      </c>
      <c r="AB5" s="1"/>
      <c r="AC5" s="4">
        <f>SUM(AC6:AC500)</f>
        <v>12975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1812.492</v>
      </c>
      <c r="D6" s="1">
        <v>1532.6469999999999</v>
      </c>
      <c r="E6" s="1">
        <v>1503.05</v>
      </c>
      <c r="F6" s="1">
        <v>1390.68</v>
      </c>
      <c r="G6" s="6">
        <v>1</v>
      </c>
      <c r="H6" s="1">
        <v>50</v>
      </c>
      <c r="I6" s="1" t="s">
        <v>33</v>
      </c>
      <c r="J6" s="1">
        <v>1401.9</v>
      </c>
      <c r="K6" s="1">
        <f t="shared" ref="K6:K37" si="2">E6-J6</f>
        <v>101.14999999999986</v>
      </c>
      <c r="L6" s="1"/>
      <c r="M6" s="1"/>
      <c r="N6" s="1">
        <v>1644.6844000000001</v>
      </c>
      <c r="O6" s="1">
        <f>E6/5</f>
        <v>300.61</v>
      </c>
      <c r="P6" s="5">
        <f>13*O6-N6-F6</f>
        <v>872.56560000000013</v>
      </c>
      <c r="Q6" s="5">
        <f>P6</f>
        <v>872.56560000000013</v>
      </c>
      <c r="R6" s="5"/>
      <c r="S6" s="1"/>
      <c r="T6" s="1">
        <f>(F6+N6+Q6)/O6</f>
        <v>13</v>
      </c>
      <c r="U6" s="1">
        <f>(F6+N6)/O6</f>
        <v>10.097350054888395</v>
      </c>
      <c r="V6" s="1">
        <v>323.85599999999999</v>
      </c>
      <c r="W6" s="1">
        <v>265.29340000000002</v>
      </c>
      <c r="X6" s="1">
        <v>231.75960000000001</v>
      </c>
      <c r="Y6" s="1">
        <v>243.04140000000001</v>
      </c>
      <c r="Z6" s="1">
        <v>244.0378</v>
      </c>
      <c r="AA6" s="1">
        <v>221.4794</v>
      </c>
      <c r="AB6" s="1" t="s">
        <v>34</v>
      </c>
      <c r="AC6" s="1">
        <f>ROUND(Q6*G6,0)</f>
        <v>873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32</v>
      </c>
      <c r="C7" s="1">
        <v>475.93</v>
      </c>
      <c r="D7" s="1">
        <v>355.39400000000001</v>
      </c>
      <c r="E7" s="1">
        <v>284.233</v>
      </c>
      <c r="F7" s="1">
        <v>452.61599999999999</v>
      </c>
      <c r="G7" s="6">
        <v>1</v>
      </c>
      <c r="H7" s="1">
        <v>45</v>
      </c>
      <c r="I7" s="1" t="s">
        <v>33</v>
      </c>
      <c r="J7" s="1">
        <v>266.3</v>
      </c>
      <c r="K7" s="1">
        <f t="shared" si="2"/>
        <v>17.932999999999993</v>
      </c>
      <c r="L7" s="1"/>
      <c r="M7" s="1"/>
      <c r="N7" s="1">
        <v>159.76300000000001</v>
      </c>
      <c r="O7" s="1">
        <f t="shared" ref="O7:O70" si="3">E7/5</f>
        <v>56.846600000000002</v>
      </c>
      <c r="P7" s="5">
        <f>12*O7-N7-F7</f>
        <v>69.780200000000036</v>
      </c>
      <c r="Q7" s="5">
        <f t="shared" ref="Q7:Q21" si="4">P7</f>
        <v>69.780200000000036</v>
      </c>
      <c r="R7" s="5"/>
      <c r="S7" s="1"/>
      <c r="T7" s="1">
        <f t="shared" ref="T7:T21" si="5">(F7+N7+Q7)/O7</f>
        <v>12</v>
      </c>
      <c r="U7" s="1">
        <f t="shared" ref="U7:U70" si="6">(F7+N7)/O7</f>
        <v>10.772482435185218</v>
      </c>
      <c r="V7" s="1">
        <v>65.781199999999998</v>
      </c>
      <c r="W7" s="1">
        <v>65.548400000000001</v>
      </c>
      <c r="X7" s="1">
        <v>59.437800000000003</v>
      </c>
      <c r="Y7" s="1">
        <v>79.052800000000005</v>
      </c>
      <c r="Z7" s="1">
        <v>78.947800000000001</v>
      </c>
      <c r="AA7" s="1">
        <v>54.472000000000001</v>
      </c>
      <c r="AB7" s="1"/>
      <c r="AC7" s="1">
        <f t="shared" ref="AC7:AC21" si="7">ROUND(Q7*G7,0)</f>
        <v>70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0" t="s">
        <v>36</v>
      </c>
      <c r="B8" s="20" t="s">
        <v>32</v>
      </c>
      <c r="C8" s="20">
        <v>1696.954</v>
      </c>
      <c r="D8" s="20">
        <v>632.24199999999996</v>
      </c>
      <c r="E8" s="20">
        <v>857.75900000000001</v>
      </c>
      <c r="F8" s="20">
        <v>1290.521</v>
      </c>
      <c r="G8" s="21">
        <v>1</v>
      </c>
      <c r="H8" s="20">
        <v>45</v>
      </c>
      <c r="I8" s="20" t="s">
        <v>33</v>
      </c>
      <c r="J8" s="20">
        <v>797.1</v>
      </c>
      <c r="K8" s="20">
        <f t="shared" si="2"/>
        <v>60.658999999999992</v>
      </c>
      <c r="L8" s="20"/>
      <c r="M8" s="20"/>
      <c r="N8" s="20">
        <v>0</v>
      </c>
      <c r="O8" s="20">
        <f t="shared" si="3"/>
        <v>171.55180000000001</v>
      </c>
      <c r="P8" s="5">
        <f>8*O8-N8-F8</f>
        <v>81.893400000000156</v>
      </c>
      <c r="Q8" s="5">
        <f t="shared" si="4"/>
        <v>81.893400000000156</v>
      </c>
      <c r="R8" s="22"/>
      <c r="S8" s="20"/>
      <c r="T8" s="20">
        <f t="shared" si="5"/>
        <v>8</v>
      </c>
      <c r="U8" s="20">
        <f t="shared" si="6"/>
        <v>7.5226316482834914</v>
      </c>
      <c r="V8" s="20">
        <v>179.9264</v>
      </c>
      <c r="W8" s="20">
        <v>194.61840000000001</v>
      </c>
      <c r="X8" s="20">
        <v>197.21360000000001</v>
      </c>
      <c r="Y8" s="20">
        <v>208.63919999999999</v>
      </c>
      <c r="Z8" s="20">
        <v>206.94139999999999</v>
      </c>
      <c r="AA8" s="20">
        <v>191.82579999999999</v>
      </c>
      <c r="AB8" s="20" t="s">
        <v>37</v>
      </c>
      <c r="AC8" s="1">
        <f t="shared" si="7"/>
        <v>82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32</v>
      </c>
      <c r="C9" s="1">
        <v>217.51400000000001</v>
      </c>
      <c r="D9" s="1">
        <v>171.905</v>
      </c>
      <c r="E9" s="1">
        <v>99.132999999999996</v>
      </c>
      <c r="F9" s="1">
        <v>246.09700000000001</v>
      </c>
      <c r="G9" s="6">
        <v>1</v>
      </c>
      <c r="H9" s="1">
        <v>40</v>
      </c>
      <c r="I9" s="1" t="s">
        <v>33</v>
      </c>
      <c r="J9" s="1">
        <v>107.75</v>
      </c>
      <c r="K9" s="1">
        <f t="shared" si="2"/>
        <v>-8.6170000000000044</v>
      </c>
      <c r="L9" s="1"/>
      <c r="M9" s="1"/>
      <c r="N9" s="1">
        <v>0</v>
      </c>
      <c r="O9" s="1">
        <f t="shared" si="3"/>
        <v>19.826599999999999</v>
      </c>
      <c r="P9" s="5"/>
      <c r="Q9" s="5">
        <f t="shared" si="4"/>
        <v>0</v>
      </c>
      <c r="R9" s="5"/>
      <c r="S9" s="1"/>
      <c r="T9" s="1">
        <f t="shared" si="5"/>
        <v>12.412466080921591</v>
      </c>
      <c r="U9" s="1">
        <f t="shared" si="6"/>
        <v>12.412466080921591</v>
      </c>
      <c r="V9" s="1">
        <v>25.0108</v>
      </c>
      <c r="W9" s="1">
        <v>30.988399999999999</v>
      </c>
      <c r="X9" s="1">
        <v>27.950199999999999</v>
      </c>
      <c r="Y9" s="1">
        <v>30.037600000000001</v>
      </c>
      <c r="Z9" s="1">
        <v>30.150400000000001</v>
      </c>
      <c r="AA9" s="1">
        <v>38.506799999999998</v>
      </c>
      <c r="AB9" s="1"/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40</v>
      </c>
      <c r="C10" s="1">
        <v>417</v>
      </c>
      <c r="D10" s="1">
        <v>498</v>
      </c>
      <c r="E10" s="1">
        <v>304</v>
      </c>
      <c r="F10" s="1">
        <v>517</v>
      </c>
      <c r="G10" s="6">
        <v>0.45</v>
      </c>
      <c r="H10" s="1">
        <v>45</v>
      </c>
      <c r="I10" s="1" t="s">
        <v>33</v>
      </c>
      <c r="J10" s="1">
        <v>311</v>
      </c>
      <c r="K10" s="1">
        <f t="shared" si="2"/>
        <v>-7</v>
      </c>
      <c r="L10" s="1"/>
      <c r="M10" s="1"/>
      <c r="N10" s="1">
        <v>72</v>
      </c>
      <c r="O10" s="1">
        <f t="shared" si="3"/>
        <v>60.8</v>
      </c>
      <c r="P10" s="5">
        <f t="shared" ref="P10:P11" si="8">12*O10-N10-F10</f>
        <v>140.59999999999991</v>
      </c>
      <c r="Q10" s="5">
        <f t="shared" si="4"/>
        <v>140.59999999999991</v>
      </c>
      <c r="R10" s="5"/>
      <c r="S10" s="1"/>
      <c r="T10" s="1">
        <f t="shared" si="5"/>
        <v>11.999999999999998</v>
      </c>
      <c r="U10" s="1">
        <f t="shared" si="6"/>
        <v>9.6875</v>
      </c>
      <c r="V10" s="1">
        <v>65.599999999999994</v>
      </c>
      <c r="W10" s="1">
        <v>74.8</v>
      </c>
      <c r="X10" s="1">
        <v>74</v>
      </c>
      <c r="Y10" s="1">
        <v>63.8</v>
      </c>
      <c r="Z10" s="1">
        <v>66.8</v>
      </c>
      <c r="AA10" s="1">
        <v>66.599999999999994</v>
      </c>
      <c r="AB10" s="1"/>
      <c r="AC10" s="1">
        <f t="shared" si="7"/>
        <v>63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40</v>
      </c>
      <c r="C11" s="1">
        <v>965</v>
      </c>
      <c r="D11" s="1">
        <v>984</v>
      </c>
      <c r="E11" s="1">
        <v>666</v>
      </c>
      <c r="F11" s="1">
        <v>955</v>
      </c>
      <c r="G11" s="6">
        <v>0.45</v>
      </c>
      <c r="H11" s="1">
        <v>45</v>
      </c>
      <c r="I11" s="1" t="s">
        <v>33</v>
      </c>
      <c r="J11" s="1">
        <v>650</v>
      </c>
      <c r="K11" s="1">
        <f t="shared" si="2"/>
        <v>16</v>
      </c>
      <c r="L11" s="1"/>
      <c r="M11" s="1"/>
      <c r="N11" s="1">
        <v>35</v>
      </c>
      <c r="O11" s="1">
        <f t="shared" si="3"/>
        <v>133.19999999999999</v>
      </c>
      <c r="P11" s="5">
        <f t="shared" si="8"/>
        <v>608.39999999999986</v>
      </c>
      <c r="Q11" s="5">
        <f t="shared" si="4"/>
        <v>608.39999999999986</v>
      </c>
      <c r="R11" s="5"/>
      <c r="S11" s="1"/>
      <c r="T11" s="1">
        <f t="shared" si="5"/>
        <v>12</v>
      </c>
      <c r="U11" s="1">
        <f t="shared" si="6"/>
        <v>7.4324324324324333</v>
      </c>
      <c r="V11" s="1">
        <v>132.19999999999999</v>
      </c>
      <c r="W11" s="1">
        <v>147.19999999999999</v>
      </c>
      <c r="X11" s="1">
        <v>136.6</v>
      </c>
      <c r="Y11" s="1">
        <v>123.8</v>
      </c>
      <c r="Z11" s="1">
        <v>141.80000000000001</v>
      </c>
      <c r="AA11" s="1">
        <v>143.4</v>
      </c>
      <c r="AB11" s="1"/>
      <c r="AC11" s="1">
        <f t="shared" si="7"/>
        <v>274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40</v>
      </c>
      <c r="C12" s="1">
        <v>148</v>
      </c>
      <c r="D12" s="1">
        <v>240</v>
      </c>
      <c r="E12" s="1">
        <v>106</v>
      </c>
      <c r="F12" s="1">
        <v>240</v>
      </c>
      <c r="G12" s="6">
        <v>0.17</v>
      </c>
      <c r="H12" s="1">
        <v>180</v>
      </c>
      <c r="I12" s="1" t="s">
        <v>33</v>
      </c>
      <c r="J12" s="1">
        <v>115</v>
      </c>
      <c r="K12" s="1">
        <f t="shared" si="2"/>
        <v>-9</v>
      </c>
      <c r="L12" s="1"/>
      <c r="M12" s="1"/>
      <c r="N12" s="1">
        <v>0</v>
      </c>
      <c r="O12" s="1">
        <f t="shared" si="3"/>
        <v>21.2</v>
      </c>
      <c r="P12" s="5">
        <f>13*O12-N12-F12</f>
        <v>35.599999999999966</v>
      </c>
      <c r="Q12" s="5">
        <f t="shared" si="4"/>
        <v>35.599999999999966</v>
      </c>
      <c r="R12" s="5"/>
      <c r="S12" s="1"/>
      <c r="T12" s="1">
        <f t="shared" si="5"/>
        <v>12.999999999999998</v>
      </c>
      <c r="U12" s="1">
        <f t="shared" si="6"/>
        <v>11.320754716981133</v>
      </c>
      <c r="V12" s="1">
        <v>24</v>
      </c>
      <c r="W12" s="1">
        <v>29.4</v>
      </c>
      <c r="X12" s="1">
        <v>22.6</v>
      </c>
      <c r="Y12" s="1">
        <v>10.8</v>
      </c>
      <c r="Z12" s="1">
        <v>12</v>
      </c>
      <c r="AA12" s="1">
        <v>14.2</v>
      </c>
      <c r="AB12" s="1"/>
      <c r="AC12" s="1">
        <f t="shared" si="7"/>
        <v>6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40</v>
      </c>
      <c r="C13" s="1">
        <v>188</v>
      </c>
      <c r="D13" s="1">
        <v>192</v>
      </c>
      <c r="E13" s="1">
        <v>124</v>
      </c>
      <c r="F13" s="1">
        <v>165</v>
      </c>
      <c r="G13" s="6">
        <v>0.3</v>
      </c>
      <c r="H13" s="1">
        <v>40</v>
      </c>
      <c r="I13" s="1" t="s">
        <v>33</v>
      </c>
      <c r="J13" s="1">
        <v>119</v>
      </c>
      <c r="K13" s="1">
        <f t="shared" si="2"/>
        <v>5</v>
      </c>
      <c r="L13" s="1"/>
      <c r="M13" s="1"/>
      <c r="N13" s="1">
        <v>92</v>
      </c>
      <c r="O13" s="1">
        <f t="shared" si="3"/>
        <v>24.8</v>
      </c>
      <c r="P13" s="5">
        <f t="shared" ref="P13" si="9">11*O13-N13-F13</f>
        <v>15.800000000000011</v>
      </c>
      <c r="Q13" s="5">
        <f t="shared" si="4"/>
        <v>15.800000000000011</v>
      </c>
      <c r="R13" s="5"/>
      <c r="S13" s="1"/>
      <c r="T13" s="1">
        <f t="shared" si="5"/>
        <v>11</v>
      </c>
      <c r="U13" s="1">
        <f t="shared" si="6"/>
        <v>10.362903225806452</v>
      </c>
      <c r="V13" s="1">
        <v>31.4</v>
      </c>
      <c r="W13" s="1">
        <v>26.6</v>
      </c>
      <c r="X13" s="1">
        <v>26.2</v>
      </c>
      <c r="Y13" s="1">
        <v>26.4</v>
      </c>
      <c r="Z13" s="1">
        <v>19.600000000000001</v>
      </c>
      <c r="AA13" s="1">
        <v>33.200000000000003</v>
      </c>
      <c r="AB13" s="1" t="s">
        <v>44</v>
      </c>
      <c r="AC13" s="1">
        <f t="shared" si="7"/>
        <v>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40</v>
      </c>
      <c r="C14" s="1">
        <v>225</v>
      </c>
      <c r="D14" s="1">
        <v>60</v>
      </c>
      <c r="E14" s="1">
        <v>218</v>
      </c>
      <c r="F14" s="1">
        <v>1</v>
      </c>
      <c r="G14" s="6">
        <v>0.17</v>
      </c>
      <c r="H14" s="1">
        <v>180</v>
      </c>
      <c r="I14" s="1" t="s">
        <v>33</v>
      </c>
      <c r="J14" s="1">
        <v>214</v>
      </c>
      <c r="K14" s="1">
        <f t="shared" si="2"/>
        <v>4</v>
      </c>
      <c r="L14" s="1"/>
      <c r="M14" s="1"/>
      <c r="N14" s="1">
        <v>531</v>
      </c>
      <c r="O14" s="1">
        <f t="shared" si="3"/>
        <v>43.6</v>
      </c>
      <c r="P14" s="5">
        <f>13*O14-N14-F14</f>
        <v>34.800000000000068</v>
      </c>
      <c r="Q14" s="5">
        <f t="shared" si="4"/>
        <v>34.800000000000068</v>
      </c>
      <c r="R14" s="5"/>
      <c r="S14" s="1"/>
      <c r="T14" s="1">
        <f t="shared" si="5"/>
        <v>13.000000000000002</v>
      </c>
      <c r="U14" s="1">
        <f t="shared" si="6"/>
        <v>12.20183486238532</v>
      </c>
      <c r="V14" s="1">
        <v>48</v>
      </c>
      <c r="W14" s="1">
        <v>40.799999999999997</v>
      </c>
      <c r="X14" s="1">
        <v>37.200000000000003</v>
      </c>
      <c r="Y14" s="1">
        <v>42.4</v>
      </c>
      <c r="Z14" s="1">
        <v>42.2</v>
      </c>
      <c r="AA14" s="1">
        <v>36</v>
      </c>
      <c r="AB14" s="1"/>
      <c r="AC14" s="1">
        <f t="shared" si="7"/>
        <v>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40</v>
      </c>
      <c r="C15" s="1">
        <v>91</v>
      </c>
      <c r="D15" s="1">
        <v>180</v>
      </c>
      <c r="E15" s="1">
        <v>69</v>
      </c>
      <c r="F15" s="1">
        <v>173</v>
      </c>
      <c r="G15" s="6">
        <v>0.35</v>
      </c>
      <c r="H15" s="1">
        <v>50</v>
      </c>
      <c r="I15" s="1" t="s">
        <v>33</v>
      </c>
      <c r="J15" s="1">
        <v>75</v>
      </c>
      <c r="K15" s="1">
        <f t="shared" si="2"/>
        <v>-6</v>
      </c>
      <c r="L15" s="1"/>
      <c r="M15" s="1"/>
      <c r="N15" s="1">
        <v>0</v>
      </c>
      <c r="O15" s="1">
        <f t="shared" si="3"/>
        <v>13.8</v>
      </c>
      <c r="P15" s="5"/>
      <c r="Q15" s="5">
        <f t="shared" si="4"/>
        <v>0</v>
      </c>
      <c r="R15" s="5"/>
      <c r="S15" s="1"/>
      <c r="T15" s="1">
        <f t="shared" si="5"/>
        <v>12.536231884057971</v>
      </c>
      <c r="U15" s="1">
        <f t="shared" si="6"/>
        <v>12.536231884057971</v>
      </c>
      <c r="V15" s="1">
        <v>16.2</v>
      </c>
      <c r="W15" s="1">
        <v>22.4</v>
      </c>
      <c r="X15" s="1">
        <v>21</v>
      </c>
      <c r="Y15" s="1">
        <v>16</v>
      </c>
      <c r="Z15" s="1">
        <v>15.6</v>
      </c>
      <c r="AA15" s="1">
        <v>15.6</v>
      </c>
      <c r="AB15" s="1"/>
      <c r="AC15" s="1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40</v>
      </c>
      <c r="C16" s="1">
        <v>161</v>
      </c>
      <c r="D16" s="1">
        <v>126</v>
      </c>
      <c r="E16" s="1">
        <v>90</v>
      </c>
      <c r="F16" s="1">
        <v>168</v>
      </c>
      <c r="G16" s="6">
        <v>0.35</v>
      </c>
      <c r="H16" s="1">
        <v>50</v>
      </c>
      <c r="I16" s="1" t="s">
        <v>33</v>
      </c>
      <c r="J16" s="1">
        <v>95</v>
      </c>
      <c r="K16" s="1">
        <f t="shared" si="2"/>
        <v>-5</v>
      </c>
      <c r="L16" s="1"/>
      <c r="M16" s="1"/>
      <c r="N16" s="1">
        <v>19</v>
      </c>
      <c r="O16" s="1">
        <f t="shared" si="3"/>
        <v>18</v>
      </c>
      <c r="P16" s="5">
        <f>13*O16-N16-F16</f>
        <v>47</v>
      </c>
      <c r="Q16" s="5">
        <f t="shared" si="4"/>
        <v>47</v>
      </c>
      <c r="R16" s="5"/>
      <c r="S16" s="1"/>
      <c r="T16" s="1">
        <f t="shared" si="5"/>
        <v>13</v>
      </c>
      <c r="U16" s="1">
        <f t="shared" si="6"/>
        <v>10.388888888888889</v>
      </c>
      <c r="V16" s="1">
        <v>20.2</v>
      </c>
      <c r="W16" s="1">
        <v>23</v>
      </c>
      <c r="X16" s="1">
        <v>21.6</v>
      </c>
      <c r="Y16" s="1">
        <v>22</v>
      </c>
      <c r="Z16" s="1">
        <v>22</v>
      </c>
      <c r="AA16" s="1">
        <v>18.399999999999999</v>
      </c>
      <c r="AB16" s="1"/>
      <c r="AC16" s="1">
        <f t="shared" si="7"/>
        <v>16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4" t="s">
        <v>48</v>
      </c>
      <c r="B17" s="24" t="s">
        <v>32</v>
      </c>
      <c r="C17" s="24">
        <v>686.37800000000004</v>
      </c>
      <c r="D17" s="24">
        <v>1052.42</v>
      </c>
      <c r="E17" s="24">
        <v>568.673</v>
      </c>
      <c r="F17" s="24">
        <v>952.88599999999997</v>
      </c>
      <c r="G17" s="25">
        <v>1</v>
      </c>
      <c r="H17" s="24">
        <v>55</v>
      </c>
      <c r="I17" s="24" t="s">
        <v>33</v>
      </c>
      <c r="J17" s="24">
        <v>537.75</v>
      </c>
      <c r="K17" s="24">
        <f t="shared" si="2"/>
        <v>30.923000000000002</v>
      </c>
      <c r="L17" s="24"/>
      <c r="M17" s="24"/>
      <c r="N17" s="24">
        <v>436.33159999999998</v>
      </c>
      <c r="O17" s="24">
        <f t="shared" si="3"/>
        <v>113.7346</v>
      </c>
      <c r="P17" s="5">
        <f>14.4*O17-N17-F17</f>
        <v>248.56064000000015</v>
      </c>
      <c r="Q17" s="5">
        <f t="shared" si="4"/>
        <v>248.56064000000015</v>
      </c>
      <c r="R17" s="26"/>
      <c r="S17" s="24"/>
      <c r="T17" s="24">
        <f t="shared" si="5"/>
        <v>14.4</v>
      </c>
      <c r="U17" s="24">
        <f t="shared" si="6"/>
        <v>12.214555640939521</v>
      </c>
      <c r="V17" s="24">
        <v>124.8378</v>
      </c>
      <c r="W17" s="24">
        <v>125.7642</v>
      </c>
      <c r="X17" s="24">
        <v>116.9662</v>
      </c>
      <c r="Y17" s="24">
        <v>126.4542</v>
      </c>
      <c r="Z17" s="24">
        <v>124.381</v>
      </c>
      <c r="AA17" s="24">
        <v>160.76660000000001</v>
      </c>
      <c r="AB17" s="24" t="s">
        <v>49</v>
      </c>
      <c r="AC17" s="1">
        <f t="shared" si="7"/>
        <v>249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0" t="s">
        <v>50</v>
      </c>
      <c r="B18" s="20" t="s">
        <v>32</v>
      </c>
      <c r="C18" s="20">
        <v>4397.683</v>
      </c>
      <c r="D18" s="20">
        <v>2070.3589999999999</v>
      </c>
      <c r="E18" s="20">
        <v>2527.0070000000001</v>
      </c>
      <c r="F18" s="20">
        <v>3402.6019999999999</v>
      </c>
      <c r="G18" s="21">
        <v>1</v>
      </c>
      <c r="H18" s="20">
        <v>50</v>
      </c>
      <c r="I18" s="20" t="s">
        <v>33</v>
      </c>
      <c r="J18" s="20">
        <v>2558.3000000000002</v>
      </c>
      <c r="K18" s="20">
        <f t="shared" si="2"/>
        <v>-31.29300000000012</v>
      </c>
      <c r="L18" s="20"/>
      <c r="M18" s="20"/>
      <c r="N18" s="20">
        <v>0</v>
      </c>
      <c r="O18" s="20">
        <f t="shared" si="3"/>
        <v>505.40140000000002</v>
      </c>
      <c r="P18" s="5">
        <f t="shared" ref="P18:P19" si="10">8*O18-N18-F18</f>
        <v>640.60920000000033</v>
      </c>
      <c r="Q18" s="5">
        <v>300</v>
      </c>
      <c r="R18" s="22">
        <v>300</v>
      </c>
      <c r="S18" s="20" t="s">
        <v>151</v>
      </c>
      <c r="T18" s="20">
        <f t="shared" si="5"/>
        <v>7.3260620172401572</v>
      </c>
      <c r="U18" s="20">
        <f t="shared" si="6"/>
        <v>6.7324744252785997</v>
      </c>
      <c r="V18" s="20">
        <v>527.17179999999996</v>
      </c>
      <c r="W18" s="20">
        <v>529.15499999999997</v>
      </c>
      <c r="X18" s="20">
        <v>518.49400000000003</v>
      </c>
      <c r="Y18" s="20">
        <v>548.77520000000004</v>
      </c>
      <c r="Z18" s="20">
        <v>546.7414</v>
      </c>
      <c r="AA18" s="20">
        <v>474.15679999999998</v>
      </c>
      <c r="AB18" s="20" t="s">
        <v>37</v>
      </c>
      <c r="AC18" s="1">
        <f t="shared" si="7"/>
        <v>300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0" t="s">
        <v>51</v>
      </c>
      <c r="B19" s="20" t="s">
        <v>32</v>
      </c>
      <c r="C19" s="20">
        <v>444.90800000000002</v>
      </c>
      <c r="D19" s="20">
        <v>743.15</v>
      </c>
      <c r="E19" s="20">
        <v>639.51</v>
      </c>
      <c r="F19" s="20">
        <v>438.42</v>
      </c>
      <c r="G19" s="21">
        <v>1</v>
      </c>
      <c r="H19" s="20">
        <v>60</v>
      </c>
      <c r="I19" s="20" t="s">
        <v>33</v>
      </c>
      <c r="J19" s="20">
        <v>621.83500000000004</v>
      </c>
      <c r="K19" s="20">
        <f t="shared" si="2"/>
        <v>17.674999999999955</v>
      </c>
      <c r="L19" s="20"/>
      <c r="M19" s="20"/>
      <c r="N19" s="20">
        <v>0</v>
      </c>
      <c r="O19" s="20">
        <f t="shared" si="3"/>
        <v>127.902</v>
      </c>
      <c r="P19" s="5">
        <f t="shared" si="10"/>
        <v>584.79600000000005</v>
      </c>
      <c r="Q19" s="5">
        <v>0</v>
      </c>
      <c r="R19" s="22">
        <v>0</v>
      </c>
      <c r="S19" s="20" t="s">
        <v>151</v>
      </c>
      <c r="T19" s="20">
        <f t="shared" si="5"/>
        <v>3.4277806445559884</v>
      </c>
      <c r="U19" s="20">
        <f t="shared" si="6"/>
        <v>3.4277806445559884</v>
      </c>
      <c r="V19" s="20">
        <v>121.42919999999999</v>
      </c>
      <c r="W19" s="20">
        <v>111.15519999999999</v>
      </c>
      <c r="X19" s="20">
        <v>117.2632</v>
      </c>
      <c r="Y19" s="20">
        <v>75.810199999999995</v>
      </c>
      <c r="Z19" s="20">
        <v>69.6494</v>
      </c>
      <c r="AA19" s="20">
        <v>39.749600000000001</v>
      </c>
      <c r="AB19" s="20" t="s">
        <v>154</v>
      </c>
      <c r="AC19" s="1">
        <f t="shared" si="7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32</v>
      </c>
      <c r="C20" s="1">
        <v>336.30099999999999</v>
      </c>
      <c r="D20" s="1">
        <v>338.35399999999998</v>
      </c>
      <c r="E20" s="1">
        <v>198.30099999999999</v>
      </c>
      <c r="F20" s="1">
        <v>377.85899999999998</v>
      </c>
      <c r="G20" s="6">
        <v>1</v>
      </c>
      <c r="H20" s="1">
        <v>60</v>
      </c>
      <c r="I20" s="1" t="s">
        <v>33</v>
      </c>
      <c r="J20" s="1">
        <v>190.99</v>
      </c>
      <c r="K20" s="1">
        <f t="shared" si="2"/>
        <v>7.3109999999999786</v>
      </c>
      <c r="L20" s="1"/>
      <c r="M20" s="1"/>
      <c r="N20" s="1">
        <v>43.465000000000003</v>
      </c>
      <c r="O20" s="1">
        <f t="shared" si="3"/>
        <v>39.660199999999996</v>
      </c>
      <c r="P20" s="5">
        <f>13*O20-N20-F20</f>
        <v>94.258599999999944</v>
      </c>
      <c r="Q20" s="5">
        <f t="shared" si="4"/>
        <v>94.258599999999944</v>
      </c>
      <c r="R20" s="5"/>
      <c r="S20" s="1"/>
      <c r="T20" s="1">
        <f t="shared" si="5"/>
        <v>13</v>
      </c>
      <c r="U20" s="1">
        <f t="shared" si="6"/>
        <v>10.623345318480492</v>
      </c>
      <c r="V20" s="1">
        <v>47.694000000000003</v>
      </c>
      <c r="W20" s="1">
        <v>51.569200000000002</v>
      </c>
      <c r="X20" s="1">
        <v>43.962000000000003</v>
      </c>
      <c r="Y20" s="1">
        <v>44.709200000000003</v>
      </c>
      <c r="Z20" s="1">
        <v>45.912999999999997</v>
      </c>
      <c r="AA20" s="1">
        <v>41.982599999999998</v>
      </c>
      <c r="AB20" s="1"/>
      <c r="AC20" s="1">
        <f t="shared" si="7"/>
        <v>94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4" t="s">
        <v>53</v>
      </c>
      <c r="B21" s="24" t="s">
        <v>32</v>
      </c>
      <c r="C21" s="24">
        <v>975.92499999999995</v>
      </c>
      <c r="D21" s="24">
        <v>1233.07</v>
      </c>
      <c r="E21" s="24">
        <v>860.053</v>
      </c>
      <c r="F21" s="24">
        <v>1146.7529999999999</v>
      </c>
      <c r="G21" s="25">
        <v>1</v>
      </c>
      <c r="H21" s="24">
        <v>60</v>
      </c>
      <c r="I21" s="24" t="s">
        <v>33</v>
      </c>
      <c r="J21" s="24">
        <v>824.87</v>
      </c>
      <c r="K21" s="24">
        <f t="shared" si="2"/>
        <v>35.182999999999993</v>
      </c>
      <c r="L21" s="24"/>
      <c r="M21" s="24"/>
      <c r="N21" s="24">
        <v>950.90520000000004</v>
      </c>
      <c r="O21" s="24">
        <f t="shared" si="3"/>
        <v>172.01060000000001</v>
      </c>
      <c r="P21" s="5">
        <f>15*O21-N21-F21</f>
        <v>482.50080000000003</v>
      </c>
      <c r="Q21" s="5">
        <f t="shared" si="4"/>
        <v>482.50080000000003</v>
      </c>
      <c r="R21" s="26"/>
      <c r="S21" s="24"/>
      <c r="T21" s="24">
        <f t="shared" si="5"/>
        <v>14.999999999999996</v>
      </c>
      <c r="U21" s="24">
        <f t="shared" si="6"/>
        <v>12.194935660941825</v>
      </c>
      <c r="V21" s="24">
        <v>185.8486</v>
      </c>
      <c r="W21" s="24">
        <v>181.59100000000001</v>
      </c>
      <c r="X21" s="24">
        <v>173.27260000000001</v>
      </c>
      <c r="Y21" s="24">
        <v>186.48259999999999</v>
      </c>
      <c r="Z21" s="24">
        <v>182.24600000000001</v>
      </c>
      <c r="AA21" s="24">
        <v>227.33500000000001</v>
      </c>
      <c r="AB21" s="24" t="s">
        <v>49</v>
      </c>
      <c r="AC21" s="1">
        <f t="shared" si="7"/>
        <v>483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54</v>
      </c>
      <c r="B22" s="10" t="s">
        <v>32</v>
      </c>
      <c r="C22" s="10">
        <v>-2.59</v>
      </c>
      <c r="D22" s="10">
        <v>2.59</v>
      </c>
      <c r="E22" s="10">
        <v>-0.5</v>
      </c>
      <c r="F22" s="10"/>
      <c r="G22" s="11">
        <v>0</v>
      </c>
      <c r="H22" s="10" t="e">
        <v>#N/A</v>
      </c>
      <c r="I22" s="10" t="s">
        <v>55</v>
      </c>
      <c r="J22" s="10"/>
      <c r="K22" s="10">
        <f t="shared" si="2"/>
        <v>-0.5</v>
      </c>
      <c r="L22" s="10"/>
      <c r="M22" s="10"/>
      <c r="N22" s="10"/>
      <c r="O22" s="10">
        <f t="shared" si="3"/>
        <v>-0.1</v>
      </c>
      <c r="P22" s="12"/>
      <c r="Q22" s="12"/>
      <c r="R22" s="12"/>
      <c r="S22" s="10"/>
      <c r="T22" s="10">
        <f t="shared" ref="T22:T31" si="11">(F22+N22+P22)/O22</f>
        <v>0</v>
      </c>
      <c r="U22" s="10">
        <f t="shared" si="6"/>
        <v>0</v>
      </c>
      <c r="V22" s="10">
        <v>0</v>
      </c>
      <c r="W22" s="10">
        <v>0.51800000000000002</v>
      </c>
      <c r="X22" s="10">
        <v>0.51800000000000002</v>
      </c>
      <c r="Y22" s="10">
        <v>0</v>
      </c>
      <c r="Z22" s="10">
        <v>0</v>
      </c>
      <c r="AA22" s="10">
        <v>0</v>
      </c>
      <c r="AB22" s="10" t="s">
        <v>56</v>
      </c>
      <c r="AC22" s="10">
        <f t="shared" ref="AC22:AC31" si="12">ROUND(P22*G22,0)</f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0" t="s">
        <v>57</v>
      </c>
      <c r="B23" s="20" t="s">
        <v>32</v>
      </c>
      <c r="C23" s="20">
        <v>1190.4760000000001</v>
      </c>
      <c r="D23" s="20">
        <v>510.39</v>
      </c>
      <c r="E23" s="20">
        <v>660.79100000000005</v>
      </c>
      <c r="F23" s="20">
        <v>907.59900000000005</v>
      </c>
      <c r="G23" s="21">
        <v>1</v>
      </c>
      <c r="H23" s="20">
        <v>60</v>
      </c>
      <c r="I23" s="20" t="s">
        <v>33</v>
      </c>
      <c r="J23" s="20">
        <v>636.91</v>
      </c>
      <c r="K23" s="20">
        <f t="shared" si="2"/>
        <v>23.881000000000085</v>
      </c>
      <c r="L23" s="20"/>
      <c r="M23" s="20"/>
      <c r="N23" s="20">
        <v>0</v>
      </c>
      <c r="O23" s="20">
        <f t="shared" si="3"/>
        <v>132.15820000000002</v>
      </c>
      <c r="P23" s="5">
        <f>8*O23-N23-F23</f>
        <v>149.66660000000013</v>
      </c>
      <c r="Q23" s="5">
        <v>0</v>
      </c>
      <c r="R23" s="22">
        <v>0</v>
      </c>
      <c r="S23" s="20" t="s">
        <v>151</v>
      </c>
      <c r="T23" s="20">
        <f t="shared" ref="T23:T30" si="13">(F23+N23+Q23)/O23</f>
        <v>6.8675193820739073</v>
      </c>
      <c r="U23" s="20">
        <f t="shared" si="6"/>
        <v>6.8675193820739073</v>
      </c>
      <c r="V23" s="20">
        <v>138.16919999999999</v>
      </c>
      <c r="W23" s="20">
        <v>142.0684</v>
      </c>
      <c r="X23" s="20">
        <v>143.28120000000001</v>
      </c>
      <c r="Y23" s="20">
        <v>148.86859999999999</v>
      </c>
      <c r="Z23" s="20">
        <v>147.98500000000001</v>
      </c>
      <c r="AA23" s="20">
        <v>110.526</v>
      </c>
      <c r="AB23" s="20" t="s">
        <v>154</v>
      </c>
      <c r="AC23" s="1">
        <f t="shared" ref="AC23:AC30" si="14">ROUND(Q23*G23,0)</f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32</v>
      </c>
      <c r="C24" s="1">
        <v>400.05500000000001</v>
      </c>
      <c r="D24" s="1">
        <v>706.00300000000004</v>
      </c>
      <c r="E24" s="1">
        <v>316.71600000000001</v>
      </c>
      <c r="F24" s="1">
        <v>682.60599999999999</v>
      </c>
      <c r="G24" s="6">
        <v>1</v>
      </c>
      <c r="H24" s="1">
        <v>60</v>
      </c>
      <c r="I24" s="1" t="s">
        <v>33</v>
      </c>
      <c r="J24" s="1">
        <v>306.8</v>
      </c>
      <c r="K24" s="1">
        <f t="shared" si="2"/>
        <v>9.9159999999999968</v>
      </c>
      <c r="L24" s="1"/>
      <c r="M24" s="1"/>
      <c r="N24" s="1">
        <v>0</v>
      </c>
      <c r="O24" s="1">
        <f t="shared" si="3"/>
        <v>63.343200000000003</v>
      </c>
      <c r="P24" s="5">
        <f>13*O24-N24-F24</f>
        <v>140.85560000000009</v>
      </c>
      <c r="Q24" s="5">
        <f t="shared" ref="Q24:Q30" si="15">P24</f>
        <v>140.85560000000009</v>
      </c>
      <c r="R24" s="5"/>
      <c r="S24" s="1"/>
      <c r="T24" s="1">
        <f t="shared" si="13"/>
        <v>13</v>
      </c>
      <c r="U24" s="1">
        <f t="shared" si="6"/>
        <v>10.77631063792167</v>
      </c>
      <c r="V24" s="1">
        <v>73.708799999999997</v>
      </c>
      <c r="W24" s="1">
        <v>89.261399999999995</v>
      </c>
      <c r="X24" s="1">
        <v>84.874600000000001</v>
      </c>
      <c r="Y24" s="1">
        <v>82.193399999999997</v>
      </c>
      <c r="Z24" s="1">
        <v>81.827200000000005</v>
      </c>
      <c r="AA24" s="1">
        <v>91.923400000000001</v>
      </c>
      <c r="AB24" s="1"/>
      <c r="AC24" s="1">
        <f t="shared" si="14"/>
        <v>141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4" t="s">
        <v>59</v>
      </c>
      <c r="B25" s="24" t="s">
        <v>32</v>
      </c>
      <c r="C25" s="24">
        <v>572.745</v>
      </c>
      <c r="D25" s="24">
        <v>632.72400000000005</v>
      </c>
      <c r="E25" s="24">
        <v>397.84300000000002</v>
      </c>
      <c r="F25" s="24">
        <v>681.95699999999999</v>
      </c>
      <c r="G25" s="25">
        <v>1</v>
      </c>
      <c r="H25" s="24">
        <v>60</v>
      </c>
      <c r="I25" s="24" t="s">
        <v>33</v>
      </c>
      <c r="J25" s="24">
        <v>384.86500000000001</v>
      </c>
      <c r="K25" s="24">
        <f t="shared" si="2"/>
        <v>12.978000000000009</v>
      </c>
      <c r="L25" s="24"/>
      <c r="M25" s="24"/>
      <c r="N25" s="24">
        <v>351.12540000000001</v>
      </c>
      <c r="O25" s="24">
        <f t="shared" si="3"/>
        <v>79.568600000000004</v>
      </c>
      <c r="P25" s="5">
        <f>14.4*O25-N25-F25</f>
        <v>112.70544000000018</v>
      </c>
      <c r="Q25" s="5">
        <f t="shared" si="15"/>
        <v>112.70544000000018</v>
      </c>
      <c r="R25" s="26"/>
      <c r="S25" s="24"/>
      <c r="T25" s="24">
        <f t="shared" si="13"/>
        <v>14.400000000000002</v>
      </c>
      <c r="U25" s="24">
        <f t="shared" si="6"/>
        <v>12.983543759724313</v>
      </c>
      <c r="V25" s="24">
        <v>91.358199999999997</v>
      </c>
      <c r="W25" s="24">
        <v>97.015000000000001</v>
      </c>
      <c r="X25" s="24">
        <v>95.284199999999998</v>
      </c>
      <c r="Y25" s="24">
        <v>103.0444</v>
      </c>
      <c r="Z25" s="24">
        <v>95.325999999999993</v>
      </c>
      <c r="AA25" s="24">
        <v>117.96120000000001</v>
      </c>
      <c r="AB25" s="24" t="s">
        <v>49</v>
      </c>
      <c r="AC25" s="1">
        <f t="shared" si="14"/>
        <v>113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32</v>
      </c>
      <c r="C26" s="1"/>
      <c r="D26" s="1">
        <v>24.023</v>
      </c>
      <c r="E26" s="1">
        <v>7.5039999999999996</v>
      </c>
      <c r="F26" s="1">
        <v>15.82</v>
      </c>
      <c r="G26" s="6">
        <v>1</v>
      </c>
      <c r="H26" s="1">
        <v>35</v>
      </c>
      <c r="I26" s="1" t="s">
        <v>33</v>
      </c>
      <c r="J26" s="1">
        <v>7.2</v>
      </c>
      <c r="K26" s="1">
        <f t="shared" si="2"/>
        <v>0.30399999999999938</v>
      </c>
      <c r="L26" s="1"/>
      <c r="M26" s="1"/>
      <c r="N26" s="1">
        <v>0</v>
      </c>
      <c r="O26" s="1">
        <f t="shared" si="3"/>
        <v>1.5007999999999999</v>
      </c>
      <c r="P26" s="5">
        <v>5</v>
      </c>
      <c r="Q26" s="5">
        <f t="shared" si="15"/>
        <v>5</v>
      </c>
      <c r="R26" s="5"/>
      <c r="S26" s="1"/>
      <c r="T26" s="1">
        <f t="shared" si="13"/>
        <v>13.872601279317697</v>
      </c>
      <c r="U26" s="1">
        <f t="shared" si="6"/>
        <v>10.541044776119405</v>
      </c>
      <c r="V26" s="1">
        <v>0.66500000000000004</v>
      </c>
      <c r="W26" s="1">
        <v>1.2554000000000001</v>
      </c>
      <c r="X26" s="1">
        <v>1.6756</v>
      </c>
      <c r="Y26" s="1">
        <v>3.9253999999999998</v>
      </c>
      <c r="Z26" s="1">
        <v>4.7586000000000004</v>
      </c>
      <c r="AA26" s="1">
        <v>7.2522000000000002</v>
      </c>
      <c r="AB26" s="1" t="s">
        <v>44</v>
      </c>
      <c r="AC26" s="1">
        <f t="shared" si="14"/>
        <v>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32</v>
      </c>
      <c r="C27" s="1">
        <v>347.41199999999998</v>
      </c>
      <c r="D27" s="1">
        <v>301.53399999999999</v>
      </c>
      <c r="E27" s="1">
        <v>223.07599999999999</v>
      </c>
      <c r="F27" s="1">
        <v>374.34800000000001</v>
      </c>
      <c r="G27" s="6">
        <v>1</v>
      </c>
      <c r="H27" s="1">
        <v>30</v>
      </c>
      <c r="I27" s="1" t="s">
        <v>33</v>
      </c>
      <c r="J27" s="1">
        <v>232.2</v>
      </c>
      <c r="K27" s="1">
        <f t="shared" si="2"/>
        <v>-9.1239999999999952</v>
      </c>
      <c r="L27" s="1"/>
      <c r="M27" s="1"/>
      <c r="N27" s="1">
        <v>24.35</v>
      </c>
      <c r="O27" s="1">
        <f t="shared" si="3"/>
        <v>44.615200000000002</v>
      </c>
      <c r="P27" s="5">
        <f t="shared" ref="P27:P28" si="16">11*O27-N27-F27</f>
        <v>92.069199999999967</v>
      </c>
      <c r="Q27" s="5">
        <f t="shared" si="15"/>
        <v>92.069199999999967</v>
      </c>
      <c r="R27" s="5"/>
      <c r="S27" s="1"/>
      <c r="T27" s="1">
        <f t="shared" si="13"/>
        <v>11</v>
      </c>
      <c r="U27" s="1">
        <f t="shared" si="6"/>
        <v>8.9363714608474254</v>
      </c>
      <c r="V27" s="1">
        <v>44.0364</v>
      </c>
      <c r="W27" s="1">
        <v>54.750399999999999</v>
      </c>
      <c r="X27" s="1">
        <v>57.566800000000001</v>
      </c>
      <c r="Y27" s="1">
        <v>52.165999999999997</v>
      </c>
      <c r="Z27" s="1">
        <v>54.488199999999999</v>
      </c>
      <c r="AA27" s="1">
        <v>61.2866</v>
      </c>
      <c r="AB27" s="1"/>
      <c r="AC27" s="1">
        <f t="shared" si="14"/>
        <v>92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32</v>
      </c>
      <c r="C28" s="1">
        <v>135.18199999999999</v>
      </c>
      <c r="D28" s="1">
        <v>105.652</v>
      </c>
      <c r="E28" s="1">
        <v>201.959</v>
      </c>
      <c r="F28" s="1">
        <v>1.27</v>
      </c>
      <c r="G28" s="6">
        <v>1</v>
      </c>
      <c r="H28" s="1">
        <v>30</v>
      </c>
      <c r="I28" s="1" t="s">
        <v>33</v>
      </c>
      <c r="J28" s="1">
        <v>216.1</v>
      </c>
      <c r="K28" s="1">
        <f t="shared" si="2"/>
        <v>-14.140999999999991</v>
      </c>
      <c r="L28" s="1"/>
      <c r="M28" s="1"/>
      <c r="N28" s="1">
        <v>200</v>
      </c>
      <c r="O28" s="1">
        <f t="shared" si="3"/>
        <v>40.391800000000003</v>
      </c>
      <c r="P28" s="5">
        <f t="shared" si="16"/>
        <v>243.03980000000004</v>
      </c>
      <c r="Q28" s="5">
        <v>50</v>
      </c>
      <c r="R28" s="5">
        <v>50</v>
      </c>
      <c r="S28" s="1" t="s">
        <v>152</v>
      </c>
      <c r="T28" s="1">
        <f t="shared" si="13"/>
        <v>6.2208170965393963</v>
      </c>
      <c r="U28" s="1">
        <f t="shared" si="6"/>
        <v>4.9829420823038335</v>
      </c>
      <c r="V28" s="1">
        <v>42.2836</v>
      </c>
      <c r="W28" s="1">
        <v>37.119599999999998</v>
      </c>
      <c r="X28" s="1">
        <v>39.287799999999997</v>
      </c>
      <c r="Y28" s="1">
        <v>52.2042</v>
      </c>
      <c r="Z28" s="1">
        <v>49.632199999999997</v>
      </c>
      <c r="AA28" s="1">
        <v>39.858199999999997</v>
      </c>
      <c r="AB28" s="1" t="s">
        <v>63</v>
      </c>
      <c r="AC28" s="1">
        <f t="shared" si="14"/>
        <v>50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0" t="s">
        <v>64</v>
      </c>
      <c r="B29" s="20" t="s">
        <v>32</v>
      </c>
      <c r="C29" s="20">
        <v>1449.8679999999999</v>
      </c>
      <c r="D29" s="20">
        <v>1007.806</v>
      </c>
      <c r="E29" s="20">
        <v>938.11</v>
      </c>
      <c r="F29" s="20">
        <v>1308.123</v>
      </c>
      <c r="G29" s="21">
        <v>1</v>
      </c>
      <c r="H29" s="20">
        <v>30</v>
      </c>
      <c r="I29" s="20" t="s">
        <v>33</v>
      </c>
      <c r="J29" s="20">
        <v>927.2</v>
      </c>
      <c r="K29" s="20">
        <f t="shared" si="2"/>
        <v>10.909999999999968</v>
      </c>
      <c r="L29" s="20"/>
      <c r="M29" s="20"/>
      <c r="N29" s="20">
        <v>0</v>
      </c>
      <c r="O29" s="20">
        <f t="shared" si="3"/>
        <v>187.62200000000001</v>
      </c>
      <c r="P29" s="5">
        <f>8*O29-N29-F29</f>
        <v>192.85300000000007</v>
      </c>
      <c r="Q29" s="5">
        <f t="shared" si="15"/>
        <v>192.85300000000007</v>
      </c>
      <c r="R29" s="22"/>
      <c r="S29" s="20"/>
      <c r="T29" s="20">
        <f t="shared" si="13"/>
        <v>8</v>
      </c>
      <c r="U29" s="20">
        <f t="shared" si="6"/>
        <v>6.9721194742620796</v>
      </c>
      <c r="V29" s="20">
        <v>197.12200000000001</v>
      </c>
      <c r="W29" s="20">
        <v>202.9838</v>
      </c>
      <c r="X29" s="20">
        <v>199.03380000000001</v>
      </c>
      <c r="Y29" s="20">
        <v>188.92619999999999</v>
      </c>
      <c r="Z29" s="20">
        <v>190.078</v>
      </c>
      <c r="AA29" s="20">
        <v>149.65020000000001</v>
      </c>
      <c r="AB29" s="20" t="s">
        <v>37</v>
      </c>
      <c r="AC29" s="1">
        <f t="shared" si="14"/>
        <v>193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32</v>
      </c>
      <c r="C30" s="1">
        <v>161.76</v>
      </c>
      <c r="D30" s="1"/>
      <c r="E30" s="1">
        <v>44.18</v>
      </c>
      <c r="F30" s="1">
        <v>100.569</v>
      </c>
      <c r="G30" s="6">
        <v>1</v>
      </c>
      <c r="H30" s="1">
        <v>45</v>
      </c>
      <c r="I30" s="1" t="s">
        <v>33</v>
      </c>
      <c r="J30" s="1">
        <v>51.2</v>
      </c>
      <c r="K30" s="1">
        <f t="shared" si="2"/>
        <v>-7.0200000000000031</v>
      </c>
      <c r="L30" s="1"/>
      <c r="M30" s="1"/>
      <c r="N30" s="1">
        <v>0</v>
      </c>
      <c r="O30" s="1">
        <f t="shared" si="3"/>
        <v>8.8360000000000003</v>
      </c>
      <c r="P30" s="5">
        <f>12*O30-N30-F30</f>
        <v>5.4630000000000081</v>
      </c>
      <c r="Q30" s="5">
        <f t="shared" si="15"/>
        <v>5.4630000000000081</v>
      </c>
      <c r="R30" s="5"/>
      <c r="S30" s="1"/>
      <c r="T30" s="1">
        <f t="shared" si="13"/>
        <v>12</v>
      </c>
      <c r="U30" s="1">
        <f t="shared" si="6"/>
        <v>11.381733816206427</v>
      </c>
      <c r="V30" s="1">
        <v>9.4672000000000001</v>
      </c>
      <c r="W30" s="1">
        <v>12.244199999999999</v>
      </c>
      <c r="X30" s="1">
        <v>12.8102</v>
      </c>
      <c r="Y30" s="1">
        <v>18.418399999999998</v>
      </c>
      <c r="Z30" s="1">
        <v>21.6692</v>
      </c>
      <c r="AA30" s="1">
        <v>15.750999999999999</v>
      </c>
      <c r="AB30" s="1"/>
      <c r="AC30" s="1">
        <f t="shared" si="14"/>
        <v>5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66</v>
      </c>
      <c r="B31" s="10" t="s">
        <v>32</v>
      </c>
      <c r="C31" s="10">
        <v>40.591999999999999</v>
      </c>
      <c r="D31" s="10"/>
      <c r="E31" s="10">
        <v>18.297000000000001</v>
      </c>
      <c r="F31" s="10">
        <v>14.411</v>
      </c>
      <c r="G31" s="11">
        <v>0</v>
      </c>
      <c r="H31" s="10">
        <v>40</v>
      </c>
      <c r="I31" s="10" t="s">
        <v>55</v>
      </c>
      <c r="J31" s="10">
        <v>19.5</v>
      </c>
      <c r="K31" s="10">
        <f t="shared" si="2"/>
        <v>-1.2029999999999994</v>
      </c>
      <c r="L31" s="10"/>
      <c r="M31" s="10"/>
      <c r="N31" s="10"/>
      <c r="O31" s="10">
        <f t="shared" si="3"/>
        <v>3.6594000000000002</v>
      </c>
      <c r="P31" s="12"/>
      <c r="Q31" s="12"/>
      <c r="R31" s="12"/>
      <c r="S31" s="10"/>
      <c r="T31" s="10">
        <f t="shared" si="11"/>
        <v>3.9380772804284851</v>
      </c>
      <c r="U31" s="10">
        <f t="shared" si="6"/>
        <v>3.9380772804284851</v>
      </c>
      <c r="V31" s="10">
        <v>3.9354</v>
      </c>
      <c r="W31" s="10">
        <v>7.6318000000000001</v>
      </c>
      <c r="X31" s="10">
        <v>10.9986</v>
      </c>
      <c r="Y31" s="10">
        <v>13.0268</v>
      </c>
      <c r="Z31" s="10">
        <v>8.8452000000000002</v>
      </c>
      <c r="AA31" s="10">
        <v>5.6334</v>
      </c>
      <c r="AB31" s="10" t="s">
        <v>67</v>
      </c>
      <c r="AC31" s="10">
        <f t="shared" si="12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4" t="s">
        <v>68</v>
      </c>
      <c r="B32" s="24" t="s">
        <v>32</v>
      </c>
      <c r="C32" s="24">
        <v>1086.4670000000001</v>
      </c>
      <c r="D32" s="24">
        <v>1066.9690000000001</v>
      </c>
      <c r="E32" s="24">
        <v>1080.8389999999999</v>
      </c>
      <c r="F32" s="24">
        <v>877.43200000000002</v>
      </c>
      <c r="G32" s="25">
        <v>1</v>
      </c>
      <c r="H32" s="24">
        <v>40</v>
      </c>
      <c r="I32" s="24" t="s">
        <v>33</v>
      </c>
      <c r="J32" s="24">
        <v>1103.9000000000001</v>
      </c>
      <c r="K32" s="24">
        <f t="shared" si="2"/>
        <v>-23.061000000000149</v>
      </c>
      <c r="L32" s="24"/>
      <c r="M32" s="24"/>
      <c r="N32" s="24">
        <v>1650.633</v>
      </c>
      <c r="O32" s="24">
        <f t="shared" si="3"/>
        <v>216.1678</v>
      </c>
      <c r="P32" s="5">
        <f>15*O32-N32-F32</f>
        <v>714.45199999999977</v>
      </c>
      <c r="Q32" s="5">
        <f t="shared" ref="Q32:Q83" si="17">P32</f>
        <v>714.45199999999977</v>
      </c>
      <c r="R32" s="26"/>
      <c r="S32" s="24"/>
      <c r="T32" s="24">
        <f t="shared" ref="T32:T84" si="18">(F32+N32+Q32)/O32</f>
        <v>15</v>
      </c>
      <c r="U32" s="24">
        <f t="shared" si="6"/>
        <v>11.694919409828847</v>
      </c>
      <c r="V32" s="24">
        <v>223.542</v>
      </c>
      <c r="W32" s="24">
        <v>176.4776</v>
      </c>
      <c r="X32" s="24">
        <v>174.42</v>
      </c>
      <c r="Y32" s="24">
        <v>195.47919999999999</v>
      </c>
      <c r="Z32" s="24">
        <v>184.89340000000001</v>
      </c>
      <c r="AA32" s="24">
        <v>410.0788</v>
      </c>
      <c r="AB32" s="24" t="s">
        <v>49</v>
      </c>
      <c r="AC32" s="1">
        <f t="shared" ref="AC32:AC84" si="19">ROUND(Q32*G32,0)</f>
        <v>714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32</v>
      </c>
      <c r="C33" s="1">
        <v>26.521999999999998</v>
      </c>
      <c r="D33" s="1">
        <v>145.70500000000001</v>
      </c>
      <c r="E33" s="1">
        <v>27.681999999999999</v>
      </c>
      <c r="F33" s="1">
        <v>132.476</v>
      </c>
      <c r="G33" s="6">
        <v>1</v>
      </c>
      <c r="H33" s="1">
        <v>40</v>
      </c>
      <c r="I33" s="1" t="s">
        <v>33</v>
      </c>
      <c r="J33" s="1">
        <v>34.1</v>
      </c>
      <c r="K33" s="1">
        <f t="shared" si="2"/>
        <v>-6.4180000000000028</v>
      </c>
      <c r="L33" s="1"/>
      <c r="M33" s="1"/>
      <c r="N33" s="1">
        <v>0</v>
      </c>
      <c r="O33" s="1">
        <f t="shared" si="3"/>
        <v>5.5363999999999995</v>
      </c>
      <c r="P33" s="5"/>
      <c r="Q33" s="5">
        <f t="shared" si="17"/>
        <v>0</v>
      </c>
      <c r="R33" s="5"/>
      <c r="S33" s="1"/>
      <c r="T33" s="1">
        <f t="shared" si="18"/>
        <v>23.928184379741349</v>
      </c>
      <c r="U33" s="1">
        <f t="shared" si="6"/>
        <v>23.928184379741349</v>
      </c>
      <c r="V33" s="1">
        <v>6.26</v>
      </c>
      <c r="W33" s="1">
        <v>13.7524</v>
      </c>
      <c r="X33" s="1">
        <v>14.5662</v>
      </c>
      <c r="Y33" s="1">
        <v>11.1106</v>
      </c>
      <c r="Z33" s="1">
        <v>11.2948</v>
      </c>
      <c r="AA33" s="1">
        <v>12.4862</v>
      </c>
      <c r="AB33" s="13" t="s">
        <v>72</v>
      </c>
      <c r="AC33" s="1">
        <f t="shared" si="19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32</v>
      </c>
      <c r="C34" s="1">
        <v>226.352</v>
      </c>
      <c r="D34" s="1">
        <v>256.94499999999999</v>
      </c>
      <c r="E34" s="1">
        <v>143.863</v>
      </c>
      <c r="F34" s="1">
        <v>291.07100000000003</v>
      </c>
      <c r="G34" s="6">
        <v>1</v>
      </c>
      <c r="H34" s="1">
        <v>30</v>
      </c>
      <c r="I34" s="1" t="s">
        <v>33</v>
      </c>
      <c r="J34" s="1">
        <v>160.4</v>
      </c>
      <c r="K34" s="1">
        <f t="shared" si="2"/>
        <v>-16.537000000000006</v>
      </c>
      <c r="L34" s="1"/>
      <c r="M34" s="1"/>
      <c r="N34" s="1">
        <v>0</v>
      </c>
      <c r="O34" s="1">
        <f t="shared" si="3"/>
        <v>28.772600000000001</v>
      </c>
      <c r="P34" s="5">
        <f t="shared" ref="P34:P72" si="20">11*O34-N34-F34</f>
        <v>25.427599999999984</v>
      </c>
      <c r="Q34" s="5">
        <f t="shared" si="17"/>
        <v>25.427599999999984</v>
      </c>
      <c r="R34" s="5"/>
      <c r="S34" s="1"/>
      <c r="T34" s="1">
        <f t="shared" si="18"/>
        <v>11</v>
      </c>
      <c r="U34" s="1">
        <f t="shared" si="6"/>
        <v>10.116256438417105</v>
      </c>
      <c r="V34" s="1">
        <v>31.196200000000001</v>
      </c>
      <c r="W34" s="1">
        <v>39.332999999999998</v>
      </c>
      <c r="X34" s="1">
        <v>37.7652</v>
      </c>
      <c r="Y34" s="1">
        <v>33.705599999999997</v>
      </c>
      <c r="Z34" s="1">
        <v>33.483400000000003</v>
      </c>
      <c r="AA34" s="1">
        <v>24.703199999999999</v>
      </c>
      <c r="AB34" s="1"/>
      <c r="AC34" s="1">
        <f t="shared" si="19"/>
        <v>25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32</v>
      </c>
      <c r="C35" s="1">
        <v>77.09</v>
      </c>
      <c r="D35" s="1"/>
      <c r="E35" s="1">
        <v>14.500999999999999</v>
      </c>
      <c r="F35" s="1">
        <v>56.21</v>
      </c>
      <c r="G35" s="6">
        <v>1</v>
      </c>
      <c r="H35" s="1">
        <v>50</v>
      </c>
      <c r="I35" s="1" t="s">
        <v>33</v>
      </c>
      <c r="J35" s="1">
        <v>20.5</v>
      </c>
      <c r="K35" s="1">
        <f t="shared" si="2"/>
        <v>-5.9990000000000006</v>
      </c>
      <c r="L35" s="1"/>
      <c r="M35" s="1"/>
      <c r="N35" s="1">
        <v>0</v>
      </c>
      <c r="O35" s="1">
        <f t="shared" si="3"/>
        <v>2.9001999999999999</v>
      </c>
      <c r="P35" s="5"/>
      <c r="Q35" s="5">
        <f t="shared" si="17"/>
        <v>0</v>
      </c>
      <c r="R35" s="5"/>
      <c r="S35" s="1"/>
      <c r="T35" s="1">
        <f t="shared" si="18"/>
        <v>19.381421970898561</v>
      </c>
      <c r="U35" s="1">
        <f t="shared" si="6"/>
        <v>19.381421970898561</v>
      </c>
      <c r="V35" s="1">
        <v>4.0321999999999996</v>
      </c>
      <c r="W35" s="1">
        <v>2.5939999999999999</v>
      </c>
      <c r="X35" s="1">
        <v>2.1581999999999999</v>
      </c>
      <c r="Y35" s="1">
        <v>9.7378</v>
      </c>
      <c r="Z35" s="1">
        <v>9.8808000000000007</v>
      </c>
      <c r="AA35" s="1">
        <v>9.2786000000000008</v>
      </c>
      <c r="AB35" s="13" t="s">
        <v>72</v>
      </c>
      <c r="AC35" s="1">
        <f t="shared" si="19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32</v>
      </c>
      <c r="C36" s="1">
        <v>33.750999999999998</v>
      </c>
      <c r="D36" s="1">
        <v>51.81</v>
      </c>
      <c r="E36" s="1">
        <v>8.6</v>
      </c>
      <c r="F36" s="1">
        <v>51.81</v>
      </c>
      <c r="G36" s="6">
        <v>1</v>
      </c>
      <c r="H36" s="1">
        <v>50</v>
      </c>
      <c r="I36" s="1" t="s">
        <v>33</v>
      </c>
      <c r="J36" s="1">
        <v>17.5</v>
      </c>
      <c r="K36" s="1">
        <f t="shared" si="2"/>
        <v>-8.9</v>
      </c>
      <c r="L36" s="1"/>
      <c r="M36" s="1"/>
      <c r="N36" s="1">
        <v>0</v>
      </c>
      <c r="O36" s="1">
        <f t="shared" si="3"/>
        <v>1.72</v>
      </c>
      <c r="P36" s="5"/>
      <c r="Q36" s="5">
        <f t="shared" si="17"/>
        <v>0</v>
      </c>
      <c r="R36" s="5"/>
      <c r="S36" s="1"/>
      <c r="T36" s="1">
        <f t="shared" si="18"/>
        <v>30.122093023255815</v>
      </c>
      <c r="U36" s="1">
        <f t="shared" si="6"/>
        <v>30.122093023255815</v>
      </c>
      <c r="V36" s="1">
        <v>2.8704000000000001</v>
      </c>
      <c r="W36" s="1">
        <v>14.918200000000001</v>
      </c>
      <c r="X36" s="1">
        <v>14.9186</v>
      </c>
      <c r="Y36" s="1">
        <v>7.7687999999999997</v>
      </c>
      <c r="Z36" s="1">
        <v>7.194</v>
      </c>
      <c r="AA36" s="1">
        <v>8.5329999999999995</v>
      </c>
      <c r="AB36" s="1" t="s">
        <v>74</v>
      </c>
      <c r="AC36" s="1">
        <f t="shared" si="19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32</v>
      </c>
      <c r="C37" s="1">
        <v>22.073</v>
      </c>
      <c r="D37" s="1">
        <v>52.404000000000003</v>
      </c>
      <c r="E37" s="1">
        <v>12.974</v>
      </c>
      <c r="F37" s="1">
        <v>51.44</v>
      </c>
      <c r="G37" s="6">
        <v>1</v>
      </c>
      <c r="H37" s="1">
        <v>50</v>
      </c>
      <c r="I37" s="1" t="s">
        <v>33</v>
      </c>
      <c r="J37" s="1">
        <v>14</v>
      </c>
      <c r="K37" s="1">
        <f t="shared" si="2"/>
        <v>-1.0259999999999998</v>
      </c>
      <c r="L37" s="1"/>
      <c r="M37" s="1"/>
      <c r="N37" s="1">
        <v>0</v>
      </c>
      <c r="O37" s="1">
        <f t="shared" si="3"/>
        <v>2.5948000000000002</v>
      </c>
      <c r="P37" s="5"/>
      <c r="Q37" s="5">
        <f t="shared" si="17"/>
        <v>0</v>
      </c>
      <c r="R37" s="5"/>
      <c r="S37" s="1"/>
      <c r="T37" s="1">
        <f t="shared" si="18"/>
        <v>19.824263912440262</v>
      </c>
      <c r="U37" s="1">
        <f t="shared" si="6"/>
        <v>19.824263912440262</v>
      </c>
      <c r="V37" s="1">
        <v>4.6074000000000002</v>
      </c>
      <c r="W37" s="1">
        <v>11.1248</v>
      </c>
      <c r="X37" s="1">
        <v>9.8344000000000005</v>
      </c>
      <c r="Y37" s="1">
        <v>6.8068</v>
      </c>
      <c r="Z37" s="1">
        <v>7.2347999999999999</v>
      </c>
      <c r="AA37" s="1">
        <v>6.0570000000000004</v>
      </c>
      <c r="AB37" s="1" t="s">
        <v>74</v>
      </c>
      <c r="AC37" s="1">
        <f t="shared" si="19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40</v>
      </c>
      <c r="C38" s="1">
        <v>2872</v>
      </c>
      <c r="D38" s="1">
        <v>1206</v>
      </c>
      <c r="E38" s="1">
        <v>1578</v>
      </c>
      <c r="F38" s="1">
        <v>1978</v>
      </c>
      <c r="G38" s="6">
        <v>0.4</v>
      </c>
      <c r="H38" s="1">
        <v>45</v>
      </c>
      <c r="I38" s="1" t="s">
        <v>33</v>
      </c>
      <c r="J38" s="1">
        <v>1572</v>
      </c>
      <c r="K38" s="1">
        <f t="shared" ref="K38:K69" si="21">E38-J38</f>
        <v>6</v>
      </c>
      <c r="L38" s="1"/>
      <c r="M38" s="1"/>
      <c r="N38" s="1">
        <v>813.68200000000002</v>
      </c>
      <c r="O38" s="1">
        <f t="shared" si="3"/>
        <v>315.60000000000002</v>
      </c>
      <c r="P38" s="5">
        <f>12*O38-N38-F38</f>
        <v>995.51800000000003</v>
      </c>
      <c r="Q38" s="5">
        <f t="shared" si="17"/>
        <v>995.51800000000003</v>
      </c>
      <c r="R38" s="5"/>
      <c r="S38" s="1"/>
      <c r="T38" s="1">
        <f t="shared" si="18"/>
        <v>11.999999999999998</v>
      </c>
      <c r="U38" s="1">
        <f t="shared" si="6"/>
        <v>8.8456337135614689</v>
      </c>
      <c r="V38" s="1">
        <v>326.06819999999999</v>
      </c>
      <c r="W38" s="1">
        <v>322.8682</v>
      </c>
      <c r="X38" s="1">
        <v>336.4</v>
      </c>
      <c r="Y38" s="1">
        <v>359.8</v>
      </c>
      <c r="Z38" s="1">
        <v>365.2</v>
      </c>
      <c r="AA38" s="1">
        <v>336.8</v>
      </c>
      <c r="AB38" s="1" t="s">
        <v>77</v>
      </c>
      <c r="AC38" s="1">
        <f t="shared" si="19"/>
        <v>398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40</v>
      </c>
      <c r="C39" s="1">
        <v>328</v>
      </c>
      <c r="D39" s="1">
        <v>1774</v>
      </c>
      <c r="E39" s="1">
        <v>624</v>
      </c>
      <c r="F39" s="1">
        <v>1221</v>
      </c>
      <c r="G39" s="6">
        <v>0.45</v>
      </c>
      <c r="H39" s="1">
        <v>50</v>
      </c>
      <c r="I39" s="1" t="s">
        <v>33</v>
      </c>
      <c r="J39" s="1">
        <v>775</v>
      </c>
      <c r="K39" s="1">
        <f t="shared" si="21"/>
        <v>-151</v>
      </c>
      <c r="L39" s="1"/>
      <c r="M39" s="1"/>
      <c r="N39" s="1">
        <v>0</v>
      </c>
      <c r="O39" s="1">
        <f t="shared" si="3"/>
        <v>124.8</v>
      </c>
      <c r="P39" s="5">
        <f>13*O39-N39-F39</f>
        <v>401.39999999999986</v>
      </c>
      <c r="Q39" s="5">
        <f t="shared" si="17"/>
        <v>401.39999999999986</v>
      </c>
      <c r="R39" s="5"/>
      <c r="S39" s="1"/>
      <c r="T39" s="1">
        <f t="shared" si="18"/>
        <v>13</v>
      </c>
      <c r="U39" s="1">
        <f t="shared" si="6"/>
        <v>9.7836538461538467</v>
      </c>
      <c r="V39" s="1">
        <v>137.80000000000001</v>
      </c>
      <c r="W39" s="1">
        <v>165.2</v>
      </c>
      <c r="X39" s="1">
        <v>131.6</v>
      </c>
      <c r="Y39" s="1">
        <v>81</v>
      </c>
      <c r="Z39" s="1">
        <v>91.2</v>
      </c>
      <c r="AA39" s="1">
        <v>80.400000000000006</v>
      </c>
      <c r="AB39" s="1"/>
      <c r="AC39" s="1">
        <f t="shared" si="19"/>
        <v>181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40</v>
      </c>
      <c r="C40" s="1">
        <v>1957</v>
      </c>
      <c r="D40" s="1">
        <v>2478</v>
      </c>
      <c r="E40" s="1">
        <v>2123</v>
      </c>
      <c r="F40" s="1">
        <v>1905</v>
      </c>
      <c r="G40" s="6">
        <v>0.4</v>
      </c>
      <c r="H40" s="1">
        <v>45</v>
      </c>
      <c r="I40" s="1" t="s">
        <v>33</v>
      </c>
      <c r="J40" s="1">
        <v>2117</v>
      </c>
      <c r="K40" s="1">
        <f t="shared" si="21"/>
        <v>6</v>
      </c>
      <c r="L40" s="1"/>
      <c r="M40" s="1"/>
      <c r="N40" s="1">
        <v>2375.88</v>
      </c>
      <c r="O40" s="1">
        <f t="shared" si="3"/>
        <v>424.6</v>
      </c>
      <c r="P40" s="5">
        <f t="shared" ref="P40:P42" si="22">12*O40-N40-F40</f>
        <v>814.32000000000062</v>
      </c>
      <c r="Q40" s="5">
        <f t="shared" si="17"/>
        <v>814.32000000000062</v>
      </c>
      <c r="R40" s="5"/>
      <c r="S40" s="1"/>
      <c r="T40" s="1">
        <f t="shared" si="18"/>
        <v>12.000000000000002</v>
      </c>
      <c r="U40" s="1">
        <f t="shared" si="6"/>
        <v>10.082147903909561</v>
      </c>
      <c r="V40" s="1">
        <v>442.2</v>
      </c>
      <c r="W40" s="1">
        <v>365.2</v>
      </c>
      <c r="X40" s="1">
        <v>366</v>
      </c>
      <c r="Y40" s="1">
        <v>306.8</v>
      </c>
      <c r="Z40" s="1">
        <v>292.2</v>
      </c>
      <c r="AA40" s="1">
        <v>275.60000000000002</v>
      </c>
      <c r="AB40" s="1" t="s">
        <v>77</v>
      </c>
      <c r="AC40" s="1">
        <f t="shared" si="19"/>
        <v>326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32</v>
      </c>
      <c r="C41" s="1">
        <v>1162.8499999999999</v>
      </c>
      <c r="D41" s="1">
        <v>920.29100000000005</v>
      </c>
      <c r="E41" s="1">
        <v>718.81299999999999</v>
      </c>
      <c r="F41" s="1">
        <v>1221.57</v>
      </c>
      <c r="G41" s="6">
        <v>1</v>
      </c>
      <c r="H41" s="1">
        <v>45</v>
      </c>
      <c r="I41" s="1" t="s">
        <v>33</v>
      </c>
      <c r="J41" s="1">
        <v>698.5</v>
      </c>
      <c r="K41" s="1">
        <f t="shared" si="21"/>
        <v>20.312999999999988</v>
      </c>
      <c r="L41" s="1"/>
      <c r="M41" s="1"/>
      <c r="N41" s="1">
        <v>237.93299999999999</v>
      </c>
      <c r="O41" s="1">
        <f t="shared" si="3"/>
        <v>143.76259999999999</v>
      </c>
      <c r="P41" s="5">
        <f t="shared" si="22"/>
        <v>265.64819999999986</v>
      </c>
      <c r="Q41" s="5">
        <f t="shared" si="17"/>
        <v>265.64819999999986</v>
      </c>
      <c r="R41" s="5"/>
      <c r="S41" s="1"/>
      <c r="T41" s="1">
        <f t="shared" si="18"/>
        <v>12</v>
      </c>
      <c r="U41" s="1">
        <f t="shared" si="6"/>
        <v>10.152174487662299</v>
      </c>
      <c r="V41" s="1">
        <v>154.64019999999999</v>
      </c>
      <c r="W41" s="1">
        <v>174.88140000000001</v>
      </c>
      <c r="X41" s="1">
        <v>162.518</v>
      </c>
      <c r="Y41" s="1">
        <v>170.33</v>
      </c>
      <c r="Z41" s="1">
        <v>169.48500000000001</v>
      </c>
      <c r="AA41" s="1">
        <v>164.04040000000001</v>
      </c>
      <c r="AB41" s="1"/>
      <c r="AC41" s="1">
        <f t="shared" si="19"/>
        <v>266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40</v>
      </c>
      <c r="C42" s="1">
        <v>911</v>
      </c>
      <c r="D42" s="1">
        <v>534</v>
      </c>
      <c r="E42" s="1">
        <v>511</v>
      </c>
      <c r="F42" s="1">
        <v>684</v>
      </c>
      <c r="G42" s="6">
        <v>0.45</v>
      </c>
      <c r="H42" s="1">
        <v>45</v>
      </c>
      <c r="I42" s="1" t="s">
        <v>33</v>
      </c>
      <c r="J42" s="1">
        <v>501</v>
      </c>
      <c r="K42" s="1">
        <f t="shared" si="21"/>
        <v>10</v>
      </c>
      <c r="L42" s="1"/>
      <c r="M42" s="1"/>
      <c r="N42" s="1">
        <v>117</v>
      </c>
      <c r="O42" s="1">
        <f t="shared" si="3"/>
        <v>102.2</v>
      </c>
      <c r="P42" s="5">
        <f t="shared" si="22"/>
        <v>425.40000000000009</v>
      </c>
      <c r="Q42" s="5">
        <f t="shared" si="17"/>
        <v>425.40000000000009</v>
      </c>
      <c r="R42" s="5"/>
      <c r="S42" s="1"/>
      <c r="T42" s="1">
        <f t="shared" si="18"/>
        <v>12</v>
      </c>
      <c r="U42" s="1">
        <f t="shared" si="6"/>
        <v>7.8375733855185912</v>
      </c>
      <c r="V42" s="1">
        <v>104</v>
      </c>
      <c r="W42" s="1">
        <v>108.4</v>
      </c>
      <c r="X42" s="1">
        <v>103.6</v>
      </c>
      <c r="Y42" s="1">
        <v>109</v>
      </c>
      <c r="Z42" s="1">
        <v>132.4</v>
      </c>
      <c r="AA42" s="1">
        <v>126</v>
      </c>
      <c r="AB42" s="1"/>
      <c r="AC42" s="1">
        <f t="shared" si="19"/>
        <v>191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40</v>
      </c>
      <c r="C43" s="1">
        <v>791</v>
      </c>
      <c r="D43" s="1">
        <v>606</v>
      </c>
      <c r="E43" s="1">
        <v>520</v>
      </c>
      <c r="F43" s="1">
        <v>700</v>
      </c>
      <c r="G43" s="6">
        <v>0.35</v>
      </c>
      <c r="H43" s="1">
        <v>40</v>
      </c>
      <c r="I43" s="1" t="s">
        <v>33</v>
      </c>
      <c r="J43" s="1">
        <v>537</v>
      </c>
      <c r="K43" s="1">
        <f t="shared" si="21"/>
        <v>-17</v>
      </c>
      <c r="L43" s="1"/>
      <c r="M43" s="1"/>
      <c r="N43" s="1">
        <v>212</v>
      </c>
      <c r="O43" s="1">
        <f t="shared" si="3"/>
        <v>104</v>
      </c>
      <c r="P43" s="5">
        <f t="shared" si="20"/>
        <v>232</v>
      </c>
      <c r="Q43" s="5">
        <f t="shared" si="17"/>
        <v>232</v>
      </c>
      <c r="R43" s="5"/>
      <c r="S43" s="1"/>
      <c r="T43" s="1">
        <f t="shared" si="18"/>
        <v>11</v>
      </c>
      <c r="U43" s="1">
        <f t="shared" si="6"/>
        <v>8.7692307692307701</v>
      </c>
      <c r="V43" s="1">
        <v>106.6</v>
      </c>
      <c r="W43" s="1">
        <v>112</v>
      </c>
      <c r="X43" s="1">
        <v>109.6</v>
      </c>
      <c r="Y43" s="1">
        <v>107.8</v>
      </c>
      <c r="Z43" s="1">
        <v>109.2</v>
      </c>
      <c r="AA43" s="1">
        <v>102.6</v>
      </c>
      <c r="AB43" s="1" t="s">
        <v>34</v>
      </c>
      <c r="AC43" s="1">
        <f t="shared" si="19"/>
        <v>81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32</v>
      </c>
      <c r="C44" s="1">
        <v>399.34899999999999</v>
      </c>
      <c r="D44" s="1">
        <v>224.82300000000001</v>
      </c>
      <c r="E44" s="1">
        <v>254.07</v>
      </c>
      <c r="F44" s="1">
        <v>291.84800000000001</v>
      </c>
      <c r="G44" s="6">
        <v>1</v>
      </c>
      <c r="H44" s="1">
        <v>40</v>
      </c>
      <c r="I44" s="1" t="s">
        <v>33</v>
      </c>
      <c r="J44" s="1">
        <v>261.3</v>
      </c>
      <c r="K44" s="1">
        <f t="shared" si="21"/>
        <v>-7.2300000000000182</v>
      </c>
      <c r="L44" s="1"/>
      <c r="M44" s="1"/>
      <c r="N44" s="1">
        <v>305.791</v>
      </c>
      <c r="O44" s="1">
        <f t="shared" si="3"/>
        <v>50.814</v>
      </c>
      <c r="P44" s="5"/>
      <c r="Q44" s="5">
        <f t="shared" si="17"/>
        <v>0</v>
      </c>
      <c r="R44" s="5"/>
      <c r="S44" s="1"/>
      <c r="T44" s="1">
        <f t="shared" si="18"/>
        <v>11.761305939308064</v>
      </c>
      <c r="U44" s="1">
        <f t="shared" si="6"/>
        <v>11.761305939308064</v>
      </c>
      <c r="V44" s="1">
        <v>61.615400000000001</v>
      </c>
      <c r="W44" s="1">
        <v>49.868200000000002</v>
      </c>
      <c r="X44" s="1">
        <v>40.602600000000002</v>
      </c>
      <c r="Y44" s="1">
        <v>51.912599999999998</v>
      </c>
      <c r="Z44" s="1">
        <v>51.848399999999998</v>
      </c>
      <c r="AA44" s="1">
        <v>47.519199999999998</v>
      </c>
      <c r="AB44" s="1"/>
      <c r="AC44" s="1">
        <f t="shared" si="19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40</v>
      </c>
      <c r="C45" s="1">
        <v>823</v>
      </c>
      <c r="D45" s="1">
        <v>882</v>
      </c>
      <c r="E45" s="1">
        <v>515</v>
      </c>
      <c r="F45" s="1">
        <v>1001</v>
      </c>
      <c r="G45" s="6">
        <v>0.4</v>
      </c>
      <c r="H45" s="1">
        <v>40</v>
      </c>
      <c r="I45" s="1" t="s">
        <v>33</v>
      </c>
      <c r="J45" s="1">
        <v>528</v>
      </c>
      <c r="K45" s="1">
        <f t="shared" si="21"/>
        <v>-13</v>
      </c>
      <c r="L45" s="1"/>
      <c r="M45" s="1"/>
      <c r="N45" s="1">
        <v>0</v>
      </c>
      <c r="O45" s="1">
        <f t="shared" si="3"/>
        <v>103</v>
      </c>
      <c r="P45" s="5">
        <f t="shared" si="20"/>
        <v>132</v>
      </c>
      <c r="Q45" s="5">
        <f t="shared" si="17"/>
        <v>132</v>
      </c>
      <c r="R45" s="5"/>
      <c r="S45" s="1"/>
      <c r="T45" s="1">
        <f t="shared" si="18"/>
        <v>11</v>
      </c>
      <c r="U45" s="1">
        <f t="shared" si="6"/>
        <v>9.7184466019417481</v>
      </c>
      <c r="V45" s="1">
        <v>109.8</v>
      </c>
      <c r="W45" s="1">
        <v>136.4</v>
      </c>
      <c r="X45" s="1">
        <v>126.8</v>
      </c>
      <c r="Y45" s="1">
        <v>118</v>
      </c>
      <c r="Z45" s="1">
        <v>114.2</v>
      </c>
      <c r="AA45" s="1">
        <v>93.2</v>
      </c>
      <c r="AB45" s="1"/>
      <c r="AC45" s="1">
        <f t="shared" si="19"/>
        <v>53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40</v>
      </c>
      <c r="C46" s="1">
        <v>1079</v>
      </c>
      <c r="D46" s="1">
        <v>936</v>
      </c>
      <c r="E46" s="1">
        <v>640</v>
      </c>
      <c r="F46" s="1">
        <v>1079</v>
      </c>
      <c r="G46" s="6">
        <v>0.4</v>
      </c>
      <c r="H46" s="1">
        <v>45</v>
      </c>
      <c r="I46" s="1" t="s">
        <v>33</v>
      </c>
      <c r="J46" s="1">
        <v>645</v>
      </c>
      <c r="K46" s="1">
        <f t="shared" si="21"/>
        <v>-5</v>
      </c>
      <c r="L46" s="1"/>
      <c r="M46" s="1"/>
      <c r="N46" s="1">
        <v>101</v>
      </c>
      <c r="O46" s="1">
        <f t="shared" si="3"/>
        <v>128</v>
      </c>
      <c r="P46" s="5">
        <f>12*O46-N46-F46</f>
        <v>356</v>
      </c>
      <c r="Q46" s="5">
        <f t="shared" si="17"/>
        <v>356</v>
      </c>
      <c r="R46" s="5"/>
      <c r="S46" s="1"/>
      <c r="T46" s="1">
        <f t="shared" si="18"/>
        <v>12</v>
      </c>
      <c r="U46" s="1">
        <f t="shared" si="6"/>
        <v>9.21875</v>
      </c>
      <c r="V46" s="1">
        <v>140.80000000000001</v>
      </c>
      <c r="W46" s="1">
        <v>156</v>
      </c>
      <c r="X46" s="1">
        <v>144.6</v>
      </c>
      <c r="Y46" s="1">
        <v>142.4</v>
      </c>
      <c r="Z46" s="1">
        <v>152.19999999999999</v>
      </c>
      <c r="AA46" s="1">
        <v>127.4</v>
      </c>
      <c r="AB46" s="1" t="s">
        <v>77</v>
      </c>
      <c r="AC46" s="1">
        <f t="shared" si="19"/>
        <v>142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32</v>
      </c>
      <c r="C47" s="1">
        <v>460.88499999999999</v>
      </c>
      <c r="D47" s="1">
        <v>68.688999999999993</v>
      </c>
      <c r="E47" s="1">
        <v>286.44799999999998</v>
      </c>
      <c r="F47" s="1">
        <v>189.43700000000001</v>
      </c>
      <c r="G47" s="6">
        <v>1</v>
      </c>
      <c r="H47" s="1">
        <v>40</v>
      </c>
      <c r="I47" s="1" t="s">
        <v>33</v>
      </c>
      <c r="J47" s="1">
        <v>284.10000000000002</v>
      </c>
      <c r="K47" s="1">
        <f t="shared" si="21"/>
        <v>2.3479999999999563</v>
      </c>
      <c r="L47" s="1"/>
      <c r="M47" s="1"/>
      <c r="N47" s="1">
        <v>419.762</v>
      </c>
      <c r="O47" s="1">
        <f t="shared" si="3"/>
        <v>57.289599999999993</v>
      </c>
      <c r="P47" s="5">
        <f t="shared" si="20"/>
        <v>20.986599999999896</v>
      </c>
      <c r="Q47" s="5">
        <f t="shared" si="17"/>
        <v>20.986599999999896</v>
      </c>
      <c r="R47" s="5"/>
      <c r="S47" s="1"/>
      <c r="T47" s="1">
        <f t="shared" si="18"/>
        <v>11.000000000000002</v>
      </c>
      <c r="U47" s="1">
        <f t="shared" si="6"/>
        <v>10.633675222029829</v>
      </c>
      <c r="V47" s="1">
        <v>63.095599999999997</v>
      </c>
      <c r="W47" s="1">
        <v>43.4236</v>
      </c>
      <c r="X47" s="1">
        <v>41.486199999999997</v>
      </c>
      <c r="Y47" s="1">
        <v>56.561199999999999</v>
      </c>
      <c r="Z47" s="1">
        <v>55.9514</v>
      </c>
      <c r="AA47" s="1">
        <v>56.503999999999998</v>
      </c>
      <c r="AB47" s="1"/>
      <c r="AC47" s="1">
        <f t="shared" si="19"/>
        <v>21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40</v>
      </c>
      <c r="C48" s="1">
        <v>1087</v>
      </c>
      <c r="D48" s="1">
        <v>600</v>
      </c>
      <c r="E48" s="1">
        <v>727</v>
      </c>
      <c r="F48" s="1">
        <v>763</v>
      </c>
      <c r="G48" s="6">
        <v>0.35</v>
      </c>
      <c r="H48" s="1">
        <v>40</v>
      </c>
      <c r="I48" s="1" t="s">
        <v>33</v>
      </c>
      <c r="J48" s="1">
        <v>730</v>
      </c>
      <c r="K48" s="1">
        <f t="shared" si="21"/>
        <v>-3</v>
      </c>
      <c r="L48" s="1"/>
      <c r="M48" s="1"/>
      <c r="N48" s="1">
        <v>573.64</v>
      </c>
      <c r="O48" s="1">
        <f t="shared" si="3"/>
        <v>145.4</v>
      </c>
      <c r="P48" s="5">
        <f t="shared" si="20"/>
        <v>262.76000000000022</v>
      </c>
      <c r="Q48" s="5">
        <f t="shared" si="17"/>
        <v>262.76000000000022</v>
      </c>
      <c r="R48" s="5"/>
      <c r="S48" s="1"/>
      <c r="T48" s="1">
        <f t="shared" si="18"/>
        <v>11</v>
      </c>
      <c r="U48" s="1">
        <f t="shared" si="6"/>
        <v>9.1928473177441532</v>
      </c>
      <c r="V48" s="1">
        <v>146.6</v>
      </c>
      <c r="W48" s="1">
        <v>135.4</v>
      </c>
      <c r="X48" s="1">
        <v>133.6</v>
      </c>
      <c r="Y48" s="1">
        <v>142.4</v>
      </c>
      <c r="Z48" s="1">
        <v>134.4</v>
      </c>
      <c r="AA48" s="1">
        <v>132.80000000000001</v>
      </c>
      <c r="AB48" s="1"/>
      <c r="AC48" s="1">
        <f t="shared" si="19"/>
        <v>92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40</v>
      </c>
      <c r="C49" s="1">
        <v>1046</v>
      </c>
      <c r="D49" s="1">
        <v>564</v>
      </c>
      <c r="E49" s="1">
        <v>736</v>
      </c>
      <c r="F49" s="1">
        <v>754</v>
      </c>
      <c r="G49" s="6">
        <v>0.4</v>
      </c>
      <c r="H49" s="1">
        <v>40</v>
      </c>
      <c r="I49" s="1" t="s">
        <v>33</v>
      </c>
      <c r="J49" s="1">
        <v>766</v>
      </c>
      <c r="K49" s="1">
        <f t="shared" si="21"/>
        <v>-30</v>
      </c>
      <c r="L49" s="1"/>
      <c r="M49" s="1"/>
      <c r="N49" s="1">
        <v>686.52</v>
      </c>
      <c r="O49" s="1">
        <f t="shared" si="3"/>
        <v>147.19999999999999</v>
      </c>
      <c r="P49" s="5">
        <f t="shared" si="20"/>
        <v>178.67999999999984</v>
      </c>
      <c r="Q49" s="5">
        <f t="shared" si="17"/>
        <v>178.67999999999984</v>
      </c>
      <c r="R49" s="5"/>
      <c r="S49" s="1"/>
      <c r="T49" s="1">
        <f t="shared" si="18"/>
        <v>11</v>
      </c>
      <c r="U49" s="1">
        <f t="shared" si="6"/>
        <v>9.7861413043478276</v>
      </c>
      <c r="V49" s="1">
        <v>148.80000000000001</v>
      </c>
      <c r="W49" s="1">
        <v>135.6</v>
      </c>
      <c r="X49" s="1">
        <v>140.19999999999999</v>
      </c>
      <c r="Y49" s="1">
        <v>146</v>
      </c>
      <c r="Z49" s="1">
        <v>136.4</v>
      </c>
      <c r="AA49" s="1">
        <v>113.2</v>
      </c>
      <c r="AB49" s="1"/>
      <c r="AC49" s="1">
        <f t="shared" si="19"/>
        <v>71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32</v>
      </c>
      <c r="C50" s="1">
        <v>977.322</v>
      </c>
      <c r="D50" s="1">
        <v>1034.973</v>
      </c>
      <c r="E50" s="1">
        <v>746.56299999999999</v>
      </c>
      <c r="F50" s="1">
        <v>1092.558</v>
      </c>
      <c r="G50" s="6">
        <v>1</v>
      </c>
      <c r="H50" s="1">
        <v>50</v>
      </c>
      <c r="I50" s="1" t="s">
        <v>33</v>
      </c>
      <c r="J50" s="1">
        <v>715.25</v>
      </c>
      <c r="K50" s="1">
        <f t="shared" si="21"/>
        <v>31.312999999999988</v>
      </c>
      <c r="L50" s="1"/>
      <c r="M50" s="1"/>
      <c r="N50" s="1">
        <v>361.16404</v>
      </c>
      <c r="O50" s="1">
        <f t="shared" si="3"/>
        <v>149.3126</v>
      </c>
      <c r="P50" s="5">
        <f>13*O50-N50-F50</f>
        <v>487.34176000000025</v>
      </c>
      <c r="Q50" s="5">
        <f t="shared" si="17"/>
        <v>487.34176000000025</v>
      </c>
      <c r="R50" s="5"/>
      <c r="S50" s="1"/>
      <c r="T50" s="1">
        <f t="shared" si="18"/>
        <v>13.000000000000002</v>
      </c>
      <c r="U50" s="1">
        <f t="shared" si="6"/>
        <v>9.7360975564018037</v>
      </c>
      <c r="V50" s="1">
        <v>154.04759999999999</v>
      </c>
      <c r="W50" s="1">
        <v>165.3878</v>
      </c>
      <c r="X50" s="1">
        <v>161.04179999999999</v>
      </c>
      <c r="Y50" s="1">
        <v>132.2124</v>
      </c>
      <c r="Z50" s="1">
        <v>125.5428</v>
      </c>
      <c r="AA50" s="1">
        <v>142.34</v>
      </c>
      <c r="AB50" s="1"/>
      <c r="AC50" s="1">
        <f t="shared" si="19"/>
        <v>487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24" t="s">
        <v>90</v>
      </c>
      <c r="B51" s="24" t="s">
        <v>32</v>
      </c>
      <c r="C51" s="24">
        <v>1042.357</v>
      </c>
      <c r="D51" s="24">
        <v>922.846</v>
      </c>
      <c r="E51" s="24">
        <v>689.58799999999997</v>
      </c>
      <c r="F51" s="24">
        <v>1117.1510000000001</v>
      </c>
      <c r="G51" s="25">
        <v>1</v>
      </c>
      <c r="H51" s="24">
        <v>50</v>
      </c>
      <c r="I51" s="24" t="s">
        <v>33</v>
      </c>
      <c r="J51" s="24">
        <v>666.3</v>
      </c>
      <c r="K51" s="24">
        <f t="shared" si="21"/>
        <v>23.288000000000011</v>
      </c>
      <c r="L51" s="24"/>
      <c r="M51" s="24"/>
      <c r="N51" s="24">
        <v>559.92539999999997</v>
      </c>
      <c r="O51" s="24">
        <f t="shared" si="3"/>
        <v>137.91759999999999</v>
      </c>
      <c r="P51" s="5">
        <f>13*O51-N51-F51</f>
        <v>115.85239999999999</v>
      </c>
      <c r="Q51" s="5">
        <v>550</v>
      </c>
      <c r="R51" s="26">
        <v>500</v>
      </c>
      <c r="S51" s="24" t="s">
        <v>150</v>
      </c>
      <c r="T51" s="24">
        <f t="shared" si="18"/>
        <v>16.147876703190892</v>
      </c>
      <c r="U51" s="24">
        <f t="shared" si="6"/>
        <v>12.15998828285875</v>
      </c>
      <c r="V51" s="24">
        <v>148.48519999999999</v>
      </c>
      <c r="W51" s="24">
        <v>162.6722</v>
      </c>
      <c r="X51" s="24">
        <v>153.16220000000001</v>
      </c>
      <c r="Y51" s="24">
        <v>152.95840000000001</v>
      </c>
      <c r="Z51" s="24">
        <v>153.5796</v>
      </c>
      <c r="AA51" s="24">
        <v>156.04660000000001</v>
      </c>
      <c r="AB51" s="24" t="s">
        <v>49</v>
      </c>
      <c r="AC51" s="1">
        <f t="shared" si="19"/>
        <v>550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32</v>
      </c>
      <c r="C52" s="1">
        <v>38.33</v>
      </c>
      <c r="D52" s="1">
        <v>695.77200000000005</v>
      </c>
      <c r="E52" s="1">
        <v>98.364000000000004</v>
      </c>
      <c r="F52" s="1">
        <v>597.40800000000002</v>
      </c>
      <c r="G52" s="6">
        <v>1</v>
      </c>
      <c r="H52" s="1">
        <v>40</v>
      </c>
      <c r="I52" s="1" t="s">
        <v>33</v>
      </c>
      <c r="J52" s="1">
        <v>129.69999999999999</v>
      </c>
      <c r="K52" s="1">
        <f t="shared" si="21"/>
        <v>-31.335999999999984</v>
      </c>
      <c r="L52" s="1"/>
      <c r="M52" s="1"/>
      <c r="N52" s="1"/>
      <c r="O52" s="1">
        <f t="shared" si="3"/>
        <v>19.672800000000002</v>
      </c>
      <c r="P52" s="5"/>
      <c r="Q52" s="5">
        <v>0</v>
      </c>
      <c r="R52" s="5">
        <v>0</v>
      </c>
      <c r="S52" s="1" t="s">
        <v>135</v>
      </c>
      <c r="T52" s="1">
        <f t="shared" si="18"/>
        <v>30.367207514944489</v>
      </c>
      <c r="U52" s="1">
        <f t="shared" si="6"/>
        <v>30.367207514944489</v>
      </c>
      <c r="V52" s="1">
        <v>17.841999999999999</v>
      </c>
      <c r="W52" s="1">
        <v>62.028199999999998</v>
      </c>
      <c r="X52" s="1">
        <v>65.801000000000002</v>
      </c>
      <c r="Y52" s="1">
        <v>40.173000000000002</v>
      </c>
      <c r="Z52" s="1">
        <v>28.784199999999998</v>
      </c>
      <c r="AA52" s="1">
        <v>0</v>
      </c>
      <c r="AB52" s="1" t="s">
        <v>155</v>
      </c>
      <c r="AC52" s="1">
        <f t="shared" si="19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40</v>
      </c>
      <c r="C53" s="1">
        <v>712</v>
      </c>
      <c r="D53" s="1">
        <v>180</v>
      </c>
      <c r="E53" s="1">
        <v>334</v>
      </c>
      <c r="F53" s="1">
        <v>412</v>
      </c>
      <c r="G53" s="6">
        <v>0.45</v>
      </c>
      <c r="H53" s="1">
        <v>50</v>
      </c>
      <c r="I53" s="1" t="s">
        <v>33</v>
      </c>
      <c r="J53" s="1">
        <v>317</v>
      </c>
      <c r="K53" s="1">
        <f t="shared" si="21"/>
        <v>17</v>
      </c>
      <c r="L53" s="1"/>
      <c r="M53" s="1"/>
      <c r="N53" s="1">
        <v>50</v>
      </c>
      <c r="O53" s="1">
        <f t="shared" si="3"/>
        <v>66.8</v>
      </c>
      <c r="P53" s="5">
        <f>13*O53-N53-F53</f>
        <v>406.4</v>
      </c>
      <c r="Q53" s="5">
        <f t="shared" si="17"/>
        <v>406.4</v>
      </c>
      <c r="R53" s="5"/>
      <c r="S53" s="1"/>
      <c r="T53" s="1">
        <f t="shared" si="18"/>
        <v>13</v>
      </c>
      <c r="U53" s="1">
        <f t="shared" si="6"/>
        <v>6.9161676646706587</v>
      </c>
      <c r="V53" s="1">
        <v>62.8</v>
      </c>
      <c r="W53" s="1">
        <v>67.599999999999994</v>
      </c>
      <c r="X53" s="1">
        <v>71.400000000000006</v>
      </c>
      <c r="Y53" s="1">
        <v>81.2</v>
      </c>
      <c r="Z53" s="1">
        <v>74.400000000000006</v>
      </c>
      <c r="AA53" s="1">
        <v>60.6</v>
      </c>
      <c r="AB53" s="1" t="s">
        <v>93</v>
      </c>
      <c r="AC53" s="1">
        <f t="shared" si="19"/>
        <v>183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32</v>
      </c>
      <c r="C54" s="1">
        <v>449.48899999999998</v>
      </c>
      <c r="D54" s="1">
        <v>261.57799999999997</v>
      </c>
      <c r="E54" s="1">
        <v>278.91699999999997</v>
      </c>
      <c r="F54" s="1">
        <v>372.06900000000002</v>
      </c>
      <c r="G54" s="6">
        <v>1</v>
      </c>
      <c r="H54" s="1">
        <v>40</v>
      </c>
      <c r="I54" s="1" t="s">
        <v>33</v>
      </c>
      <c r="J54" s="1">
        <v>283.60000000000002</v>
      </c>
      <c r="K54" s="1">
        <f t="shared" si="21"/>
        <v>-4.6830000000000496</v>
      </c>
      <c r="L54" s="1"/>
      <c r="M54" s="1"/>
      <c r="N54" s="1">
        <v>211.71799999999999</v>
      </c>
      <c r="O54" s="1">
        <f t="shared" si="3"/>
        <v>55.783399999999993</v>
      </c>
      <c r="P54" s="5">
        <f t="shared" si="20"/>
        <v>29.830399999999997</v>
      </c>
      <c r="Q54" s="5">
        <f t="shared" si="17"/>
        <v>29.830399999999997</v>
      </c>
      <c r="R54" s="5"/>
      <c r="S54" s="1"/>
      <c r="T54" s="1">
        <f t="shared" si="18"/>
        <v>11.000000000000004</v>
      </c>
      <c r="U54" s="1">
        <f t="shared" si="6"/>
        <v>10.465245933378032</v>
      </c>
      <c r="V54" s="1">
        <v>61.147599999999997</v>
      </c>
      <c r="W54" s="1">
        <v>58.578600000000002</v>
      </c>
      <c r="X54" s="1">
        <v>53.683399999999999</v>
      </c>
      <c r="Y54" s="1">
        <v>61.134599999999999</v>
      </c>
      <c r="Z54" s="1">
        <v>59.248199999999997</v>
      </c>
      <c r="AA54" s="1">
        <v>57.328600000000002</v>
      </c>
      <c r="AB54" s="1"/>
      <c r="AC54" s="1">
        <f t="shared" si="19"/>
        <v>30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27" t="s">
        <v>95</v>
      </c>
      <c r="B55" s="1" t="s">
        <v>40</v>
      </c>
      <c r="C55" s="1"/>
      <c r="D55" s="1"/>
      <c r="E55" s="19">
        <f>E95</f>
        <v>207</v>
      </c>
      <c r="F55" s="19">
        <f>F95</f>
        <v>574</v>
      </c>
      <c r="G55" s="6">
        <v>0.4</v>
      </c>
      <c r="H55" s="1">
        <v>40</v>
      </c>
      <c r="I55" s="1" t="s">
        <v>33</v>
      </c>
      <c r="J55" s="1"/>
      <c r="K55" s="1">
        <f t="shared" si="21"/>
        <v>207</v>
      </c>
      <c r="L55" s="1"/>
      <c r="M55" s="1"/>
      <c r="N55" s="1">
        <v>0</v>
      </c>
      <c r="O55" s="1">
        <f t="shared" si="3"/>
        <v>41.4</v>
      </c>
      <c r="P55" s="5"/>
      <c r="Q55" s="5">
        <f t="shared" si="17"/>
        <v>0</v>
      </c>
      <c r="R55" s="5"/>
      <c r="S55" s="1"/>
      <c r="T55" s="1">
        <f t="shared" si="18"/>
        <v>13.864734299516909</v>
      </c>
      <c r="U55" s="1">
        <f t="shared" si="6"/>
        <v>13.864734299516909</v>
      </c>
      <c r="V55" s="1">
        <v>43.4</v>
      </c>
      <c r="W55" s="1">
        <v>43</v>
      </c>
      <c r="X55" s="1">
        <v>42.2</v>
      </c>
      <c r="Y55" s="1">
        <v>89.8</v>
      </c>
      <c r="Z55" s="1">
        <v>94.6</v>
      </c>
      <c r="AA55" s="1">
        <v>51.8</v>
      </c>
      <c r="AB55" s="13" t="s">
        <v>96</v>
      </c>
      <c r="AC55" s="1">
        <f t="shared" si="19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40</v>
      </c>
      <c r="C56" s="1">
        <v>208</v>
      </c>
      <c r="D56" s="1">
        <v>264</v>
      </c>
      <c r="E56" s="1">
        <v>142</v>
      </c>
      <c r="F56" s="1">
        <v>287</v>
      </c>
      <c r="G56" s="6">
        <v>0.4</v>
      </c>
      <c r="H56" s="1">
        <v>40</v>
      </c>
      <c r="I56" s="1" t="s">
        <v>33</v>
      </c>
      <c r="J56" s="1">
        <v>146</v>
      </c>
      <c r="K56" s="1">
        <f t="shared" si="21"/>
        <v>-4</v>
      </c>
      <c r="L56" s="1"/>
      <c r="M56" s="1"/>
      <c r="N56" s="1">
        <v>0</v>
      </c>
      <c r="O56" s="1">
        <f t="shared" si="3"/>
        <v>28.4</v>
      </c>
      <c r="P56" s="5">
        <f t="shared" si="20"/>
        <v>25.399999999999977</v>
      </c>
      <c r="Q56" s="5">
        <f t="shared" si="17"/>
        <v>25.399999999999977</v>
      </c>
      <c r="R56" s="5"/>
      <c r="S56" s="1"/>
      <c r="T56" s="1">
        <f t="shared" si="18"/>
        <v>11</v>
      </c>
      <c r="U56" s="1">
        <f t="shared" si="6"/>
        <v>10.105633802816902</v>
      </c>
      <c r="V56" s="1">
        <v>30.4</v>
      </c>
      <c r="W56" s="1">
        <v>39</v>
      </c>
      <c r="X56" s="1">
        <v>40</v>
      </c>
      <c r="Y56" s="1">
        <v>32.799999999999997</v>
      </c>
      <c r="Z56" s="1">
        <v>31</v>
      </c>
      <c r="AA56" s="1">
        <v>32.6</v>
      </c>
      <c r="AB56" s="1"/>
      <c r="AC56" s="1">
        <f t="shared" si="19"/>
        <v>10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32</v>
      </c>
      <c r="C57" s="1">
        <v>615.149</v>
      </c>
      <c r="D57" s="1">
        <v>819.85799999999995</v>
      </c>
      <c r="E57" s="1">
        <v>390.51600000000002</v>
      </c>
      <c r="F57" s="1">
        <v>886.24599999999998</v>
      </c>
      <c r="G57" s="6">
        <v>1</v>
      </c>
      <c r="H57" s="1">
        <v>50</v>
      </c>
      <c r="I57" s="1" t="s">
        <v>33</v>
      </c>
      <c r="J57" s="1">
        <v>374.8</v>
      </c>
      <c r="K57" s="1">
        <f t="shared" si="21"/>
        <v>15.716000000000008</v>
      </c>
      <c r="L57" s="1"/>
      <c r="M57" s="1"/>
      <c r="N57" s="1">
        <v>0</v>
      </c>
      <c r="O57" s="1">
        <f t="shared" si="3"/>
        <v>78.103200000000001</v>
      </c>
      <c r="P57" s="5">
        <f>13*O57-N57-F57</f>
        <v>129.09559999999999</v>
      </c>
      <c r="Q57" s="5">
        <f t="shared" si="17"/>
        <v>129.09559999999999</v>
      </c>
      <c r="R57" s="5"/>
      <c r="S57" s="1"/>
      <c r="T57" s="1">
        <f t="shared" si="18"/>
        <v>13</v>
      </c>
      <c r="U57" s="1">
        <f t="shared" si="6"/>
        <v>11.347115098997223</v>
      </c>
      <c r="V57" s="1">
        <v>94.293199999999999</v>
      </c>
      <c r="W57" s="1">
        <v>114.96420000000001</v>
      </c>
      <c r="X57" s="1">
        <v>100.44280000000001</v>
      </c>
      <c r="Y57" s="1">
        <v>105.0338</v>
      </c>
      <c r="Z57" s="1">
        <v>107.0214</v>
      </c>
      <c r="AA57" s="1">
        <v>85.415000000000006</v>
      </c>
      <c r="AB57" s="1"/>
      <c r="AC57" s="1">
        <f t="shared" si="19"/>
        <v>129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4" t="s">
        <v>99</v>
      </c>
      <c r="B58" s="24" t="s">
        <v>32</v>
      </c>
      <c r="C58" s="24">
        <v>1068.8420000000001</v>
      </c>
      <c r="D58" s="24">
        <v>1039.5229999999999</v>
      </c>
      <c r="E58" s="24">
        <v>684.35299999999995</v>
      </c>
      <c r="F58" s="24">
        <v>1250.7159999999999</v>
      </c>
      <c r="G58" s="25">
        <v>1</v>
      </c>
      <c r="H58" s="24">
        <v>50</v>
      </c>
      <c r="I58" s="24" t="s">
        <v>33</v>
      </c>
      <c r="J58" s="24">
        <v>658.6</v>
      </c>
      <c r="K58" s="24">
        <f t="shared" si="21"/>
        <v>25.752999999999929</v>
      </c>
      <c r="L58" s="24"/>
      <c r="M58" s="24"/>
      <c r="N58" s="24">
        <v>399.68439999999998</v>
      </c>
      <c r="O58" s="24">
        <f t="shared" si="3"/>
        <v>136.8706</v>
      </c>
      <c r="P58" s="5">
        <f>13*O58-N58-F58</f>
        <v>128.91740000000027</v>
      </c>
      <c r="Q58" s="5">
        <v>550</v>
      </c>
      <c r="R58" s="26">
        <v>500</v>
      </c>
      <c r="S58" s="24" t="s">
        <v>150</v>
      </c>
      <c r="T58" s="24">
        <f t="shared" si="18"/>
        <v>16.076501454658633</v>
      </c>
      <c r="U58" s="24">
        <f t="shared" si="6"/>
        <v>12.058107438704878</v>
      </c>
      <c r="V58" s="24">
        <v>147.4032</v>
      </c>
      <c r="W58" s="24">
        <v>172.83080000000001</v>
      </c>
      <c r="X58" s="24">
        <v>171.2062</v>
      </c>
      <c r="Y58" s="24">
        <v>159.16679999999999</v>
      </c>
      <c r="Z58" s="24">
        <v>152.63319999999999</v>
      </c>
      <c r="AA58" s="24">
        <v>210.8254</v>
      </c>
      <c r="AB58" s="24" t="s">
        <v>49</v>
      </c>
      <c r="AC58" s="1">
        <f t="shared" si="19"/>
        <v>550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32</v>
      </c>
      <c r="C59" s="1">
        <v>369.49099999999999</v>
      </c>
      <c r="D59" s="1"/>
      <c r="E59" s="1">
        <v>282.98</v>
      </c>
      <c r="F59" s="1">
        <v>57.798999999999999</v>
      </c>
      <c r="G59" s="6">
        <v>1</v>
      </c>
      <c r="H59" s="1">
        <v>50</v>
      </c>
      <c r="I59" s="1" t="s">
        <v>33</v>
      </c>
      <c r="J59" s="1">
        <v>266.55</v>
      </c>
      <c r="K59" s="1">
        <f t="shared" si="21"/>
        <v>16.430000000000007</v>
      </c>
      <c r="L59" s="1"/>
      <c r="M59" s="1"/>
      <c r="N59" s="1">
        <v>417.0754</v>
      </c>
      <c r="O59" s="1">
        <f t="shared" si="3"/>
        <v>56.596000000000004</v>
      </c>
      <c r="P59" s="5">
        <f t="shared" ref="P59:P60" si="23">13*O59-N59-F59</f>
        <v>260.87360000000007</v>
      </c>
      <c r="Q59" s="5">
        <f t="shared" si="17"/>
        <v>260.87360000000007</v>
      </c>
      <c r="R59" s="5"/>
      <c r="S59" s="1"/>
      <c r="T59" s="1">
        <f t="shared" si="18"/>
        <v>13</v>
      </c>
      <c r="U59" s="1">
        <f t="shared" si="6"/>
        <v>8.390600042405822</v>
      </c>
      <c r="V59" s="1">
        <v>56.111600000000003</v>
      </c>
      <c r="W59" s="1">
        <v>26.069800000000001</v>
      </c>
      <c r="X59" s="1">
        <v>27.117599999999999</v>
      </c>
      <c r="Y59" s="1">
        <v>41.967799999999997</v>
      </c>
      <c r="Z59" s="1">
        <v>41.453200000000002</v>
      </c>
      <c r="AA59" s="1">
        <v>50.783000000000001</v>
      </c>
      <c r="AB59" s="1"/>
      <c r="AC59" s="1">
        <f t="shared" si="19"/>
        <v>261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40</v>
      </c>
      <c r="C60" s="1">
        <v>768</v>
      </c>
      <c r="D60" s="1">
        <v>300</v>
      </c>
      <c r="E60" s="1">
        <v>259</v>
      </c>
      <c r="F60" s="1">
        <v>543</v>
      </c>
      <c r="G60" s="6">
        <v>0.4</v>
      </c>
      <c r="H60" s="1">
        <v>50</v>
      </c>
      <c r="I60" s="1" t="s">
        <v>33</v>
      </c>
      <c r="J60" s="1">
        <v>231</v>
      </c>
      <c r="K60" s="1">
        <f t="shared" si="21"/>
        <v>28</v>
      </c>
      <c r="L60" s="1"/>
      <c r="M60" s="1"/>
      <c r="N60" s="1">
        <v>24</v>
      </c>
      <c r="O60" s="1">
        <f t="shared" si="3"/>
        <v>51.8</v>
      </c>
      <c r="P60" s="5">
        <f t="shared" si="23"/>
        <v>106.39999999999998</v>
      </c>
      <c r="Q60" s="5">
        <f t="shared" si="17"/>
        <v>106.39999999999998</v>
      </c>
      <c r="R60" s="5"/>
      <c r="S60" s="1"/>
      <c r="T60" s="1">
        <f t="shared" si="18"/>
        <v>13</v>
      </c>
      <c r="U60" s="1">
        <f t="shared" si="6"/>
        <v>10.945945945945947</v>
      </c>
      <c r="V60" s="1">
        <v>72.8</v>
      </c>
      <c r="W60" s="1">
        <v>80.2</v>
      </c>
      <c r="X60" s="1">
        <v>27.6</v>
      </c>
      <c r="Y60" s="1">
        <v>41.2</v>
      </c>
      <c r="Z60" s="1">
        <v>89.8</v>
      </c>
      <c r="AA60" s="1">
        <v>65.599999999999994</v>
      </c>
      <c r="AB60" s="1" t="s">
        <v>102</v>
      </c>
      <c r="AC60" s="1">
        <f t="shared" si="19"/>
        <v>43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40</v>
      </c>
      <c r="C61" s="1">
        <v>1656</v>
      </c>
      <c r="D61" s="1">
        <v>924</v>
      </c>
      <c r="E61" s="1">
        <v>1062</v>
      </c>
      <c r="F61" s="1">
        <v>1319</v>
      </c>
      <c r="G61" s="6">
        <v>0.4</v>
      </c>
      <c r="H61" s="1">
        <v>40</v>
      </c>
      <c r="I61" s="1" t="s">
        <v>33</v>
      </c>
      <c r="J61" s="1">
        <v>1076</v>
      </c>
      <c r="K61" s="1">
        <f t="shared" si="21"/>
        <v>-14</v>
      </c>
      <c r="L61" s="1"/>
      <c r="M61" s="1"/>
      <c r="N61" s="1">
        <v>725</v>
      </c>
      <c r="O61" s="1">
        <f t="shared" si="3"/>
        <v>212.4</v>
      </c>
      <c r="P61" s="5">
        <f t="shared" si="20"/>
        <v>292.40000000000009</v>
      </c>
      <c r="Q61" s="5">
        <f t="shared" si="17"/>
        <v>292.40000000000009</v>
      </c>
      <c r="R61" s="5"/>
      <c r="S61" s="1"/>
      <c r="T61" s="1">
        <f t="shared" si="18"/>
        <v>11</v>
      </c>
      <c r="U61" s="1">
        <f t="shared" si="6"/>
        <v>9.6233521657250467</v>
      </c>
      <c r="V61" s="1">
        <v>220</v>
      </c>
      <c r="W61" s="1">
        <v>216.4</v>
      </c>
      <c r="X61" s="1">
        <v>218.6</v>
      </c>
      <c r="Y61" s="1">
        <v>230.6</v>
      </c>
      <c r="Z61" s="1">
        <v>223.8</v>
      </c>
      <c r="AA61" s="1">
        <v>219.8</v>
      </c>
      <c r="AB61" s="1"/>
      <c r="AC61" s="1">
        <f t="shared" si="19"/>
        <v>117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40</v>
      </c>
      <c r="C62" s="1">
        <v>1370</v>
      </c>
      <c r="D62" s="1">
        <v>900</v>
      </c>
      <c r="E62" s="1">
        <v>952</v>
      </c>
      <c r="F62" s="1">
        <v>1147</v>
      </c>
      <c r="G62" s="6">
        <v>0.4</v>
      </c>
      <c r="H62" s="1">
        <v>40</v>
      </c>
      <c r="I62" s="1" t="s">
        <v>33</v>
      </c>
      <c r="J62" s="1">
        <v>967</v>
      </c>
      <c r="K62" s="1">
        <f t="shared" si="21"/>
        <v>-15</v>
      </c>
      <c r="L62" s="1"/>
      <c r="M62" s="1"/>
      <c r="N62" s="1">
        <v>756</v>
      </c>
      <c r="O62" s="1">
        <f t="shared" si="3"/>
        <v>190.4</v>
      </c>
      <c r="P62" s="5">
        <f t="shared" si="20"/>
        <v>191.40000000000009</v>
      </c>
      <c r="Q62" s="5">
        <f t="shared" si="17"/>
        <v>191.40000000000009</v>
      </c>
      <c r="R62" s="5"/>
      <c r="S62" s="1"/>
      <c r="T62" s="1">
        <f t="shared" si="18"/>
        <v>11</v>
      </c>
      <c r="U62" s="1">
        <f t="shared" si="6"/>
        <v>9.9947478991596643</v>
      </c>
      <c r="V62" s="1">
        <v>201.6</v>
      </c>
      <c r="W62" s="1">
        <v>190</v>
      </c>
      <c r="X62" s="1">
        <v>190.8</v>
      </c>
      <c r="Y62" s="1">
        <v>194.2</v>
      </c>
      <c r="Z62" s="1">
        <v>190.8</v>
      </c>
      <c r="AA62" s="1">
        <v>169.2</v>
      </c>
      <c r="AB62" s="1"/>
      <c r="AC62" s="1">
        <f t="shared" si="19"/>
        <v>77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32</v>
      </c>
      <c r="C63" s="1">
        <v>1284.5409999999999</v>
      </c>
      <c r="D63" s="1"/>
      <c r="E63" s="1">
        <v>643.95899999999995</v>
      </c>
      <c r="F63" s="1">
        <v>535.92100000000005</v>
      </c>
      <c r="G63" s="6">
        <v>1</v>
      </c>
      <c r="H63" s="1">
        <v>40</v>
      </c>
      <c r="I63" s="1" t="s">
        <v>33</v>
      </c>
      <c r="J63" s="1">
        <v>623.20000000000005</v>
      </c>
      <c r="K63" s="1">
        <f t="shared" si="21"/>
        <v>20.758999999999901</v>
      </c>
      <c r="L63" s="1"/>
      <c r="M63" s="1"/>
      <c r="N63" s="1">
        <v>780.81600000000003</v>
      </c>
      <c r="O63" s="1">
        <f t="shared" si="3"/>
        <v>128.79179999999999</v>
      </c>
      <c r="P63" s="5">
        <f t="shared" si="20"/>
        <v>99.972799999999779</v>
      </c>
      <c r="Q63" s="5">
        <f t="shared" si="17"/>
        <v>99.972799999999779</v>
      </c>
      <c r="R63" s="5"/>
      <c r="S63" s="1"/>
      <c r="T63" s="1">
        <f t="shared" si="18"/>
        <v>11</v>
      </c>
      <c r="U63" s="1">
        <f t="shared" si="6"/>
        <v>10.223764245860375</v>
      </c>
      <c r="V63" s="1">
        <v>137.63579999999999</v>
      </c>
      <c r="W63" s="1">
        <v>103.14960000000001</v>
      </c>
      <c r="X63" s="1">
        <v>94.616399999999999</v>
      </c>
      <c r="Y63" s="1">
        <v>153.0102</v>
      </c>
      <c r="Z63" s="1">
        <v>154.49299999999999</v>
      </c>
      <c r="AA63" s="1">
        <v>113.0282</v>
      </c>
      <c r="AB63" s="1"/>
      <c r="AC63" s="1">
        <f t="shared" si="19"/>
        <v>100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32</v>
      </c>
      <c r="C64" s="1">
        <v>867.62800000000004</v>
      </c>
      <c r="D64" s="1"/>
      <c r="E64" s="1">
        <v>508.928</v>
      </c>
      <c r="F64" s="1">
        <v>292.995</v>
      </c>
      <c r="G64" s="6">
        <v>1</v>
      </c>
      <c r="H64" s="1">
        <v>40</v>
      </c>
      <c r="I64" s="1" t="s">
        <v>33</v>
      </c>
      <c r="J64" s="1">
        <v>502.3</v>
      </c>
      <c r="K64" s="1">
        <f t="shared" si="21"/>
        <v>6.6279999999999859</v>
      </c>
      <c r="L64" s="1"/>
      <c r="M64" s="1"/>
      <c r="N64" s="1">
        <v>683.35400000000004</v>
      </c>
      <c r="O64" s="1">
        <f t="shared" si="3"/>
        <v>101.7856</v>
      </c>
      <c r="P64" s="5">
        <f t="shared" si="20"/>
        <v>143.29259999999988</v>
      </c>
      <c r="Q64" s="5">
        <f t="shared" si="17"/>
        <v>143.29259999999988</v>
      </c>
      <c r="R64" s="5"/>
      <c r="S64" s="1"/>
      <c r="T64" s="1">
        <f t="shared" si="18"/>
        <v>10.999999999999998</v>
      </c>
      <c r="U64" s="1">
        <f t="shared" si="6"/>
        <v>9.5922114719567411</v>
      </c>
      <c r="V64" s="1">
        <v>102.9936</v>
      </c>
      <c r="W64" s="1">
        <v>73.129400000000004</v>
      </c>
      <c r="X64" s="1">
        <v>73.080799999999996</v>
      </c>
      <c r="Y64" s="1">
        <v>105.9414</v>
      </c>
      <c r="Z64" s="1">
        <v>106.7054</v>
      </c>
      <c r="AA64" s="1">
        <v>87.114199999999997</v>
      </c>
      <c r="AB64" s="1"/>
      <c r="AC64" s="1">
        <f t="shared" si="19"/>
        <v>143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107</v>
      </c>
      <c r="B65" s="1" t="s">
        <v>32</v>
      </c>
      <c r="C65" s="1">
        <v>986.03</v>
      </c>
      <c r="D65" s="1">
        <v>38.6</v>
      </c>
      <c r="E65" s="1">
        <v>570.125</v>
      </c>
      <c r="F65" s="1">
        <v>382.20100000000002</v>
      </c>
      <c r="G65" s="6">
        <v>1</v>
      </c>
      <c r="H65" s="1">
        <v>40</v>
      </c>
      <c r="I65" s="1" t="s">
        <v>33</v>
      </c>
      <c r="J65" s="1">
        <v>554.85</v>
      </c>
      <c r="K65" s="1">
        <f t="shared" si="21"/>
        <v>15.274999999999977</v>
      </c>
      <c r="L65" s="1"/>
      <c r="M65" s="1"/>
      <c r="N65" s="1">
        <v>732.73500000000001</v>
      </c>
      <c r="O65" s="1">
        <f t="shared" si="3"/>
        <v>114.02500000000001</v>
      </c>
      <c r="P65" s="5">
        <f t="shared" si="20"/>
        <v>139.33900000000006</v>
      </c>
      <c r="Q65" s="5">
        <f t="shared" si="17"/>
        <v>139.33900000000006</v>
      </c>
      <c r="R65" s="5"/>
      <c r="S65" s="1"/>
      <c r="T65" s="1">
        <f t="shared" si="18"/>
        <v>11</v>
      </c>
      <c r="U65" s="1">
        <f t="shared" si="6"/>
        <v>9.7779960534970414</v>
      </c>
      <c r="V65" s="1">
        <v>116.8844</v>
      </c>
      <c r="W65" s="1">
        <v>85.436199999999999</v>
      </c>
      <c r="X65" s="1">
        <v>84.974199999999996</v>
      </c>
      <c r="Y65" s="1">
        <v>120.3014</v>
      </c>
      <c r="Z65" s="1">
        <v>122.60420000000001</v>
      </c>
      <c r="AA65" s="1">
        <v>94.468800000000002</v>
      </c>
      <c r="AB65" s="1"/>
      <c r="AC65" s="1">
        <f t="shared" si="19"/>
        <v>139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108</v>
      </c>
      <c r="B66" s="1" t="s">
        <v>32</v>
      </c>
      <c r="C66" s="1">
        <v>97.751999999999995</v>
      </c>
      <c r="D66" s="1">
        <v>317.68400000000003</v>
      </c>
      <c r="E66" s="1">
        <v>130.31100000000001</v>
      </c>
      <c r="F66" s="1">
        <v>229.68199999999999</v>
      </c>
      <c r="G66" s="6">
        <v>1</v>
      </c>
      <c r="H66" s="1">
        <v>30</v>
      </c>
      <c r="I66" s="1" t="s">
        <v>33</v>
      </c>
      <c r="J66" s="1">
        <v>166.2</v>
      </c>
      <c r="K66" s="1">
        <f t="shared" si="21"/>
        <v>-35.888999999999982</v>
      </c>
      <c r="L66" s="1"/>
      <c r="M66" s="1"/>
      <c r="N66" s="1">
        <v>27.879000000000001</v>
      </c>
      <c r="O66" s="1">
        <f t="shared" si="3"/>
        <v>26.062200000000001</v>
      </c>
      <c r="P66" s="5">
        <f t="shared" si="20"/>
        <v>29.123200000000026</v>
      </c>
      <c r="Q66" s="5">
        <f t="shared" si="17"/>
        <v>29.123200000000026</v>
      </c>
      <c r="R66" s="5"/>
      <c r="S66" s="1"/>
      <c r="T66" s="1">
        <f t="shared" si="18"/>
        <v>11.000000000000002</v>
      </c>
      <c r="U66" s="1">
        <f t="shared" si="6"/>
        <v>9.8825502068129314</v>
      </c>
      <c r="V66" s="1">
        <v>28.6648</v>
      </c>
      <c r="W66" s="1">
        <v>32.317799999999998</v>
      </c>
      <c r="X66" s="1">
        <v>30.964200000000002</v>
      </c>
      <c r="Y66" s="1">
        <v>24.5806</v>
      </c>
      <c r="Z66" s="1">
        <v>22.721800000000002</v>
      </c>
      <c r="AA66" s="1">
        <v>30.821999999999999</v>
      </c>
      <c r="AB66" s="1" t="s">
        <v>109</v>
      </c>
      <c r="AC66" s="1">
        <f t="shared" si="19"/>
        <v>29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110</v>
      </c>
      <c r="B67" s="1" t="s">
        <v>40</v>
      </c>
      <c r="C67" s="1">
        <v>38</v>
      </c>
      <c r="D67" s="1">
        <v>66</v>
      </c>
      <c r="E67" s="1">
        <v>70</v>
      </c>
      <c r="F67" s="1">
        <v>28</v>
      </c>
      <c r="G67" s="6">
        <v>0.6</v>
      </c>
      <c r="H67" s="1">
        <v>60</v>
      </c>
      <c r="I67" s="1" t="s">
        <v>33</v>
      </c>
      <c r="J67" s="1">
        <v>67</v>
      </c>
      <c r="K67" s="1">
        <f t="shared" si="21"/>
        <v>3</v>
      </c>
      <c r="L67" s="1"/>
      <c r="M67" s="1"/>
      <c r="N67" s="1">
        <v>0</v>
      </c>
      <c r="O67" s="1">
        <f t="shared" si="3"/>
        <v>14</v>
      </c>
      <c r="P67" s="5">
        <f t="shared" ref="P67:P69" si="24">13*O67-N67-F67</f>
        <v>154</v>
      </c>
      <c r="Q67" s="5">
        <f t="shared" si="17"/>
        <v>154</v>
      </c>
      <c r="R67" s="5"/>
      <c r="S67" s="1"/>
      <c r="T67" s="1">
        <f t="shared" si="18"/>
        <v>13</v>
      </c>
      <c r="U67" s="1">
        <f t="shared" si="6"/>
        <v>2</v>
      </c>
      <c r="V67" s="1">
        <v>4.4000000000000004</v>
      </c>
      <c r="W67" s="1">
        <v>6</v>
      </c>
      <c r="X67" s="1">
        <v>10.199999999999999</v>
      </c>
      <c r="Y67" s="1">
        <v>5.6</v>
      </c>
      <c r="Z67" s="1">
        <v>0.2</v>
      </c>
      <c r="AA67" s="1">
        <v>0.6</v>
      </c>
      <c r="AB67" s="1"/>
      <c r="AC67" s="1">
        <f t="shared" si="19"/>
        <v>92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111</v>
      </c>
      <c r="B68" s="1" t="s">
        <v>40</v>
      </c>
      <c r="C68" s="1">
        <v>224</v>
      </c>
      <c r="D68" s="1">
        <v>198</v>
      </c>
      <c r="E68" s="1">
        <v>187</v>
      </c>
      <c r="F68" s="1">
        <v>180</v>
      </c>
      <c r="G68" s="6">
        <v>0.35</v>
      </c>
      <c r="H68" s="1">
        <v>50</v>
      </c>
      <c r="I68" s="1" t="s">
        <v>33</v>
      </c>
      <c r="J68" s="1">
        <v>181</v>
      </c>
      <c r="K68" s="1">
        <f t="shared" si="21"/>
        <v>6</v>
      </c>
      <c r="L68" s="1"/>
      <c r="M68" s="1"/>
      <c r="N68" s="1">
        <v>0</v>
      </c>
      <c r="O68" s="1">
        <f t="shared" si="3"/>
        <v>37.4</v>
      </c>
      <c r="P68" s="5">
        <f t="shared" si="24"/>
        <v>306.2</v>
      </c>
      <c r="Q68" s="5">
        <f t="shared" si="17"/>
        <v>306.2</v>
      </c>
      <c r="R68" s="5"/>
      <c r="S68" s="1"/>
      <c r="T68" s="1">
        <f t="shared" si="18"/>
        <v>13</v>
      </c>
      <c r="U68" s="1">
        <f t="shared" si="6"/>
        <v>4.8128342245989311</v>
      </c>
      <c r="V68" s="1">
        <v>35.4</v>
      </c>
      <c r="W68" s="1">
        <v>33</v>
      </c>
      <c r="X68" s="1">
        <v>35.4</v>
      </c>
      <c r="Y68" s="1">
        <v>29.8</v>
      </c>
      <c r="Z68" s="1">
        <v>30.4</v>
      </c>
      <c r="AA68" s="1">
        <v>27.8</v>
      </c>
      <c r="AB68" s="1" t="s">
        <v>112</v>
      </c>
      <c r="AC68" s="1">
        <f t="shared" si="19"/>
        <v>107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113</v>
      </c>
      <c r="B69" s="1" t="s">
        <v>40</v>
      </c>
      <c r="C69" s="1">
        <v>850</v>
      </c>
      <c r="D69" s="1">
        <v>304.55399999999997</v>
      </c>
      <c r="E69" s="1">
        <v>401</v>
      </c>
      <c r="F69" s="1">
        <v>513</v>
      </c>
      <c r="G69" s="6">
        <v>0.37</v>
      </c>
      <c r="H69" s="1">
        <v>50</v>
      </c>
      <c r="I69" s="1" t="s">
        <v>33</v>
      </c>
      <c r="J69" s="1">
        <v>361</v>
      </c>
      <c r="K69" s="1">
        <f t="shared" si="21"/>
        <v>40</v>
      </c>
      <c r="L69" s="1"/>
      <c r="M69" s="1"/>
      <c r="N69" s="1">
        <v>78.108000000000004</v>
      </c>
      <c r="O69" s="1">
        <f t="shared" si="3"/>
        <v>80.2</v>
      </c>
      <c r="P69" s="5">
        <f t="shared" si="24"/>
        <v>451.49200000000019</v>
      </c>
      <c r="Q69" s="5">
        <f t="shared" si="17"/>
        <v>451.49200000000019</v>
      </c>
      <c r="R69" s="5"/>
      <c r="S69" s="1"/>
      <c r="T69" s="1">
        <f t="shared" si="18"/>
        <v>13.000000000000002</v>
      </c>
      <c r="U69" s="1">
        <f t="shared" si="6"/>
        <v>7.3704239401496254</v>
      </c>
      <c r="V69" s="1">
        <v>82.110799999999998</v>
      </c>
      <c r="W69" s="1">
        <v>82.510800000000003</v>
      </c>
      <c r="X69" s="1">
        <v>60.4</v>
      </c>
      <c r="Y69" s="1">
        <v>83.4</v>
      </c>
      <c r="Z69" s="1">
        <v>114.4</v>
      </c>
      <c r="AA69" s="1">
        <v>92.4</v>
      </c>
      <c r="AB69" s="1"/>
      <c r="AC69" s="1">
        <f t="shared" si="19"/>
        <v>167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114</v>
      </c>
      <c r="B70" s="1" t="s">
        <v>40</v>
      </c>
      <c r="C70" s="1">
        <v>128</v>
      </c>
      <c r="D70" s="1">
        <v>30</v>
      </c>
      <c r="E70" s="1">
        <v>73</v>
      </c>
      <c r="F70" s="1">
        <v>48</v>
      </c>
      <c r="G70" s="6">
        <v>0.4</v>
      </c>
      <c r="H70" s="1">
        <v>30</v>
      </c>
      <c r="I70" s="1" t="s">
        <v>33</v>
      </c>
      <c r="J70" s="1">
        <v>79</v>
      </c>
      <c r="K70" s="1">
        <f t="shared" ref="K70:K96" si="25">E70-J70</f>
        <v>-6</v>
      </c>
      <c r="L70" s="1"/>
      <c r="M70" s="1"/>
      <c r="N70" s="1">
        <v>103</v>
      </c>
      <c r="O70" s="1">
        <f t="shared" si="3"/>
        <v>14.6</v>
      </c>
      <c r="P70" s="5">
        <f t="shared" si="20"/>
        <v>9.5999999999999943</v>
      </c>
      <c r="Q70" s="5">
        <f t="shared" si="17"/>
        <v>9.5999999999999943</v>
      </c>
      <c r="R70" s="5"/>
      <c r="S70" s="1"/>
      <c r="T70" s="1">
        <f t="shared" si="18"/>
        <v>11</v>
      </c>
      <c r="U70" s="1">
        <f t="shared" si="6"/>
        <v>10.342465753424658</v>
      </c>
      <c r="V70" s="1">
        <v>17.2</v>
      </c>
      <c r="W70" s="1">
        <v>10.8</v>
      </c>
      <c r="X70" s="1">
        <v>9.1999999999999993</v>
      </c>
      <c r="Y70" s="1">
        <v>13.2</v>
      </c>
      <c r="Z70" s="1">
        <v>12</v>
      </c>
      <c r="AA70" s="1">
        <v>11.4</v>
      </c>
      <c r="AB70" s="1"/>
      <c r="AC70" s="1">
        <f t="shared" si="19"/>
        <v>4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115</v>
      </c>
      <c r="B71" s="1" t="s">
        <v>40</v>
      </c>
      <c r="C71" s="1">
        <v>446</v>
      </c>
      <c r="D71" s="1">
        <v>627</v>
      </c>
      <c r="E71" s="1">
        <v>256</v>
      </c>
      <c r="F71" s="1">
        <v>438</v>
      </c>
      <c r="G71" s="6">
        <v>0.6</v>
      </c>
      <c r="H71" s="1">
        <v>55</v>
      </c>
      <c r="I71" s="1" t="s">
        <v>33</v>
      </c>
      <c r="J71" s="1">
        <v>371</v>
      </c>
      <c r="K71" s="1">
        <f t="shared" si="25"/>
        <v>-115</v>
      </c>
      <c r="L71" s="1"/>
      <c r="M71" s="1"/>
      <c r="N71" s="1">
        <v>0</v>
      </c>
      <c r="O71" s="1">
        <f t="shared" ref="O71:O96" si="26">E71/5</f>
        <v>51.2</v>
      </c>
      <c r="P71" s="5">
        <f>13*O71-N71-F71</f>
        <v>227.60000000000002</v>
      </c>
      <c r="Q71" s="5">
        <f t="shared" si="17"/>
        <v>227.60000000000002</v>
      </c>
      <c r="R71" s="5"/>
      <c r="S71" s="1"/>
      <c r="T71" s="1">
        <f t="shared" si="18"/>
        <v>13</v>
      </c>
      <c r="U71" s="1">
        <f t="shared" ref="U71:U96" si="27">(F71+N71)/O71</f>
        <v>8.5546875</v>
      </c>
      <c r="V71" s="1">
        <v>43</v>
      </c>
      <c r="W71" s="1">
        <v>31.4</v>
      </c>
      <c r="X71" s="1">
        <v>78.599999999999994</v>
      </c>
      <c r="Y71" s="1">
        <v>49.4</v>
      </c>
      <c r="Z71" s="1">
        <v>53.6</v>
      </c>
      <c r="AA71" s="1">
        <v>23.8</v>
      </c>
      <c r="AB71" s="1" t="s">
        <v>77</v>
      </c>
      <c r="AC71" s="1">
        <f t="shared" si="19"/>
        <v>137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40</v>
      </c>
      <c r="C72" s="1">
        <v>152</v>
      </c>
      <c r="D72" s="1">
        <v>12</v>
      </c>
      <c r="E72" s="1">
        <v>75</v>
      </c>
      <c r="F72" s="1">
        <v>55</v>
      </c>
      <c r="G72" s="6">
        <v>0.45</v>
      </c>
      <c r="H72" s="1">
        <v>40</v>
      </c>
      <c r="I72" s="1" t="s">
        <v>33</v>
      </c>
      <c r="J72" s="1">
        <v>78</v>
      </c>
      <c r="K72" s="1">
        <f t="shared" si="25"/>
        <v>-3</v>
      </c>
      <c r="L72" s="1"/>
      <c r="M72" s="1"/>
      <c r="N72" s="1">
        <v>0</v>
      </c>
      <c r="O72" s="1">
        <f t="shared" si="26"/>
        <v>15</v>
      </c>
      <c r="P72" s="5">
        <f t="shared" si="20"/>
        <v>110</v>
      </c>
      <c r="Q72" s="5">
        <f t="shared" si="17"/>
        <v>110</v>
      </c>
      <c r="R72" s="5"/>
      <c r="S72" s="1"/>
      <c r="T72" s="1">
        <f t="shared" si="18"/>
        <v>11</v>
      </c>
      <c r="U72" s="1">
        <f t="shared" si="27"/>
        <v>3.6666666666666665</v>
      </c>
      <c r="V72" s="1">
        <v>12.6</v>
      </c>
      <c r="W72" s="1">
        <v>11.4</v>
      </c>
      <c r="X72" s="1">
        <v>15.8</v>
      </c>
      <c r="Y72" s="1">
        <v>15.8</v>
      </c>
      <c r="Z72" s="1">
        <v>12.4</v>
      </c>
      <c r="AA72" s="1">
        <v>12.8</v>
      </c>
      <c r="AB72" s="1" t="s">
        <v>117</v>
      </c>
      <c r="AC72" s="1">
        <f t="shared" si="19"/>
        <v>50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7" t="s">
        <v>118</v>
      </c>
      <c r="B73" s="1" t="s">
        <v>40</v>
      </c>
      <c r="C73" s="1">
        <v>411</v>
      </c>
      <c r="D73" s="1"/>
      <c r="E73" s="1">
        <v>193</v>
      </c>
      <c r="F73" s="1">
        <v>116</v>
      </c>
      <c r="G73" s="6">
        <v>0.4</v>
      </c>
      <c r="H73" s="1">
        <v>50</v>
      </c>
      <c r="I73" s="1" t="s">
        <v>33</v>
      </c>
      <c r="J73" s="1">
        <v>182</v>
      </c>
      <c r="K73" s="1">
        <f t="shared" si="25"/>
        <v>11</v>
      </c>
      <c r="L73" s="1"/>
      <c r="M73" s="1"/>
      <c r="N73" s="17"/>
      <c r="O73" s="1">
        <f t="shared" si="26"/>
        <v>38.6</v>
      </c>
      <c r="P73" s="5">
        <f>13*O73-N73-F73</f>
        <v>385.8</v>
      </c>
      <c r="Q73" s="5">
        <f t="shared" si="17"/>
        <v>385.8</v>
      </c>
      <c r="R73" s="5"/>
      <c r="S73" s="1"/>
      <c r="T73" s="1">
        <f t="shared" si="18"/>
        <v>13</v>
      </c>
      <c r="U73" s="1">
        <f t="shared" si="27"/>
        <v>3.0051813471502591</v>
      </c>
      <c r="V73" s="1">
        <v>39</v>
      </c>
      <c r="W73" s="1">
        <v>33.6</v>
      </c>
      <c r="X73" s="1">
        <v>26.8</v>
      </c>
      <c r="Y73" s="1">
        <v>42.6</v>
      </c>
      <c r="Z73" s="1">
        <v>44</v>
      </c>
      <c r="AA73" s="1">
        <v>26.8</v>
      </c>
      <c r="AB73" s="17" t="s">
        <v>119</v>
      </c>
      <c r="AC73" s="1">
        <f t="shared" si="19"/>
        <v>154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7" t="s">
        <v>120</v>
      </c>
      <c r="B74" s="1" t="s">
        <v>40</v>
      </c>
      <c r="C74" s="1">
        <v>1</v>
      </c>
      <c r="D74" s="1"/>
      <c r="E74" s="1"/>
      <c r="F74" s="1"/>
      <c r="G74" s="6">
        <v>0.11</v>
      </c>
      <c r="H74" s="1">
        <v>150</v>
      </c>
      <c r="I74" s="1" t="s">
        <v>33</v>
      </c>
      <c r="J74" s="1">
        <v>1</v>
      </c>
      <c r="K74" s="1">
        <f t="shared" si="25"/>
        <v>-1</v>
      </c>
      <c r="L74" s="1"/>
      <c r="M74" s="1"/>
      <c r="N74" s="17"/>
      <c r="O74" s="1">
        <f t="shared" si="26"/>
        <v>0</v>
      </c>
      <c r="P74" s="18">
        <v>30</v>
      </c>
      <c r="Q74" s="5">
        <f t="shared" si="17"/>
        <v>30</v>
      </c>
      <c r="R74" s="18">
        <v>30</v>
      </c>
      <c r="S74" s="1"/>
      <c r="T74" s="1" t="e">
        <f t="shared" si="18"/>
        <v>#DIV/0!</v>
      </c>
      <c r="U74" s="1" t="e">
        <f t="shared" si="27"/>
        <v>#DIV/0!</v>
      </c>
      <c r="V74" s="1">
        <v>0.2</v>
      </c>
      <c r="W74" s="1">
        <v>2</v>
      </c>
      <c r="X74" s="1">
        <v>2.2000000000000002</v>
      </c>
      <c r="Y74" s="1">
        <v>1.6</v>
      </c>
      <c r="Z74" s="1">
        <v>2.6</v>
      </c>
      <c r="AA74" s="1">
        <v>1.8</v>
      </c>
      <c r="AB74" s="17" t="s">
        <v>119</v>
      </c>
      <c r="AC74" s="1">
        <f t="shared" si="19"/>
        <v>3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121</v>
      </c>
      <c r="B75" s="1" t="s">
        <v>40</v>
      </c>
      <c r="C75" s="1">
        <v>70</v>
      </c>
      <c r="D75" s="1"/>
      <c r="E75" s="1">
        <v>50</v>
      </c>
      <c r="F75" s="1">
        <v>15</v>
      </c>
      <c r="G75" s="6">
        <v>0.06</v>
      </c>
      <c r="H75" s="1">
        <v>60</v>
      </c>
      <c r="I75" s="1" t="s">
        <v>33</v>
      </c>
      <c r="J75" s="1">
        <v>51</v>
      </c>
      <c r="K75" s="1">
        <f t="shared" si="25"/>
        <v>-1</v>
      </c>
      <c r="L75" s="1"/>
      <c r="M75" s="1"/>
      <c r="N75" s="1">
        <v>78</v>
      </c>
      <c r="O75" s="1">
        <f t="shared" si="26"/>
        <v>10</v>
      </c>
      <c r="P75" s="5">
        <f>13*O75-N75-F75</f>
        <v>37</v>
      </c>
      <c r="Q75" s="5">
        <f t="shared" si="17"/>
        <v>37</v>
      </c>
      <c r="R75" s="5"/>
      <c r="S75" s="1"/>
      <c r="T75" s="1">
        <f t="shared" si="18"/>
        <v>13</v>
      </c>
      <c r="U75" s="1">
        <f t="shared" si="27"/>
        <v>9.3000000000000007</v>
      </c>
      <c r="V75" s="1">
        <v>9.6</v>
      </c>
      <c r="W75" s="1">
        <v>2.4</v>
      </c>
      <c r="X75" s="1">
        <v>1.8</v>
      </c>
      <c r="Y75" s="1">
        <v>-0.2</v>
      </c>
      <c r="Z75" s="1">
        <v>0</v>
      </c>
      <c r="AA75" s="1">
        <v>0</v>
      </c>
      <c r="AB75" s="1" t="s">
        <v>122</v>
      </c>
      <c r="AC75" s="1">
        <f t="shared" si="19"/>
        <v>2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7" t="s">
        <v>123</v>
      </c>
      <c r="B76" s="1" t="s">
        <v>40</v>
      </c>
      <c r="C76" s="1"/>
      <c r="D76" s="1"/>
      <c r="E76" s="1"/>
      <c r="F76" s="1"/>
      <c r="G76" s="6">
        <v>0.15</v>
      </c>
      <c r="H76" s="1">
        <v>60</v>
      </c>
      <c r="I76" s="1" t="s">
        <v>33</v>
      </c>
      <c r="J76" s="1"/>
      <c r="K76" s="1">
        <f t="shared" si="25"/>
        <v>0</v>
      </c>
      <c r="L76" s="1"/>
      <c r="M76" s="1"/>
      <c r="N76" s="17"/>
      <c r="O76" s="1">
        <f t="shared" si="26"/>
        <v>0</v>
      </c>
      <c r="P76" s="18">
        <v>20</v>
      </c>
      <c r="Q76" s="5">
        <f t="shared" si="17"/>
        <v>20</v>
      </c>
      <c r="R76" s="18">
        <v>20</v>
      </c>
      <c r="S76" s="1"/>
      <c r="T76" s="1" t="e">
        <f t="shared" si="18"/>
        <v>#DIV/0!</v>
      </c>
      <c r="U76" s="1" t="e">
        <f t="shared" si="27"/>
        <v>#DIV/0!</v>
      </c>
      <c r="V76" s="1">
        <v>0</v>
      </c>
      <c r="W76" s="1">
        <v>0</v>
      </c>
      <c r="X76" s="1">
        <v>-0.2</v>
      </c>
      <c r="Y76" s="1">
        <v>-0.2</v>
      </c>
      <c r="Z76" s="1">
        <v>0</v>
      </c>
      <c r="AA76" s="1">
        <v>0</v>
      </c>
      <c r="AB76" s="17" t="s">
        <v>119</v>
      </c>
      <c r="AC76" s="1">
        <f t="shared" si="19"/>
        <v>3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124</v>
      </c>
      <c r="B77" s="1" t="s">
        <v>32</v>
      </c>
      <c r="C77" s="1">
        <v>38.415999999999997</v>
      </c>
      <c r="D77" s="1">
        <v>66.242999999999995</v>
      </c>
      <c r="E77" s="1">
        <v>19.292000000000002</v>
      </c>
      <c r="F77" s="1">
        <v>77.373999999999995</v>
      </c>
      <c r="G77" s="6">
        <v>1</v>
      </c>
      <c r="H77" s="1">
        <v>55</v>
      </c>
      <c r="I77" s="1" t="s">
        <v>33</v>
      </c>
      <c r="J77" s="1">
        <v>23.5</v>
      </c>
      <c r="K77" s="1">
        <f t="shared" si="25"/>
        <v>-4.2079999999999984</v>
      </c>
      <c r="L77" s="1"/>
      <c r="M77" s="1"/>
      <c r="N77" s="1">
        <v>0</v>
      </c>
      <c r="O77" s="1">
        <f t="shared" si="26"/>
        <v>3.8584000000000005</v>
      </c>
      <c r="P77" s="5"/>
      <c r="Q77" s="5">
        <f t="shared" si="17"/>
        <v>0</v>
      </c>
      <c r="R77" s="5"/>
      <c r="S77" s="1"/>
      <c r="T77" s="1">
        <f t="shared" si="18"/>
        <v>20.053390006220191</v>
      </c>
      <c r="U77" s="1">
        <f t="shared" si="27"/>
        <v>20.053390006220191</v>
      </c>
      <c r="V77" s="1">
        <v>4.6608000000000001</v>
      </c>
      <c r="W77" s="1">
        <v>6.1017999999999999</v>
      </c>
      <c r="X77" s="1">
        <v>5.5663999999999998</v>
      </c>
      <c r="Y77" s="1">
        <v>13.7014</v>
      </c>
      <c r="Z77" s="1">
        <v>13.9672</v>
      </c>
      <c r="AA77" s="1">
        <v>4.6268000000000002</v>
      </c>
      <c r="AB77" s="13" t="s">
        <v>72</v>
      </c>
      <c r="AC77" s="1">
        <f t="shared" si="19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125</v>
      </c>
      <c r="B78" s="1" t="s">
        <v>40</v>
      </c>
      <c r="C78" s="1">
        <v>58</v>
      </c>
      <c r="D78" s="1">
        <v>140</v>
      </c>
      <c r="E78" s="1">
        <v>23</v>
      </c>
      <c r="F78" s="1">
        <v>165</v>
      </c>
      <c r="G78" s="6">
        <v>0.4</v>
      </c>
      <c r="H78" s="1">
        <v>55</v>
      </c>
      <c r="I78" s="1" t="s">
        <v>33</v>
      </c>
      <c r="J78" s="1">
        <v>16</v>
      </c>
      <c r="K78" s="1">
        <f t="shared" si="25"/>
        <v>7</v>
      </c>
      <c r="L78" s="1"/>
      <c r="M78" s="1"/>
      <c r="N78" s="1">
        <v>0</v>
      </c>
      <c r="O78" s="1">
        <f t="shared" si="26"/>
        <v>4.5999999999999996</v>
      </c>
      <c r="P78" s="5"/>
      <c r="Q78" s="5">
        <f t="shared" si="17"/>
        <v>0</v>
      </c>
      <c r="R78" s="5"/>
      <c r="S78" s="1"/>
      <c r="T78" s="1">
        <f t="shared" si="18"/>
        <v>35.869565217391305</v>
      </c>
      <c r="U78" s="1">
        <f t="shared" si="27"/>
        <v>35.869565217391305</v>
      </c>
      <c r="V78" s="1">
        <v>4.5999999999999996</v>
      </c>
      <c r="W78" s="1">
        <v>16.399999999999999</v>
      </c>
      <c r="X78" s="1">
        <v>14.4</v>
      </c>
      <c r="Y78" s="1">
        <v>11</v>
      </c>
      <c r="Z78" s="1">
        <v>11.6</v>
      </c>
      <c r="AA78" s="1">
        <v>9.4</v>
      </c>
      <c r="AB78" s="28" t="s">
        <v>126</v>
      </c>
      <c r="AC78" s="1">
        <f t="shared" si="19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127</v>
      </c>
      <c r="B79" s="1" t="s">
        <v>32</v>
      </c>
      <c r="C79" s="1">
        <v>263.94900000000001</v>
      </c>
      <c r="D79" s="1">
        <v>702.2</v>
      </c>
      <c r="E79" s="1">
        <v>682.79399999999998</v>
      </c>
      <c r="F79" s="1">
        <v>255.977</v>
      </c>
      <c r="G79" s="6">
        <v>1</v>
      </c>
      <c r="H79" s="1">
        <v>55</v>
      </c>
      <c r="I79" s="1" t="s">
        <v>33</v>
      </c>
      <c r="J79" s="1">
        <v>677.1</v>
      </c>
      <c r="K79" s="1">
        <f t="shared" si="25"/>
        <v>5.69399999999996</v>
      </c>
      <c r="L79" s="1"/>
      <c r="M79" s="1"/>
      <c r="N79" s="1">
        <v>764.70299999999997</v>
      </c>
      <c r="O79" s="1">
        <f t="shared" si="26"/>
        <v>136.55879999999999</v>
      </c>
      <c r="P79" s="5">
        <f>14*O79-N79-F79</f>
        <v>891.14319999999987</v>
      </c>
      <c r="Q79" s="5">
        <f t="shared" si="17"/>
        <v>891.14319999999987</v>
      </c>
      <c r="R79" s="5"/>
      <c r="S79" s="1"/>
      <c r="T79" s="1">
        <f t="shared" si="18"/>
        <v>14</v>
      </c>
      <c r="U79" s="1">
        <f t="shared" si="27"/>
        <v>7.4742894635863824</v>
      </c>
      <c r="V79" s="1">
        <v>115.30159999999999</v>
      </c>
      <c r="W79" s="1">
        <v>84.022199999999998</v>
      </c>
      <c r="X79" s="1">
        <v>105.6844</v>
      </c>
      <c r="Y79" s="1">
        <v>58.459600000000002</v>
      </c>
      <c r="Z79" s="1">
        <v>52.347799999999999</v>
      </c>
      <c r="AA79" s="1">
        <v>47.5944</v>
      </c>
      <c r="AB79" s="1"/>
      <c r="AC79" s="1">
        <f t="shared" si="19"/>
        <v>891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128</v>
      </c>
      <c r="B80" s="1" t="s">
        <v>40</v>
      </c>
      <c r="C80" s="1">
        <v>11</v>
      </c>
      <c r="D80" s="1"/>
      <c r="E80" s="1">
        <v>1</v>
      </c>
      <c r="F80" s="1">
        <v>10</v>
      </c>
      <c r="G80" s="6">
        <v>0.4</v>
      </c>
      <c r="H80" s="1">
        <v>55</v>
      </c>
      <c r="I80" s="1" t="s">
        <v>33</v>
      </c>
      <c r="J80" s="1">
        <v>1</v>
      </c>
      <c r="K80" s="1">
        <f t="shared" si="25"/>
        <v>0</v>
      </c>
      <c r="L80" s="1"/>
      <c r="M80" s="1"/>
      <c r="N80" s="1">
        <v>0</v>
      </c>
      <c r="O80" s="1">
        <f t="shared" si="26"/>
        <v>0.2</v>
      </c>
      <c r="P80" s="5"/>
      <c r="Q80" s="5">
        <f t="shared" si="17"/>
        <v>0</v>
      </c>
      <c r="R80" s="5"/>
      <c r="S80" s="1"/>
      <c r="T80" s="1">
        <f t="shared" si="18"/>
        <v>50</v>
      </c>
      <c r="U80" s="1">
        <f t="shared" si="27"/>
        <v>50</v>
      </c>
      <c r="V80" s="1">
        <v>0.2</v>
      </c>
      <c r="W80" s="1">
        <v>0.8</v>
      </c>
      <c r="X80" s="1">
        <v>0.8</v>
      </c>
      <c r="Y80" s="1">
        <v>1</v>
      </c>
      <c r="Z80" s="1">
        <v>1</v>
      </c>
      <c r="AA80" s="1">
        <v>0.4</v>
      </c>
      <c r="AB80" s="28" t="s">
        <v>126</v>
      </c>
      <c r="AC80" s="1">
        <f t="shared" si="19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129</v>
      </c>
      <c r="B81" s="1" t="s">
        <v>32</v>
      </c>
      <c r="C81" s="1">
        <v>459.31299999999999</v>
      </c>
      <c r="D81" s="1">
        <v>543.50800000000004</v>
      </c>
      <c r="E81" s="1">
        <v>351.88400000000001</v>
      </c>
      <c r="F81" s="1">
        <v>546.60799999999995</v>
      </c>
      <c r="G81" s="6">
        <v>1</v>
      </c>
      <c r="H81" s="1">
        <v>50</v>
      </c>
      <c r="I81" s="1" t="s">
        <v>33</v>
      </c>
      <c r="J81" s="1">
        <v>327.39999999999998</v>
      </c>
      <c r="K81" s="1">
        <f t="shared" si="25"/>
        <v>24.484000000000037</v>
      </c>
      <c r="L81" s="1"/>
      <c r="M81" s="1"/>
      <c r="N81" s="1">
        <v>112.996</v>
      </c>
      <c r="O81" s="1">
        <f t="shared" si="26"/>
        <v>70.376800000000003</v>
      </c>
      <c r="P81" s="5">
        <f>13*O81-N81-F81</f>
        <v>255.29440000000011</v>
      </c>
      <c r="Q81" s="5">
        <f t="shared" si="17"/>
        <v>255.29440000000011</v>
      </c>
      <c r="R81" s="5"/>
      <c r="S81" s="1"/>
      <c r="T81" s="1">
        <f t="shared" si="18"/>
        <v>13</v>
      </c>
      <c r="U81" s="1">
        <f t="shared" si="27"/>
        <v>9.3724636527946696</v>
      </c>
      <c r="V81" s="1">
        <v>74.305999999999997</v>
      </c>
      <c r="W81" s="1">
        <v>80.218999999999994</v>
      </c>
      <c r="X81" s="1">
        <v>74.342399999999998</v>
      </c>
      <c r="Y81" s="1">
        <v>68.657799999999995</v>
      </c>
      <c r="Z81" s="1">
        <v>67.2376</v>
      </c>
      <c r="AA81" s="1">
        <v>79.264799999999994</v>
      </c>
      <c r="AB81" s="1"/>
      <c r="AC81" s="1">
        <f t="shared" si="19"/>
        <v>255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130</v>
      </c>
      <c r="B82" s="1" t="s">
        <v>40</v>
      </c>
      <c r="C82" s="1">
        <v>24</v>
      </c>
      <c r="D82" s="1">
        <v>708</v>
      </c>
      <c r="E82" s="1">
        <v>94</v>
      </c>
      <c r="F82" s="1">
        <v>638</v>
      </c>
      <c r="G82" s="6">
        <v>0.2</v>
      </c>
      <c r="H82" s="1">
        <v>40</v>
      </c>
      <c r="I82" s="1" t="s">
        <v>33</v>
      </c>
      <c r="J82" s="1">
        <v>94</v>
      </c>
      <c r="K82" s="1">
        <f t="shared" si="25"/>
        <v>0</v>
      </c>
      <c r="L82" s="1"/>
      <c r="M82" s="1"/>
      <c r="N82" s="1">
        <v>0</v>
      </c>
      <c r="O82" s="1">
        <f t="shared" si="26"/>
        <v>18.8</v>
      </c>
      <c r="P82" s="5"/>
      <c r="Q82" s="5">
        <f t="shared" si="17"/>
        <v>0</v>
      </c>
      <c r="R82" s="5"/>
      <c r="S82" s="1"/>
      <c r="T82" s="1">
        <f t="shared" si="18"/>
        <v>33.936170212765958</v>
      </c>
      <c r="U82" s="1">
        <f t="shared" si="27"/>
        <v>33.936170212765958</v>
      </c>
      <c r="V82" s="1">
        <v>12.6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 t="s">
        <v>131</v>
      </c>
      <c r="AC82" s="1">
        <f t="shared" si="19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132</v>
      </c>
      <c r="B83" s="1" t="s">
        <v>40</v>
      </c>
      <c r="C83" s="1">
        <v>24</v>
      </c>
      <c r="D83" s="1">
        <v>708</v>
      </c>
      <c r="E83" s="1">
        <v>131</v>
      </c>
      <c r="F83" s="1">
        <v>601</v>
      </c>
      <c r="G83" s="6">
        <v>0.2</v>
      </c>
      <c r="H83" s="1">
        <v>35</v>
      </c>
      <c r="I83" s="1" t="s">
        <v>33</v>
      </c>
      <c r="J83" s="1">
        <v>131</v>
      </c>
      <c r="K83" s="1">
        <f t="shared" si="25"/>
        <v>0</v>
      </c>
      <c r="L83" s="1"/>
      <c r="M83" s="1"/>
      <c r="N83" s="1">
        <v>0</v>
      </c>
      <c r="O83" s="1">
        <f t="shared" si="26"/>
        <v>26.2</v>
      </c>
      <c r="P83" s="5"/>
      <c r="Q83" s="5">
        <f t="shared" si="17"/>
        <v>0</v>
      </c>
      <c r="R83" s="5"/>
      <c r="S83" s="1"/>
      <c r="T83" s="1">
        <f t="shared" si="18"/>
        <v>22.938931297709924</v>
      </c>
      <c r="U83" s="1">
        <f t="shared" si="27"/>
        <v>22.938931297709924</v>
      </c>
      <c r="V83" s="1">
        <v>17.8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 t="s">
        <v>131</v>
      </c>
      <c r="AC83" s="1">
        <f t="shared" si="19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24" t="s">
        <v>133</v>
      </c>
      <c r="B84" s="24" t="s">
        <v>32</v>
      </c>
      <c r="C84" s="24">
        <v>825.36500000000001</v>
      </c>
      <c r="D84" s="24">
        <v>1099.5899999999999</v>
      </c>
      <c r="E84" s="24">
        <v>670.11</v>
      </c>
      <c r="F84" s="24">
        <v>1070.6790000000001</v>
      </c>
      <c r="G84" s="25">
        <v>1</v>
      </c>
      <c r="H84" s="24">
        <v>60</v>
      </c>
      <c r="I84" s="24" t="s">
        <v>33</v>
      </c>
      <c r="J84" s="24">
        <v>670.86</v>
      </c>
      <c r="K84" s="24">
        <f t="shared" si="25"/>
        <v>-0.75</v>
      </c>
      <c r="L84" s="24"/>
      <c r="M84" s="24"/>
      <c r="N84" s="24">
        <v>598.73199999999997</v>
      </c>
      <c r="O84" s="24">
        <f t="shared" si="26"/>
        <v>134.02199999999999</v>
      </c>
      <c r="P84" s="5">
        <f>13*O84-N84-F84</f>
        <v>72.874999999999773</v>
      </c>
      <c r="Q84" s="5">
        <v>500</v>
      </c>
      <c r="R84" s="26">
        <v>500</v>
      </c>
      <c r="S84" s="24" t="s">
        <v>150</v>
      </c>
      <c r="T84" s="24">
        <f t="shared" si="18"/>
        <v>16.18697676500873</v>
      </c>
      <c r="U84" s="24">
        <f t="shared" si="27"/>
        <v>12.456245989464417</v>
      </c>
      <c r="V84" s="24">
        <v>148.38900000000001</v>
      </c>
      <c r="W84" s="24">
        <v>157.72499999999999</v>
      </c>
      <c r="X84" s="24">
        <v>147.74979999999999</v>
      </c>
      <c r="Y84" s="24">
        <v>158.95320000000001</v>
      </c>
      <c r="Z84" s="24">
        <v>160.0128</v>
      </c>
      <c r="AA84" s="24">
        <v>228.37899999999999</v>
      </c>
      <c r="AB84" s="24" t="s">
        <v>49</v>
      </c>
      <c r="AC84" s="1">
        <f t="shared" si="19"/>
        <v>500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4" t="s">
        <v>134</v>
      </c>
      <c r="B85" s="14" t="s">
        <v>40</v>
      </c>
      <c r="C85" s="14"/>
      <c r="D85" s="14"/>
      <c r="E85" s="14"/>
      <c r="F85" s="14"/>
      <c r="G85" s="15">
        <v>0</v>
      </c>
      <c r="H85" s="14">
        <v>40</v>
      </c>
      <c r="I85" s="14" t="s">
        <v>33</v>
      </c>
      <c r="J85" s="14"/>
      <c r="K85" s="14">
        <f t="shared" si="25"/>
        <v>0</v>
      </c>
      <c r="L85" s="14"/>
      <c r="M85" s="14"/>
      <c r="N85" s="14"/>
      <c r="O85" s="14">
        <f t="shared" si="26"/>
        <v>0</v>
      </c>
      <c r="P85" s="16"/>
      <c r="Q85" s="16"/>
      <c r="R85" s="16"/>
      <c r="S85" s="14"/>
      <c r="T85" s="14" t="e">
        <f t="shared" ref="T85:T95" si="28">(F85+N85+P85)/O85</f>
        <v>#DIV/0!</v>
      </c>
      <c r="U85" s="14" t="e">
        <f t="shared" si="27"/>
        <v>#DIV/0!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 t="s">
        <v>135</v>
      </c>
      <c r="AC85" s="14">
        <f t="shared" ref="AC85:AC95" si="29">ROUND(P85*G85,0)</f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136</v>
      </c>
      <c r="B86" s="1" t="s">
        <v>32</v>
      </c>
      <c r="C86" s="1">
        <v>1989.3489999999999</v>
      </c>
      <c r="D86" s="1">
        <v>2052.2950000000001</v>
      </c>
      <c r="E86" s="1">
        <v>1565.375</v>
      </c>
      <c r="F86" s="1">
        <v>2122.2260000000001</v>
      </c>
      <c r="G86" s="6">
        <v>1</v>
      </c>
      <c r="H86" s="1">
        <v>60</v>
      </c>
      <c r="I86" s="1" t="s">
        <v>33</v>
      </c>
      <c r="J86" s="1">
        <v>1520</v>
      </c>
      <c r="K86" s="1">
        <f t="shared" si="25"/>
        <v>45.375</v>
      </c>
      <c r="L86" s="1"/>
      <c r="M86" s="1"/>
      <c r="N86" s="1">
        <v>1461.239</v>
      </c>
      <c r="O86" s="1">
        <f t="shared" si="26"/>
        <v>313.07499999999999</v>
      </c>
      <c r="P86" s="5">
        <f>15*O86-N86-F86</f>
        <v>1112.6599999999999</v>
      </c>
      <c r="Q86" s="5">
        <f t="shared" ref="Q86:Q94" si="30">P86</f>
        <v>1112.6599999999999</v>
      </c>
      <c r="R86" s="5"/>
      <c r="S86" s="1"/>
      <c r="T86" s="1">
        <f t="shared" ref="T86:T94" si="31">(F86+N86+Q86)/O86</f>
        <v>15</v>
      </c>
      <c r="U86" s="1">
        <f t="shared" si="27"/>
        <v>11.446027309750061</v>
      </c>
      <c r="V86" s="1">
        <v>323.41199999999998</v>
      </c>
      <c r="W86" s="1">
        <v>332.60919999999999</v>
      </c>
      <c r="X86" s="1">
        <v>320.17540000000002</v>
      </c>
      <c r="Y86" s="1">
        <v>295.29379999999998</v>
      </c>
      <c r="Z86" s="1">
        <v>288.202</v>
      </c>
      <c r="AA86" s="1">
        <v>255.35579999999999</v>
      </c>
      <c r="AB86" s="1"/>
      <c r="AC86" s="1">
        <f t="shared" ref="AC86:AC93" si="32">ROUND(Q86*G86,0)</f>
        <v>1113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20" t="s">
        <v>137</v>
      </c>
      <c r="B87" s="20" t="s">
        <v>32</v>
      </c>
      <c r="C87" s="20">
        <v>5176.7110000000002</v>
      </c>
      <c r="D87" s="20">
        <v>607.15</v>
      </c>
      <c r="E87" s="20">
        <v>2602.018</v>
      </c>
      <c r="F87" s="20">
        <v>2617.482</v>
      </c>
      <c r="G87" s="21">
        <v>1</v>
      </c>
      <c r="H87" s="20">
        <v>60</v>
      </c>
      <c r="I87" s="20" t="s">
        <v>33</v>
      </c>
      <c r="J87" s="20">
        <v>2509.9</v>
      </c>
      <c r="K87" s="20">
        <f t="shared" si="25"/>
        <v>92.117999999999938</v>
      </c>
      <c r="L87" s="20"/>
      <c r="M87" s="20"/>
      <c r="N87" s="20">
        <v>500</v>
      </c>
      <c r="O87" s="20">
        <f t="shared" si="26"/>
        <v>520.40359999999998</v>
      </c>
      <c r="P87" s="5">
        <f t="shared" ref="P87:P88" si="33">8*O87-N87-F87</f>
        <v>1045.7467999999999</v>
      </c>
      <c r="Q87" s="5">
        <v>500</v>
      </c>
      <c r="R87" s="22">
        <v>500</v>
      </c>
      <c r="S87" s="20" t="s">
        <v>151</v>
      </c>
      <c r="T87" s="20">
        <f t="shared" si="31"/>
        <v>6.9513008749362992</v>
      </c>
      <c r="U87" s="20">
        <f t="shared" si="27"/>
        <v>5.990508136377227</v>
      </c>
      <c r="V87" s="20">
        <v>536.04380000000003</v>
      </c>
      <c r="W87" s="20">
        <v>474.58139999999997</v>
      </c>
      <c r="X87" s="20">
        <v>446.5068</v>
      </c>
      <c r="Y87" s="20">
        <v>589.92939999999999</v>
      </c>
      <c r="Z87" s="20">
        <v>595.34460000000001</v>
      </c>
      <c r="AA87" s="20">
        <v>393.17439999999999</v>
      </c>
      <c r="AB87" s="20" t="s">
        <v>138</v>
      </c>
      <c r="AC87" s="1">
        <f t="shared" si="32"/>
        <v>500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20" t="s">
        <v>139</v>
      </c>
      <c r="B88" s="20" t="s">
        <v>32</v>
      </c>
      <c r="C88" s="20">
        <v>3649.386</v>
      </c>
      <c r="D88" s="20">
        <v>1974.6</v>
      </c>
      <c r="E88" s="20">
        <v>2119.3049999999998</v>
      </c>
      <c r="F88" s="20">
        <v>3014.0549999999998</v>
      </c>
      <c r="G88" s="21">
        <v>1</v>
      </c>
      <c r="H88" s="20">
        <v>60</v>
      </c>
      <c r="I88" s="20" t="s">
        <v>33</v>
      </c>
      <c r="J88" s="20">
        <v>2055.1</v>
      </c>
      <c r="K88" s="20">
        <f t="shared" si="25"/>
        <v>64.204999999999927</v>
      </c>
      <c r="L88" s="20"/>
      <c r="M88" s="20"/>
      <c r="N88" s="20">
        <v>0</v>
      </c>
      <c r="O88" s="20">
        <f t="shared" si="26"/>
        <v>423.86099999999999</v>
      </c>
      <c r="P88" s="5">
        <f t="shared" si="33"/>
        <v>376.83300000000008</v>
      </c>
      <c r="Q88" s="5">
        <v>200</v>
      </c>
      <c r="R88" s="22">
        <v>200</v>
      </c>
      <c r="S88" s="20" t="s">
        <v>151</v>
      </c>
      <c r="T88" s="20">
        <f t="shared" si="31"/>
        <v>7.5828042683804355</v>
      </c>
      <c r="U88" s="20">
        <f t="shared" si="27"/>
        <v>7.1109514675801737</v>
      </c>
      <c r="V88" s="20">
        <v>444.4984</v>
      </c>
      <c r="W88" s="20">
        <v>460.90440000000001</v>
      </c>
      <c r="X88" s="20">
        <v>448.00940000000003</v>
      </c>
      <c r="Y88" s="20">
        <v>459.74160000000001</v>
      </c>
      <c r="Z88" s="20">
        <v>455.9196</v>
      </c>
      <c r="AA88" s="20">
        <v>377.32440000000003</v>
      </c>
      <c r="AB88" s="23" t="s">
        <v>149</v>
      </c>
      <c r="AC88" s="1">
        <f t="shared" si="32"/>
        <v>200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32</v>
      </c>
      <c r="C89" s="1">
        <v>142.864</v>
      </c>
      <c r="D89" s="1">
        <v>105.925</v>
      </c>
      <c r="E89" s="1">
        <v>100.27800000000001</v>
      </c>
      <c r="F89" s="1">
        <v>125.51600000000001</v>
      </c>
      <c r="G89" s="6">
        <v>1</v>
      </c>
      <c r="H89" s="1">
        <v>55</v>
      </c>
      <c r="I89" s="1" t="s">
        <v>33</v>
      </c>
      <c r="J89" s="1">
        <v>105.6</v>
      </c>
      <c r="K89" s="1">
        <f t="shared" si="25"/>
        <v>-5.3219999999999885</v>
      </c>
      <c r="L89" s="1"/>
      <c r="M89" s="1"/>
      <c r="N89" s="1">
        <v>56.881999999999998</v>
      </c>
      <c r="O89" s="1">
        <f t="shared" si="26"/>
        <v>20.055600000000002</v>
      </c>
      <c r="P89" s="5">
        <f t="shared" ref="P89:P94" si="34">11*O89-N89-F89</f>
        <v>38.2136</v>
      </c>
      <c r="Q89" s="5">
        <v>0</v>
      </c>
      <c r="R89" s="5">
        <v>0</v>
      </c>
      <c r="S89" s="1" t="s">
        <v>153</v>
      </c>
      <c r="T89" s="1">
        <f t="shared" si="31"/>
        <v>9.0946169648377495</v>
      </c>
      <c r="U89" s="1">
        <f t="shared" si="27"/>
        <v>9.0946169648377495</v>
      </c>
      <c r="V89" s="1">
        <v>20.237400000000001</v>
      </c>
      <c r="W89" s="1">
        <v>20.248999999999999</v>
      </c>
      <c r="X89" s="1">
        <v>22.386600000000001</v>
      </c>
      <c r="Y89" s="1">
        <v>21.332599999999999</v>
      </c>
      <c r="Z89" s="1">
        <v>18.663799999999998</v>
      </c>
      <c r="AA89" s="1">
        <v>16.408799999999999</v>
      </c>
      <c r="AB89" s="1" t="s">
        <v>156</v>
      </c>
      <c r="AC89" s="1">
        <f t="shared" si="32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141</v>
      </c>
      <c r="B90" s="1" t="s">
        <v>32</v>
      </c>
      <c r="C90" s="1">
        <v>161.42500000000001</v>
      </c>
      <c r="D90" s="1">
        <v>21.41</v>
      </c>
      <c r="E90" s="1">
        <v>101.30800000000001</v>
      </c>
      <c r="F90" s="1">
        <v>73.138000000000005</v>
      </c>
      <c r="G90" s="6">
        <v>1</v>
      </c>
      <c r="H90" s="1">
        <v>55</v>
      </c>
      <c r="I90" s="1" t="s">
        <v>33</v>
      </c>
      <c r="J90" s="1">
        <v>103.1</v>
      </c>
      <c r="K90" s="1">
        <f t="shared" si="25"/>
        <v>-1.7919999999999874</v>
      </c>
      <c r="L90" s="1"/>
      <c r="M90" s="1"/>
      <c r="N90" s="1">
        <v>106.44</v>
      </c>
      <c r="O90" s="1">
        <f t="shared" si="26"/>
        <v>20.261600000000001</v>
      </c>
      <c r="P90" s="5">
        <f>13*O90-N90-F90</f>
        <v>83.822800000000001</v>
      </c>
      <c r="Q90" s="5">
        <f t="shared" si="30"/>
        <v>83.822800000000001</v>
      </c>
      <c r="R90" s="5"/>
      <c r="S90" s="1"/>
      <c r="T90" s="1">
        <f t="shared" si="31"/>
        <v>13</v>
      </c>
      <c r="U90" s="1">
        <f t="shared" si="27"/>
        <v>8.8629723220278755</v>
      </c>
      <c r="V90" s="1">
        <v>19.161999999999999</v>
      </c>
      <c r="W90" s="1">
        <v>15.0558</v>
      </c>
      <c r="X90" s="1">
        <v>21.489599999999999</v>
      </c>
      <c r="Y90" s="1">
        <v>24.188400000000001</v>
      </c>
      <c r="Z90" s="1">
        <v>21.802800000000001</v>
      </c>
      <c r="AA90" s="1">
        <v>9.3919999999999995</v>
      </c>
      <c r="AB90" s="1" t="s">
        <v>74</v>
      </c>
      <c r="AC90" s="1">
        <f t="shared" si="32"/>
        <v>84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142</v>
      </c>
      <c r="B91" s="1" t="s">
        <v>32</v>
      </c>
      <c r="C91" s="1">
        <v>73.087000000000003</v>
      </c>
      <c r="D91" s="1">
        <v>161.67599999999999</v>
      </c>
      <c r="E91" s="1">
        <v>58.194000000000003</v>
      </c>
      <c r="F91" s="1">
        <v>157.899</v>
      </c>
      <c r="G91" s="6">
        <v>1</v>
      </c>
      <c r="H91" s="1">
        <v>55</v>
      </c>
      <c r="I91" s="1" t="s">
        <v>33</v>
      </c>
      <c r="J91" s="1">
        <v>57.9</v>
      </c>
      <c r="K91" s="1">
        <f t="shared" si="25"/>
        <v>0.29400000000000404</v>
      </c>
      <c r="L91" s="1"/>
      <c r="M91" s="1"/>
      <c r="N91" s="1">
        <v>0</v>
      </c>
      <c r="O91" s="1">
        <f t="shared" si="26"/>
        <v>11.6388</v>
      </c>
      <c r="P91" s="5"/>
      <c r="Q91" s="5">
        <f t="shared" si="30"/>
        <v>0</v>
      </c>
      <c r="R91" s="5"/>
      <c r="S91" s="1"/>
      <c r="T91" s="1">
        <f t="shared" si="31"/>
        <v>13.566604804619033</v>
      </c>
      <c r="U91" s="1">
        <f t="shared" si="27"/>
        <v>13.566604804619033</v>
      </c>
      <c r="V91" s="1">
        <v>12.4396</v>
      </c>
      <c r="W91" s="1">
        <v>17.57</v>
      </c>
      <c r="X91" s="1">
        <v>19.4724</v>
      </c>
      <c r="Y91" s="1">
        <v>14.501200000000001</v>
      </c>
      <c r="Z91" s="1">
        <v>12.331799999999999</v>
      </c>
      <c r="AA91" s="1">
        <v>11.643599999999999</v>
      </c>
      <c r="AB91" s="1" t="s">
        <v>44</v>
      </c>
      <c r="AC91" s="1">
        <f t="shared" si="32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143</v>
      </c>
      <c r="B92" s="1" t="s">
        <v>32</v>
      </c>
      <c r="C92" s="1">
        <v>177.83</v>
      </c>
      <c r="D92" s="1"/>
      <c r="E92" s="1">
        <v>94.185000000000002</v>
      </c>
      <c r="F92" s="1">
        <v>75.813000000000002</v>
      </c>
      <c r="G92" s="6">
        <v>1</v>
      </c>
      <c r="H92" s="1">
        <v>60</v>
      </c>
      <c r="I92" s="1" t="s">
        <v>33</v>
      </c>
      <c r="J92" s="1">
        <v>88.1</v>
      </c>
      <c r="K92" s="1">
        <f t="shared" si="25"/>
        <v>6.085000000000008</v>
      </c>
      <c r="L92" s="1"/>
      <c r="M92" s="1"/>
      <c r="N92" s="1">
        <v>0</v>
      </c>
      <c r="O92" s="1">
        <f t="shared" si="26"/>
        <v>18.837</v>
      </c>
      <c r="P92" s="5">
        <f>13*O92-N92-F92</f>
        <v>169.06799999999998</v>
      </c>
      <c r="Q92" s="5">
        <f t="shared" si="30"/>
        <v>169.06799999999998</v>
      </c>
      <c r="R92" s="5"/>
      <c r="S92" s="1"/>
      <c r="T92" s="1">
        <f t="shared" si="31"/>
        <v>12.999999999999998</v>
      </c>
      <c r="U92" s="1">
        <f t="shared" si="27"/>
        <v>4.0246854594680688</v>
      </c>
      <c r="V92" s="1">
        <v>10.2752</v>
      </c>
      <c r="W92" s="1">
        <v>10.436999999999999</v>
      </c>
      <c r="X92" s="1">
        <v>12.3476</v>
      </c>
      <c r="Y92" s="1">
        <v>18.840399999999999</v>
      </c>
      <c r="Z92" s="1">
        <v>18.694800000000001</v>
      </c>
      <c r="AA92" s="1">
        <v>16.131</v>
      </c>
      <c r="AB92" s="1"/>
      <c r="AC92" s="1">
        <f t="shared" si="32"/>
        <v>169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144</v>
      </c>
      <c r="B93" s="1" t="s">
        <v>40</v>
      </c>
      <c r="C93" s="1">
        <v>268</v>
      </c>
      <c r="D93" s="1">
        <v>360</v>
      </c>
      <c r="E93" s="1">
        <v>179</v>
      </c>
      <c r="F93" s="1">
        <v>360</v>
      </c>
      <c r="G93" s="6">
        <v>0.3</v>
      </c>
      <c r="H93" s="1">
        <v>40</v>
      </c>
      <c r="I93" s="1" t="s">
        <v>33</v>
      </c>
      <c r="J93" s="1">
        <v>217</v>
      </c>
      <c r="K93" s="1">
        <f t="shared" si="25"/>
        <v>-38</v>
      </c>
      <c r="L93" s="1"/>
      <c r="M93" s="1"/>
      <c r="N93" s="1">
        <v>12</v>
      </c>
      <c r="O93" s="1">
        <f t="shared" si="26"/>
        <v>35.799999999999997</v>
      </c>
      <c r="P93" s="5">
        <f t="shared" si="34"/>
        <v>21.799999999999955</v>
      </c>
      <c r="Q93" s="5">
        <f t="shared" si="30"/>
        <v>21.799999999999955</v>
      </c>
      <c r="R93" s="5"/>
      <c r="S93" s="1"/>
      <c r="T93" s="1">
        <f t="shared" si="31"/>
        <v>11</v>
      </c>
      <c r="U93" s="1">
        <f t="shared" si="27"/>
        <v>10.391061452513968</v>
      </c>
      <c r="V93" s="1">
        <v>42</v>
      </c>
      <c r="W93" s="1">
        <v>58.2</v>
      </c>
      <c r="X93" s="1">
        <v>62.4</v>
      </c>
      <c r="Y93" s="1">
        <v>60.8</v>
      </c>
      <c r="Z93" s="1">
        <v>64.599999999999994</v>
      </c>
      <c r="AA93" s="1">
        <v>63.4</v>
      </c>
      <c r="AB93" s="1" t="s">
        <v>63</v>
      </c>
      <c r="AC93" s="1">
        <f t="shared" si="32"/>
        <v>7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145</v>
      </c>
      <c r="B94" s="1" t="s">
        <v>40</v>
      </c>
      <c r="C94" s="1">
        <v>321</v>
      </c>
      <c r="D94" s="1">
        <v>240</v>
      </c>
      <c r="E94" s="1">
        <v>195</v>
      </c>
      <c r="F94" s="1">
        <v>272</v>
      </c>
      <c r="G94" s="6">
        <v>0.3</v>
      </c>
      <c r="H94" s="1">
        <v>40</v>
      </c>
      <c r="I94" s="1" t="s">
        <v>33</v>
      </c>
      <c r="J94" s="1">
        <v>228</v>
      </c>
      <c r="K94" s="1">
        <f t="shared" si="25"/>
        <v>-33</v>
      </c>
      <c r="L94" s="1"/>
      <c r="M94" s="1"/>
      <c r="N94" s="1">
        <v>131</v>
      </c>
      <c r="O94" s="1">
        <f t="shared" si="26"/>
        <v>39</v>
      </c>
      <c r="P94" s="5">
        <f t="shared" si="34"/>
        <v>26</v>
      </c>
      <c r="Q94" s="5">
        <f t="shared" si="30"/>
        <v>26</v>
      </c>
      <c r="R94" s="5"/>
      <c r="S94" s="1"/>
      <c r="T94" s="1">
        <f t="shared" si="31"/>
        <v>11</v>
      </c>
      <c r="U94" s="1">
        <f t="shared" si="27"/>
        <v>10.333333333333334</v>
      </c>
      <c r="V94" s="1">
        <v>45.2</v>
      </c>
      <c r="W94" s="1">
        <v>53</v>
      </c>
      <c r="X94" s="1">
        <v>55.2</v>
      </c>
      <c r="Y94" s="1">
        <v>63.4</v>
      </c>
      <c r="Z94" s="1">
        <v>66</v>
      </c>
      <c r="AA94" s="1">
        <v>60.4</v>
      </c>
      <c r="AB94" s="1" t="s">
        <v>63</v>
      </c>
      <c r="AC94" s="1">
        <f>ROUND(Q94*G94,0)</f>
        <v>8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146</v>
      </c>
      <c r="B95" s="10" t="s">
        <v>40</v>
      </c>
      <c r="C95" s="10">
        <v>871</v>
      </c>
      <c r="D95" s="10"/>
      <c r="E95" s="19">
        <v>207</v>
      </c>
      <c r="F95" s="19">
        <v>574</v>
      </c>
      <c r="G95" s="11">
        <v>0</v>
      </c>
      <c r="H95" s="10">
        <v>40</v>
      </c>
      <c r="I95" s="10" t="s">
        <v>55</v>
      </c>
      <c r="J95" s="10">
        <v>235</v>
      </c>
      <c r="K95" s="10">
        <f t="shared" si="25"/>
        <v>-28</v>
      </c>
      <c r="L95" s="10"/>
      <c r="M95" s="10"/>
      <c r="N95" s="10"/>
      <c r="O95" s="10">
        <f t="shared" si="26"/>
        <v>41.4</v>
      </c>
      <c r="P95" s="12"/>
      <c r="Q95" s="12"/>
      <c r="R95" s="12"/>
      <c r="S95" s="10"/>
      <c r="T95" s="10">
        <f t="shared" si="28"/>
        <v>13.864734299516909</v>
      </c>
      <c r="U95" s="10">
        <f t="shared" si="27"/>
        <v>13.864734299516909</v>
      </c>
      <c r="V95" s="10">
        <v>43.4</v>
      </c>
      <c r="W95" s="10">
        <v>43</v>
      </c>
      <c r="X95" s="10">
        <v>42.2</v>
      </c>
      <c r="Y95" s="10">
        <v>89.8</v>
      </c>
      <c r="Z95" s="10">
        <v>94.6</v>
      </c>
      <c r="AA95" s="10">
        <v>51.8</v>
      </c>
      <c r="AB95" s="13" t="s">
        <v>147</v>
      </c>
      <c r="AC95" s="10">
        <f t="shared" si="29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148</v>
      </c>
      <c r="B96" s="1" t="s">
        <v>32</v>
      </c>
      <c r="C96" s="1">
        <v>31.715</v>
      </c>
      <c r="D96" s="1">
        <v>457.61399999999998</v>
      </c>
      <c r="E96" s="1">
        <v>89.158000000000001</v>
      </c>
      <c r="F96" s="1">
        <v>400.17099999999999</v>
      </c>
      <c r="G96" s="6">
        <v>1</v>
      </c>
      <c r="H96" s="1">
        <v>45</v>
      </c>
      <c r="I96" s="1" t="s">
        <v>33</v>
      </c>
      <c r="J96" s="1">
        <v>87.85</v>
      </c>
      <c r="K96" s="1">
        <f t="shared" si="25"/>
        <v>1.3080000000000069</v>
      </c>
      <c r="L96" s="1"/>
      <c r="M96" s="1"/>
      <c r="N96" s="1">
        <v>0</v>
      </c>
      <c r="O96" s="1">
        <f t="shared" si="26"/>
        <v>17.831600000000002</v>
      </c>
      <c r="P96" s="5"/>
      <c r="Q96" s="5">
        <f>P96</f>
        <v>0</v>
      </c>
      <c r="R96" s="5"/>
      <c r="S96" s="1"/>
      <c r="T96" s="1">
        <f>(F96+N96+Q96)/O96</f>
        <v>22.441676574171694</v>
      </c>
      <c r="U96" s="1">
        <f t="shared" si="27"/>
        <v>22.441676574171694</v>
      </c>
      <c r="V96" s="1">
        <v>11.6976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 t="s">
        <v>131</v>
      </c>
      <c r="AC96" s="1">
        <f>ROUND(Q96*G96,0)</f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2024-10-24T13:46:08Z</dcterms:created>
  <dcterms:modified xsi:type="dcterms:W3CDTF">2024-10-25T08:22:59Z</dcterms:modified>
</cp:coreProperties>
</file>