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"/>
    </mc:Choice>
  </mc:AlternateContent>
  <xr:revisionPtr revIDLastSave="0" documentId="13_ncr:1_{BB492FD5-B1D9-4A8E-BF23-EEF453898E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E90" i="1"/>
  <c r="P90" i="1" s="1"/>
  <c r="AC22" i="1"/>
  <c r="AC27" i="1"/>
  <c r="AC30" i="1"/>
  <c r="AC33" i="1"/>
  <c r="AC52" i="1"/>
  <c r="AC58" i="1"/>
  <c r="AC64" i="1"/>
  <c r="AC67" i="1"/>
  <c r="AC69" i="1"/>
  <c r="AC70" i="1"/>
  <c r="AC71" i="1"/>
  <c r="AC73" i="1"/>
  <c r="AC75" i="1"/>
  <c r="AC76" i="1"/>
  <c r="AC77" i="1"/>
  <c r="AC79" i="1"/>
  <c r="AC83" i="1"/>
  <c r="AC94" i="1"/>
  <c r="AC95" i="1"/>
  <c r="P7" i="1"/>
  <c r="P8" i="1"/>
  <c r="Q8" i="1" s="1"/>
  <c r="AC8" i="1" s="1"/>
  <c r="P9" i="1"/>
  <c r="P10" i="1"/>
  <c r="AC10" i="1" s="1"/>
  <c r="P11" i="1"/>
  <c r="P12" i="1"/>
  <c r="AC12" i="1" s="1"/>
  <c r="P13" i="1"/>
  <c r="P14" i="1"/>
  <c r="Q14" i="1" s="1"/>
  <c r="AC14" i="1" s="1"/>
  <c r="P15" i="1"/>
  <c r="P16" i="1"/>
  <c r="AC16" i="1" s="1"/>
  <c r="P17" i="1"/>
  <c r="Q17" i="1" s="1"/>
  <c r="P18" i="1"/>
  <c r="Q18" i="1" s="1"/>
  <c r="AC18" i="1" s="1"/>
  <c r="P19" i="1"/>
  <c r="P20" i="1"/>
  <c r="Q20" i="1" s="1"/>
  <c r="AC20" i="1" s="1"/>
  <c r="P21" i="1"/>
  <c r="P22" i="1"/>
  <c r="T22" i="1" s="1"/>
  <c r="P23" i="1"/>
  <c r="P24" i="1"/>
  <c r="P25" i="1"/>
  <c r="P26" i="1"/>
  <c r="P27" i="1"/>
  <c r="T27" i="1" s="1"/>
  <c r="P28" i="1"/>
  <c r="Q28" i="1" s="1"/>
  <c r="AC28" i="1" s="1"/>
  <c r="P29" i="1"/>
  <c r="Q29" i="1" s="1"/>
  <c r="P30" i="1"/>
  <c r="T30" i="1" s="1"/>
  <c r="P31" i="1"/>
  <c r="P32" i="1"/>
  <c r="P33" i="1"/>
  <c r="T33" i="1" s="1"/>
  <c r="P34" i="1"/>
  <c r="AC34" i="1" s="1"/>
  <c r="P35" i="1"/>
  <c r="P36" i="1"/>
  <c r="Q36" i="1" s="1"/>
  <c r="AC36" i="1" s="1"/>
  <c r="P37" i="1"/>
  <c r="P38" i="1"/>
  <c r="P39" i="1"/>
  <c r="P40" i="1"/>
  <c r="Q40" i="1" s="1"/>
  <c r="AC40" i="1" s="1"/>
  <c r="P41" i="1"/>
  <c r="P42" i="1"/>
  <c r="P43" i="1"/>
  <c r="P44" i="1"/>
  <c r="Q44" i="1" s="1"/>
  <c r="P45" i="1"/>
  <c r="P46" i="1"/>
  <c r="P47" i="1"/>
  <c r="P48" i="1"/>
  <c r="Q48" i="1" s="1"/>
  <c r="AC48" i="1" s="1"/>
  <c r="P49" i="1"/>
  <c r="P50" i="1"/>
  <c r="P51" i="1"/>
  <c r="Q51" i="1" s="1"/>
  <c r="P52" i="1"/>
  <c r="T52" i="1" s="1"/>
  <c r="P53" i="1"/>
  <c r="AC53" i="1" s="1"/>
  <c r="P54" i="1"/>
  <c r="P55" i="1"/>
  <c r="Q55" i="1" s="1"/>
  <c r="AC55" i="1" s="1"/>
  <c r="P56" i="1"/>
  <c r="P57" i="1"/>
  <c r="AC57" i="1" s="1"/>
  <c r="P58" i="1"/>
  <c r="T58" i="1" s="1"/>
  <c r="P59" i="1"/>
  <c r="P60" i="1"/>
  <c r="P61" i="1"/>
  <c r="P62" i="1"/>
  <c r="Q62" i="1" s="1"/>
  <c r="AC62" i="1" s="1"/>
  <c r="P63" i="1"/>
  <c r="P64" i="1"/>
  <c r="T64" i="1" s="1"/>
  <c r="P65" i="1"/>
  <c r="Q65" i="1" s="1"/>
  <c r="AC65" i="1" s="1"/>
  <c r="P66" i="1"/>
  <c r="P67" i="1"/>
  <c r="T67" i="1" s="1"/>
  <c r="P68" i="1"/>
  <c r="AC68" i="1" s="1"/>
  <c r="P69" i="1"/>
  <c r="T69" i="1" s="1"/>
  <c r="P70" i="1"/>
  <c r="T70" i="1" s="1"/>
  <c r="P71" i="1"/>
  <c r="T71" i="1" s="1"/>
  <c r="P72" i="1"/>
  <c r="P73" i="1"/>
  <c r="T73" i="1" s="1"/>
  <c r="P74" i="1"/>
  <c r="P75" i="1"/>
  <c r="T75" i="1" s="1"/>
  <c r="P76" i="1"/>
  <c r="T76" i="1" s="1"/>
  <c r="P77" i="1"/>
  <c r="T77" i="1" s="1"/>
  <c r="P78" i="1"/>
  <c r="P79" i="1"/>
  <c r="T79" i="1" s="1"/>
  <c r="P80" i="1"/>
  <c r="AC80" i="1" s="1"/>
  <c r="P81" i="1"/>
  <c r="P82" i="1"/>
  <c r="P83" i="1"/>
  <c r="T83" i="1" s="1"/>
  <c r="P84" i="1"/>
  <c r="P85" i="1"/>
  <c r="AC85" i="1" s="1"/>
  <c r="P86" i="1"/>
  <c r="Q86" i="1" s="1"/>
  <c r="P87" i="1"/>
  <c r="AC87" i="1" s="1"/>
  <c r="P88" i="1"/>
  <c r="P89" i="1"/>
  <c r="Q89" i="1" s="1"/>
  <c r="P91" i="1"/>
  <c r="P92" i="1"/>
  <c r="P93" i="1"/>
  <c r="U93" i="1" s="1"/>
  <c r="P94" i="1"/>
  <c r="U94" i="1" s="1"/>
  <c r="P95" i="1"/>
  <c r="U95" i="1" s="1"/>
  <c r="P96" i="1"/>
  <c r="P97" i="1"/>
  <c r="U97" i="1" s="1"/>
  <c r="P98" i="1"/>
  <c r="P6" i="1"/>
  <c r="AC6" i="1" s="1"/>
  <c r="AC44" i="1" l="1"/>
  <c r="Q90" i="1"/>
  <c r="AC90" i="1" s="1"/>
  <c r="AC31" i="1"/>
  <c r="AC93" i="1"/>
  <c r="AC25" i="1"/>
  <c r="AC89" i="1"/>
  <c r="AC23" i="1"/>
  <c r="U98" i="1"/>
  <c r="AC98" i="1"/>
  <c r="U96" i="1"/>
  <c r="Q96" i="1"/>
  <c r="AC96" i="1" s="1"/>
  <c r="U92" i="1"/>
  <c r="Q92" i="1"/>
  <c r="AC92" i="1" s="1"/>
  <c r="AC81" i="1"/>
  <c r="AC63" i="1"/>
  <c r="AC61" i="1"/>
  <c r="AC59" i="1"/>
  <c r="AC51" i="1"/>
  <c r="Q49" i="1"/>
  <c r="AC49" i="1" s="1"/>
  <c r="Q47" i="1"/>
  <c r="AC47" i="1" s="1"/>
  <c r="Q45" i="1"/>
  <c r="AC45" i="1" s="1"/>
  <c r="AC43" i="1"/>
  <c r="AC41" i="1"/>
  <c r="AC39" i="1"/>
  <c r="Q37" i="1"/>
  <c r="AC37" i="1" s="1"/>
  <c r="AC35" i="1"/>
  <c r="AC29" i="1"/>
  <c r="AC21" i="1"/>
  <c r="AC19" i="1"/>
  <c r="AC17" i="1"/>
  <c r="AC15" i="1"/>
  <c r="AC13" i="1"/>
  <c r="AC11" i="1"/>
  <c r="AC9" i="1"/>
  <c r="AC7" i="1"/>
  <c r="Q88" i="1"/>
  <c r="AC88" i="1" s="1"/>
  <c r="AC86" i="1"/>
  <c r="AC84" i="1"/>
  <c r="T80" i="1"/>
  <c r="AC78" i="1"/>
  <c r="AC72" i="1"/>
  <c r="T68" i="1"/>
  <c r="Q66" i="1"/>
  <c r="AC66" i="1" s="1"/>
  <c r="T62" i="1"/>
  <c r="AC56" i="1"/>
  <c r="AC54" i="1"/>
  <c r="T48" i="1"/>
  <c r="T44" i="1"/>
  <c r="T40" i="1"/>
  <c r="Q38" i="1"/>
  <c r="AC38" i="1" s="1"/>
  <c r="AC42" i="1"/>
  <c r="AC46" i="1"/>
  <c r="AC50" i="1"/>
  <c r="Q60" i="1"/>
  <c r="AC60" i="1" s="1"/>
  <c r="AC74" i="1"/>
  <c r="AC82" i="1"/>
  <c r="AC91" i="1"/>
  <c r="AC97" i="1"/>
  <c r="T36" i="1"/>
  <c r="T34" i="1"/>
  <c r="T28" i="1"/>
  <c r="T20" i="1"/>
  <c r="T18" i="1"/>
  <c r="T16" i="1"/>
  <c r="T14" i="1"/>
  <c r="T12" i="1"/>
  <c r="T10" i="1"/>
  <c r="T8" i="1"/>
  <c r="AC24" i="1"/>
  <c r="AC26" i="1"/>
  <c r="AC32" i="1"/>
  <c r="T89" i="1"/>
  <c r="T87" i="1"/>
  <c r="T85" i="1"/>
  <c r="T65" i="1"/>
  <c r="T57" i="1"/>
  <c r="T55" i="1"/>
  <c r="T53" i="1"/>
  <c r="T31" i="1"/>
  <c r="T23" i="1"/>
  <c r="T6" i="1"/>
  <c r="T90" i="1"/>
  <c r="U6" i="1"/>
  <c r="T95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93" i="1"/>
  <c r="T54" i="1"/>
  <c r="T56" i="1"/>
  <c r="AC5" i="1"/>
  <c r="T98" i="1"/>
  <c r="T97" i="1"/>
  <c r="T25" i="1"/>
  <c r="T32" i="1"/>
  <c r="T38" i="1"/>
  <c r="T46" i="1"/>
  <c r="T66" i="1"/>
  <c r="T78" i="1"/>
  <c r="T82" i="1"/>
  <c r="T84" i="1"/>
  <c r="T86" i="1"/>
  <c r="T88" i="1"/>
  <c r="T26" i="1"/>
  <c r="T42" i="1"/>
  <c r="T50" i="1"/>
  <c r="T74" i="1"/>
  <c r="T92" i="1"/>
  <c r="T96" i="1"/>
  <c r="T24" i="1"/>
  <c r="T60" i="1"/>
  <c r="T72" i="1"/>
  <c r="T91" i="1"/>
  <c r="T7" i="1"/>
  <c r="T9" i="1"/>
  <c r="T11" i="1"/>
  <c r="T13" i="1"/>
  <c r="T15" i="1"/>
  <c r="T17" i="1"/>
  <c r="T19" i="1"/>
  <c r="T21" i="1"/>
  <c r="T29" i="1"/>
  <c r="T35" i="1"/>
  <c r="T37" i="1"/>
  <c r="T39" i="1"/>
  <c r="T41" i="1"/>
  <c r="T43" i="1"/>
  <c r="T45" i="1"/>
  <c r="T47" i="1"/>
  <c r="T49" i="1"/>
  <c r="T51" i="1"/>
  <c r="T59" i="1"/>
  <c r="T61" i="1"/>
  <c r="T63" i="1"/>
  <c r="T81" i="1"/>
  <c r="K5" i="1"/>
</calcChain>
</file>

<file path=xl/sharedStrings.xml><?xml version="1.0" encoding="utf-8"?>
<sst xmlns="http://schemas.openxmlformats.org/spreadsheetml/2006/main" count="373" uniqueCount="153">
  <si>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</si>
  <si>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</si>
  <si>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</si>
  <si>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</si>
  <si>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</si>
  <si>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</si>
  <si>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</si>
  <si>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</si>
  <si>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</si>
  <si>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</si>
  <si>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</si>
  <si>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</si>
  <si>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</si>
  <si>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</si>
  <si>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</si>
  <si>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</si>
  <si>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</si>
  <si>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</si>
  <si>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</si>
  <si>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</si>
  <si>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</si>
  <si>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</si>
  <si>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</si>
  <si>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26,10,(1)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</si>
  <si>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</si>
  <si>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</si>
  <si>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</si>
  <si>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</si>
  <si>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</si>
  <si>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</si>
  <si>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</si>
  <si>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</si>
  <si>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</si>
  <si>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</si>
  <si>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</si>
  <si>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</si>
  <si>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</si>
  <si>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</si>
  <si>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</si>
  <si>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</si>
  <si>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</si>
  <si>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</si>
  <si>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</si>
  <si>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</si>
  <si>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</si>
  <si>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</si>
  <si>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</si>
  <si>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</si>
  <si>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</si>
  <si>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</si>
  <si>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</si>
  <si>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</si>
  <si>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</si>
  <si>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</si>
  <si>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</si>
  <si>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</si>
  <si>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</si>
  <si>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</si>
  <si>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</si>
  <si>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</si>
  <si>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</si>
  <si>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</si>
  <si>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</si>
  <si>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</si>
  <si>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</si>
  <si>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</si>
  <si>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 в матрице</t>
  </si>
  <si>
    <t>нужно увеличить продажи!!! / 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</si>
  <si>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</si>
  <si>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</si>
  <si>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</si>
  <si>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</si>
  <si>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</si>
  <si>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</si>
  <si>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</si>
  <si>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</si>
  <si>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</si>
  <si>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</si>
  <si>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</si>
  <si>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</si>
  <si>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</si>
  <si>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</si>
  <si>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</si>
  <si>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</si>
  <si>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</si>
  <si>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</si>
  <si>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</si>
  <si>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</si>
  <si>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</si>
  <si>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</si>
  <si>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</si>
  <si>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</si>
  <si>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</si>
  <si>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</si>
  <si>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</si>
  <si>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</si>
  <si>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</si>
  <si>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</si>
  <si>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</si>
  <si>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</si>
  <si>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</si>
  <si>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</si>
  <si>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</si>
  <si>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</si>
  <si>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</si>
  <si>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</si>
  <si>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</si>
  <si>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</si>
  <si>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</si>
  <si>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</si>
  <si>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</si>
  <si>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</si>
  <si>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</si>
  <si>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</si>
  <si>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 / 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</si>
  <si>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</si>
  <si>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</si>
  <si>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</si>
  <si>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</si>
  <si>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</si>
  <si>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</si>
  <si>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>нужно увеличить продажи!!! / ВЫВЕСТИ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</si>
  <si>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</si>
  <si>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</si>
  <si>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</si>
  <si>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</si>
  <si>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</si>
  <si>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</si>
  <si>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</si>
  <si>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</si>
  <si>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</si>
  <si>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</si>
  <si>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</si>
  <si>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</si>
  <si>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</si>
  <si>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</si>
  <si>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</si>
  <si>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</si>
  <si>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</si>
  <si>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</si>
  <si>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</si>
  <si>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</si>
  <si>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</si>
  <si>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</si>
  <si>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</si>
  <si>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дубль на 457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</si>
  <si>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</si>
  <si>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</si>
  <si>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</si>
  <si>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09,10,24 72кг в уценку</t>
    </r>
  </si>
  <si>
    <t>29,10,24 в уценку 19 шт.</t>
  </si>
  <si>
    <t>29,10,24 в уценку 13 шт.</t>
  </si>
  <si>
    <t>29,10,24 в уценку 22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</si>
</sst>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7109375" style="8" customWidth="1"/>
    <col min="8" max="8" width="4.7109375" customWidth="1"/>
    <col min="9" max="9" width="14.28515625" customWidth="1"/>
    <col min="10" max="11" width="6.42578125" customWidth="1"/>
    <col min="12" max="13" width="0.5703125" customWidth="1"/>
    <col min="14" max="18" width="6.42578125" customWidth="1"/>
    <col min="19" max="19" width="21.85546875" customWidth="1"/>
    <col min="20" max="21" width="5" customWidth="1"/>
    <col min="22" max="27" width="6.140625" customWidth="1"/>
    <col min="28" max="28" width="50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11579.199000000001</v>
      </c>
      <c r="F5" s="4">
        <f>SUM(F6:F500)</f>
        <v>12032.975999999999</v>
      </c>
      <c r="G5" s="6"/>
      <c r="H5" s="1"/>
      <c r="I5" s="1"/>
      <c r="J5" s="4">
        <f t="shared" ref="J5:R5" si="0">SUM(J6:J500)</f>
        <v>11455.190999999999</v>
      </c>
      <c r="K5" s="4">
        <f t="shared" si="0"/>
        <v>124.00800000000001</v>
      </c>
      <c r="L5" s="4">
        <f t="shared" si="0"/>
        <v>0</v>
      </c>
      <c r="M5" s="4">
        <f t="shared" si="0"/>
        <v>0</v>
      </c>
      <c r="N5" s="4">
        <f t="shared" si="0"/>
        <v>4089.5539799999992</v>
      </c>
      <c r="O5" s="4">
        <f t="shared" si="0"/>
        <v>2309.1830399999999</v>
      </c>
      <c r="P5" s="4">
        <f t="shared" si="0"/>
        <v>2315.8397999999997</v>
      </c>
      <c r="Q5" s="4">
        <f t="shared" si="0"/>
        <v>4409.9249400000017</v>
      </c>
      <c r="R5" s="4">
        <f t="shared" si="0"/>
        <v>0</v>
      </c>
      <c r="S5" s="1"/>
      <c r="T5" s="1"/>
      <c r="U5" s="1"/>
      <c r="V5" s="4">
        <f t="shared" ref="V5:AA5" si="1">SUM(V6:V500)</f>
        <v>2542.9634000000001</v>
      </c>
      <c r="W5" s="4">
        <f t="shared" si="1"/>
        <v>2643.5265999999992</v>
      </c>
      <c r="X5" s="4">
        <f t="shared" si="1"/>
        <v>2340.5526</v>
      </c>
      <c r="Y5" s="4">
        <f t="shared" si="1"/>
        <v>2527.2742000000007</v>
      </c>
      <c r="Z5" s="4">
        <f t="shared" si="1"/>
        <v>2774.9374000000003</v>
      </c>
      <c r="AA5" s="4">
        <f t="shared" si="1"/>
        <v>2590.8818000000001</v>
      </c>
      <c r="AB5" s="1"/>
      <c r="AC5" s="4">
        <f>SUM(AC6:AC500)</f>
        <v>3704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136.24100000000001</v>
      </c>
      <c r="D6" s="1">
        <v>23.018999999999998</v>
      </c>
      <c r="E6" s="1">
        <v>56.076000000000001</v>
      </c>
      <c r="F6" s="1">
        <v>73.757999999999996</v>
      </c>
      <c r="G6" s="6">
        <v>1</v>
      </c>
      <c r="H6" s="1">
        <v>50</v>
      </c>
      <c r="I6" s="1" t="s">
        <v>34</v>
      </c>
      <c r="J6" s="1">
        <v>60.9</v>
      </c>
      <c r="K6" s="1">
        <f t="shared" ref="K6:K37" si="2">E6-J6</f>
        <v>-4.8239999999999981</v>
      </c>
      <c r="L6" s="1"/>
      <c r="M6" s="1"/>
      <c r="N6" s="1">
        <v>106.97624</v>
      </c>
      <c r="O6" s="1">
        <v>58.638359999999949</v>
      </c>
      <c r="P6" s="1">
        <f>E6/5</f>
        <v>11.215199999999999</v>
      </c>
      <c r="Q6" s="5"/>
      <c r="R6" s="5"/>
      <c r="S6" s="1"/>
      <c r="T6" s="1">
        <f>(F6+N6+O6+Q6)/P6</f>
        <v>21.343587274413292</v>
      </c>
      <c r="U6" s="1">
        <f>(F6+N6+O6)/P6</f>
        <v>21.343587274413292</v>
      </c>
      <c r="V6" s="1">
        <v>22.351199999999999</v>
      </c>
      <c r="W6" s="1">
        <v>22.547599999999999</v>
      </c>
      <c r="X6" s="1">
        <v>20.480799999999999</v>
      </c>
      <c r="Y6" s="1">
        <v>21.075600000000001</v>
      </c>
      <c r="Z6" s="1">
        <v>12.7782</v>
      </c>
      <c r="AA6" s="1">
        <v>15.1686</v>
      </c>
      <c r="AB6" s="16" t="s">
        <v>79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98.251000000000005</v>
      </c>
      <c r="D7" s="1">
        <v>29.920999999999999</v>
      </c>
      <c r="E7" s="1">
        <v>32.698999999999998</v>
      </c>
      <c r="F7" s="1">
        <v>72.334000000000003</v>
      </c>
      <c r="G7" s="6">
        <v>1</v>
      </c>
      <c r="H7" s="1">
        <v>45</v>
      </c>
      <c r="I7" s="1" t="s">
        <v>34</v>
      </c>
      <c r="J7" s="1">
        <v>30.454000000000001</v>
      </c>
      <c r="K7" s="1">
        <f t="shared" si="2"/>
        <v>2.2449999999999974</v>
      </c>
      <c r="L7" s="1"/>
      <c r="M7" s="1"/>
      <c r="N7" s="1">
        <v>19.025200000000002</v>
      </c>
      <c r="O7" s="1">
        <v>6.1456000000000159</v>
      </c>
      <c r="P7" s="1">
        <f t="shared" ref="P7:P70" si="4">E7/5</f>
        <v>6.5397999999999996</v>
      </c>
      <c r="Q7" s="5"/>
      <c r="R7" s="5"/>
      <c r="S7" s="1"/>
      <c r="T7" s="1">
        <f t="shared" ref="T7:T70" si="5">(F7+N7+O7+Q7)/P7</f>
        <v>14.909446772072544</v>
      </c>
      <c r="U7" s="1">
        <f t="shared" ref="U7:U70" si="6">(F7+N7+O7)/P7</f>
        <v>14.909446772072544</v>
      </c>
      <c r="V7" s="1">
        <v>10.635400000000001</v>
      </c>
      <c r="W7" s="1">
        <v>11.196999999999999</v>
      </c>
      <c r="X7" s="1">
        <v>13.287599999999999</v>
      </c>
      <c r="Y7" s="1">
        <v>12.726000000000001</v>
      </c>
      <c r="Z7" s="1">
        <v>9.2454000000000001</v>
      </c>
      <c r="AA7" s="1">
        <v>9.2454000000000001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36</v>
      </c>
      <c r="B8" s="19" t="s">
        <v>33</v>
      </c>
      <c r="C8" s="19">
        <v>166.51300000000001</v>
      </c>
      <c r="D8" s="19"/>
      <c r="E8" s="19">
        <v>116.152</v>
      </c>
      <c r="F8" s="19">
        <v>20.312000000000001</v>
      </c>
      <c r="G8" s="20">
        <v>1</v>
      </c>
      <c r="H8" s="19">
        <v>45</v>
      </c>
      <c r="I8" s="19" t="s">
        <v>34</v>
      </c>
      <c r="J8" s="19">
        <v>109.6</v>
      </c>
      <c r="K8" s="19">
        <f t="shared" si="2"/>
        <v>6.5520000000000067</v>
      </c>
      <c r="L8" s="19"/>
      <c r="M8" s="19"/>
      <c r="N8" s="19">
        <v>78.361000000000004</v>
      </c>
      <c r="O8" s="19">
        <v>31.196400000000001</v>
      </c>
      <c r="P8" s="19">
        <f t="shared" si="4"/>
        <v>23.230399999999999</v>
      </c>
      <c r="Q8" s="21">
        <f>7*P8-O8-N8-F8</f>
        <v>32.74339999999998</v>
      </c>
      <c r="R8" s="21"/>
      <c r="S8" s="19"/>
      <c r="T8" s="19">
        <f t="shared" si="5"/>
        <v>7</v>
      </c>
      <c r="U8" s="19">
        <f t="shared" si="6"/>
        <v>5.5904934912872797</v>
      </c>
      <c r="V8" s="19">
        <v>28.747800000000002</v>
      </c>
      <c r="W8" s="19">
        <v>27.193000000000001</v>
      </c>
      <c r="X8" s="19">
        <v>22.7624</v>
      </c>
      <c r="Y8" s="19">
        <v>23.83</v>
      </c>
      <c r="Z8" s="19">
        <v>31.290800000000001</v>
      </c>
      <c r="AA8" s="19">
        <v>29.182400000000001</v>
      </c>
      <c r="AB8" s="19" t="s">
        <v>37</v>
      </c>
      <c r="AC8" s="19">
        <f t="shared" si="3"/>
        <v>33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40.347999999999999</v>
      </c>
      <c r="D9" s="1">
        <v>3.2010000000000001</v>
      </c>
      <c r="E9" s="1">
        <v>4.16</v>
      </c>
      <c r="F9" s="1">
        <v>30.84</v>
      </c>
      <c r="G9" s="6">
        <v>1</v>
      </c>
      <c r="H9" s="1">
        <v>40</v>
      </c>
      <c r="I9" s="1" t="s">
        <v>34</v>
      </c>
      <c r="J9" s="1">
        <v>4</v>
      </c>
      <c r="K9" s="1">
        <f t="shared" si="2"/>
        <v>0.16000000000000014</v>
      </c>
      <c r="L9" s="1"/>
      <c r="M9" s="1"/>
      <c r="N9" s="1">
        <v>0</v>
      </c>
      <c r="O9" s="1">
        <v>5</v>
      </c>
      <c r="P9" s="1">
        <f t="shared" si="4"/>
        <v>0.83200000000000007</v>
      </c>
      <c r="Q9" s="5"/>
      <c r="R9" s="5"/>
      <c r="S9" s="1"/>
      <c r="T9" s="1">
        <f t="shared" si="5"/>
        <v>43.07692307692308</v>
      </c>
      <c r="U9" s="1">
        <f t="shared" si="6"/>
        <v>43.07692307692308</v>
      </c>
      <c r="V9" s="1">
        <v>2.9565999999999999</v>
      </c>
      <c r="W9" s="1">
        <v>3.2109999999999999</v>
      </c>
      <c r="X9" s="1">
        <v>1.5402</v>
      </c>
      <c r="Y9" s="1">
        <v>1.5434000000000001</v>
      </c>
      <c r="Z9" s="1">
        <v>1.8524</v>
      </c>
      <c r="AA9" s="1">
        <v>1.5227999999999999</v>
      </c>
      <c r="AB9" s="26" t="s">
        <v>107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170</v>
      </c>
      <c r="D10" s="1">
        <v>127</v>
      </c>
      <c r="E10" s="1">
        <v>67</v>
      </c>
      <c r="F10" s="1">
        <v>173</v>
      </c>
      <c r="G10" s="6">
        <v>0.45</v>
      </c>
      <c r="H10" s="1">
        <v>45</v>
      </c>
      <c r="I10" s="1" t="s">
        <v>34</v>
      </c>
      <c r="J10" s="1">
        <v>82</v>
      </c>
      <c r="K10" s="1">
        <f t="shared" si="2"/>
        <v>-15</v>
      </c>
      <c r="L10" s="1"/>
      <c r="M10" s="1"/>
      <c r="N10" s="1">
        <v>56.2</v>
      </c>
      <c r="O10" s="1">
        <v>33.800000000000011</v>
      </c>
      <c r="P10" s="1">
        <f t="shared" si="4"/>
        <v>13.4</v>
      </c>
      <c r="Q10" s="5"/>
      <c r="R10" s="5"/>
      <c r="S10" s="1"/>
      <c r="T10" s="1">
        <f t="shared" si="5"/>
        <v>19.626865671641792</v>
      </c>
      <c r="U10" s="1">
        <f t="shared" si="6"/>
        <v>19.626865671641792</v>
      </c>
      <c r="V10" s="1">
        <v>27</v>
      </c>
      <c r="W10" s="1">
        <v>28</v>
      </c>
      <c r="X10" s="1">
        <v>24</v>
      </c>
      <c r="Y10" s="1">
        <v>24.6</v>
      </c>
      <c r="Z10" s="1">
        <v>24.8</v>
      </c>
      <c r="AA10" s="1">
        <v>25.6</v>
      </c>
      <c r="AB10" s="16" t="s">
        <v>79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268</v>
      </c>
      <c r="D11" s="1">
        <v>120</v>
      </c>
      <c r="E11" s="1">
        <v>119</v>
      </c>
      <c r="F11" s="1">
        <v>170</v>
      </c>
      <c r="G11" s="6">
        <v>0.45</v>
      </c>
      <c r="H11" s="1">
        <v>45</v>
      </c>
      <c r="I11" s="1" t="s">
        <v>34</v>
      </c>
      <c r="J11" s="1">
        <v>124</v>
      </c>
      <c r="K11" s="1">
        <f t="shared" si="2"/>
        <v>-5</v>
      </c>
      <c r="L11" s="1"/>
      <c r="M11" s="1"/>
      <c r="N11" s="1">
        <v>73.84</v>
      </c>
      <c r="O11" s="1">
        <v>66.759999999999962</v>
      </c>
      <c r="P11" s="1">
        <f t="shared" si="4"/>
        <v>23.8</v>
      </c>
      <c r="Q11" s="5"/>
      <c r="R11" s="5"/>
      <c r="S11" s="1"/>
      <c r="T11" s="1">
        <f t="shared" si="5"/>
        <v>13.050420168067225</v>
      </c>
      <c r="U11" s="1">
        <f t="shared" si="6"/>
        <v>13.050420168067225</v>
      </c>
      <c r="V11" s="1">
        <v>35.799999999999997</v>
      </c>
      <c r="W11" s="1">
        <v>35.6</v>
      </c>
      <c r="X11" s="1">
        <v>33.4</v>
      </c>
      <c r="Y11" s="1">
        <v>34.4</v>
      </c>
      <c r="Z11" s="1">
        <v>36</v>
      </c>
      <c r="AA11" s="1">
        <v>43.4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45</v>
      </c>
      <c r="D12" s="1"/>
      <c r="E12" s="1">
        <v>14</v>
      </c>
      <c r="F12" s="1">
        <v>29</v>
      </c>
      <c r="G12" s="6">
        <v>0.17</v>
      </c>
      <c r="H12" s="1">
        <v>180</v>
      </c>
      <c r="I12" s="1" t="s">
        <v>34</v>
      </c>
      <c r="J12" s="1">
        <v>14</v>
      </c>
      <c r="K12" s="1">
        <f t="shared" si="2"/>
        <v>0</v>
      </c>
      <c r="L12" s="1"/>
      <c r="M12" s="1"/>
      <c r="N12" s="1">
        <v>10</v>
      </c>
      <c r="O12" s="1">
        <v>20</v>
      </c>
      <c r="P12" s="1">
        <f t="shared" si="4"/>
        <v>2.8</v>
      </c>
      <c r="Q12" s="5"/>
      <c r="R12" s="5"/>
      <c r="S12" s="1"/>
      <c r="T12" s="1">
        <f t="shared" si="5"/>
        <v>21.071428571428573</v>
      </c>
      <c r="U12" s="1">
        <f t="shared" si="6"/>
        <v>21.071428571428573</v>
      </c>
      <c r="V12" s="1">
        <v>5.2</v>
      </c>
      <c r="W12" s="1">
        <v>4.5999999999999996</v>
      </c>
      <c r="X12" s="1">
        <v>5.6</v>
      </c>
      <c r="Y12" s="1">
        <v>5.8</v>
      </c>
      <c r="Z12" s="1">
        <v>4</v>
      </c>
      <c r="AA12" s="1">
        <v>4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66</v>
      </c>
      <c r="D13" s="1">
        <v>18</v>
      </c>
      <c r="E13" s="1">
        <v>26</v>
      </c>
      <c r="F13" s="1">
        <v>57</v>
      </c>
      <c r="G13" s="6">
        <v>0.3</v>
      </c>
      <c r="H13" s="1">
        <v>40</v>
      </c>
      <c r="I13" s="1" t="s">
        <v>34</v>
      </c>
      <c r="J13" s="1">
        <v>26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5.2</v>
      </c>
      <c r="Q13" s="5"/>
      <c r="R13" s="5"/>
      <c r="S13" s="1"/>
      <c r="T13" s="1">
        <f t="shared" si="5"/>
        <v>10.961538461538462</v>
      </c>
      <c r="U13" s="1">
        <f t="shared" si="6"/>
        <v>10.961538461538462</v>
      </c>
      <c r="V13" s="1">
        <v>2.8</v>
      </c>
      <c r="W13" s="1">
        <v>2</v>
      </c>
      <c r="X13" s="1">
        <v>7.8</v>
      </c>
      <c r="Y13" s="1">
        <v>7.8</v>
      </c>
      <c r="Z13" s="1">
        <v>3.8</v>
      </c>
      <c r="AA13" s="1">
        <v>2.8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107</v>
      </c>
      <c r="D14" s="1"/>
      <c r="E14" s="1">
        <v>62</v>
      </c>
      <c r="F14" s="1">
        <v>37</v>
      </c>
      <c r="G14" s="6">
        <v>0.17</v>
      </c>
      <c r="H14" s="1">
        <v>180</v>
      </c>
      <c r="I14" s="1" t="s">
        <v>34</v>
      </c>
      <c r="J14" s="1">
        <v>62</v>
      </c>
      <c r="K14" s="1">
        <f t="shared" si="2"/>
        <v>0</v>
      </c>
      <c r="L14" s="1"/>
      <c r="M14" s="1"/>
      <c r="N14" s="1">
        <v>0</v>
      </c>
      <c r="O14" s="1">
        <v>4.7999999999999972</v>
      </c>
      <c r="P14" s="1">
        <f t="shared" si="4"/>
        <v>12.4</v>
      </c>
      <c r="Q14" s="5">
        <f t="shared" ref="Q14:Q20" si="7">10*P14-O14-N14-F14</f>
        <v>82.2</v>
      </c>
      <c r="R14" s="5"/>
      <c r="S14" s="1"/>
      <c r="T14" s="1">
        <f t="shared" si="5"/>
        <v>10</v>
      </c>
      <c r="U14" s="1">
        <f t="shared" si="6"/>
        <v>3.3709677419354835</v>
      </c>
      <c r="V14" s="1">
        <v>7.6</v>
      </c>
      <c r="W14" s="1">
        <v>7</v>
      </c>
      <c r="X14" s="1">
        <v>6.2</v>
      </c>
      <c r="Y14" s="1">
        <v>6.8</v>
      </c>
      <c r="Z14" s="1">
        <v>7.2</v>
      </c>
      <c r="AA14" s="1">
        <v>9.8000000000000007</v>
      </c>
      <c r="AB14" s="1"/>
      <c r="AC14" s="1">
        <f t="shared" si="3"/>
        <v>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54</v>
      </c>
      <c r="D15" s="1">
        <v>36</v>
      </c>
      <c r="E15" s="1">
        <v>14</v>
      </c>
      <c r="F15" s="1">
        <v>74</v>
      </c>
      <c r="G15" s="6">
        <v>0.35</v>
      </c>
      <c r="H15" s="1">
        <v>50</v>
      </c>
      <c r="I15" s="1" t="s">
        <v>34</v>
      </c>
      <c r="J15" s="1">
        <v>14</v>
      </c>
      <c r="K15" s="1">
        <f t="shared" si="2"/>
        <v>0</v>
      </c>
      <c r="L15" s="1"/>
      <c r="M15" s="1"/>
      <c r="N15" s="1">
        <v>0</v>
      </c>
      <c r="O15" s="1"/>
      <c r="P15" s="1">
        <f t="shared" si="4"/>
        <v>2.8</v>
      </c>
      <c r="Q15" s="5"/>
      <c r="R15" s="5"/>
      <c r="S15" s="1"/>
      <c r="T15" s="1">
        <f t="shared" si="5"/>
        <v>26.428571428571431</v>
      </c>
      <c r="U15" s="1">
        <f t="shared" si="6"/>
        <v>26.428571428571431</v>
      </c>
      <c r="V15" s="1">
        <v>1</v>
      </c>
      <c r="W15" s="1">
        <v>2.4</v>
      </c>
      <c r="X15" s="1">
        <v>7.6</v>
      </c>
      <c r="Y15" s="1">
        <v>6</v>
      </c>
      <c r="Z15" s="1">
        <v>3</v>
      </c>
      <c r="AA15" s="1">
        <v>3.2</v>
      </c>
      <c r="AB15" s="26" t="s">
        <v>107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4.25" customHeight="1" x14ac:dyDescent="0.25">
      <c r="A16" s="1" t="s">
        <v>46</v>
      </c>
      <c r="B16" s="1" t="s">
        <v>40</v>
      </c>
      <c r="C16" s="1">
        <v>45</v>
      </c>
      <c r="D16" s="1">
        <v>35</v>
      </c>
      <c r="E16" s="1">
        <v>11</v>
      </c>
      <c r="F16" s="1">
        <v>65</v>
      </c>
      <c r="G16" s="6">
        <v>0.35</v>
      </c>
      <c r="H16" s="1">
        <v>50</v>
      </c>
      <c r="I16" s="1" t="s">
        <v>34</v>
      </c>
      <c r="J16" s="1">
        <v>12</v>
      </c>
      <c r="K16" s="1">
        <f t="shared" si="2"/>
        <v>-1</v>
      </c>
      <c r="L16" s="1"/>
      <c r="M16" s="1"/>
      <c r="N16" s="1">
        <v>0</v>
      </c>
      <c r="O16" s="1"/>
      <c r="P16" s="1">
        <f t="shared" si="4"/>
        <v>2.2000000000000002</v>
      </c>
      <c r="Q16" s="5"/>
      <c r="R16" s="5"/>
      <c r="S16" s="1"/>
      <c r="T16" s="1">
        <f t="shared" si="5"/>
        <v>29.545454545454543</v>
      </c>
      <c r="U16" s="1">
        <f t="shared" si="6"/>
        <v>29.545454545454543</v>
      </c>
      <c r="V16" s="1">
        <v>2.4</v>
      </c>
      <c r="W16" s="1">
        <v>3.8</v>
      </c>
      <c r="X16" s="1">
        <v>7.4</v>
      </c>
      <c r="Y16" s="1">
        <v>5.6</v>
      </c>
      <c r="Z16" s="1">
        <v>4.8</v>
      </c>
      <c r="AA16" s="1">
        <v>6.2</v>
      </c>
      <c r="AB16" s="26" t="s">
        <v>107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47</v>
      </c>
      <c r="B17" s="22" t="s">
        <v>33</v>
      </c>
      <c r="C17" s="22">
        <v>203.613</v>
      </c>
      <c r="D17" s="22">
        <v>163.61500000000001</v>
      </c>
      <c r="E17" s="22">
        <v>145.85599999999999</v>
      </c>
      <c r="F17" s="22">
        <v>188.57499999999999</v>
      </c>
      <c r="G17" s="23">
        <v>1</v>
      </c>
      <c r="H17" s="22">
        <v>55</v>
      </c>
      <c r="I17" s="22" t="s">
        <v>34</v>
      </c>
      <c r="J17" s="22">
        <v>135.5</v>
      </c>
      <c r="K17" s="22">
        <f t="shared" si="2"/>
        <v>10.355999999999995</v>
      </c>
      <c r="L17" s="22"/>
      <c r="M17" s="22"/>
      <c r="N17" s="22">
        <v>119.9278</v>
      </c>
      <c r="O17" s="22">
        <v>15.484600000000031</v>
      </c>
      <c r="P17" s="22">
        <f t="shared" si="4"/>
        <v>29.171199999999999</v>
      </c>
      <c r="Q17" s="24">
        <f>12*P17-O17-N17-F17</f>
        <v>26.06699999999995</v>
      </c>
      <c r="R17" s="24"/>
      <c r="S17" s="22"/>
      <c r="T17" s="22">
        <f t="shared" si="5"/>
        <v>12</v>
      </c>
      <c r="U17" s="22">
        <f t="shared" si="6"/>
        <v>11.106413174638</v>
      </c>
      <c r="V17" s="22">
        <v>33.151600000000002</v>
      </c>
      <c r="W17" s="22">
        <v>34.580599999999997</v>
      </c>
      <c r="X17" s="22">
        <v>34.463200000000001</v>
      </c>
      <c r="Y17" s="22">
        <v>33.401200000000003</v>
      </c>
      <c r="Z17" s="22">
        <v>35.126199999999997</v>
      </c>
      <c r="AA17" s="22">
        <v>33.892200000000003</v>
      </c>
      <c r="AB17" s="22" t="s">
        <v>48</v>
      </c>
      <c r="AC17" s="22">
        <f t="shared" si="3"/>
        <v>26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49</v>
      </c>
      <c r="B18" s="19" t="s">
        <v>33</v>
      </c>
      <c r="C18" s="19">
        <v>2366.6</v>
      </c>
      <c r="D18" s="19">
        <v>627.72</v>
      </c>
      <c r="E18" s="19">
        <v>1638.1220000000001</v>
      </c>
      <c r="F18" s="19">
        <v>1114.088</v>
      </c>
      <c r="G18" s="20">
        <v>1</v>
      </c>
      <c r="H18" s="19">
        <v>50</v>
      </c>
      <c r="I18" s="19" t="s">
        <v>34</v>
      </c>
      <c r="J18" s="19">
        <v>1645.32</v>
      </c>
      <c r="K18" s="19">
        <f t="shared" si="2"/>
        <v>-7.1979999999998654</v>
      </c>
      <c r="L18" s="19"/>
      <c r="M18" s="19"/>
      <c r="N18" s="19">
        <v>127.073039999999</v>
      </c>
      <c r="O18" s="19"/>
      <c r="P18" s="19">
        <f t="shared" si="4"/>
        <v>327.62440000000004</v>
      </c>
      <c r="Q18" s="21">
        <f t="shared" ref="Q18" si="8">7*P18-O18-N18-F18</f>
        <v>1052.2097600000013</v>
      </c>
      <c r="R18" s="21"/>
      <c r="S18" s="19"/>
      <c r="T18" s="19">
        <f t="shared" si="5"/>
        <v>7.0000000000000009</v>
      </c>
      <c r="U18" s="19">
        <f t="shared" si="6"/>
        <v>3.78836570169987</v>
      </c>
      <c r="V18" s="19">
        <v>316.38220000000001</v>
      </c>
      <c r="W18" s="19">
        <v>341.56119999999999</v>
      </c>
      <c r="X18" s="19">
        <v>317.90140000000002</v>
      </c>
      <c r="Y18" s="19">
        <v>339.33679999999998</v>
      </c>
      <c r="Z18" s="19">
        <v>336.78359999999998</v>
      </c>
      <c r="AA18" s="19">
        <v>318.98520000000002</v>
      </c>
      <c r="AB18" s="19" t="s">
        <v>37</v>
      </c>
      <c r="AC18" s="19">
        <f t="shared" si="3"/>
        <v>1052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50</v>
      </c>
      <c r="B19" s="19" t="s">
        <v>33</v>
      </c>
      <c r="C19" s="19">
        <v>83.248999999999995</v>
      </c>
      <c r="D19" s="19"/>
      <c r="E19" s="19">
        <v>41.216999999999999</v>
      </c>
      <c r="F19" s="19">
        <v>34.143000000000001</v>
      </c>
      <c r="G19" s="20">
        <v>1</v>
      </c>
      <c r="H19" s="19">
        <v>60</v>
      </c>
      <c r="I19" s="19" t="s">
        <v>34</v>
      </c>
      <c r="J19" s="19">
        <v>37.9</v>
      </c>
      <c r="K19" s="19">
        <f t="shared" si="2"/>
        <v>3.3170000000000002</v>
      </c>
      <c r="L19" s="19"/>
      <c r="M19" s="19"/>
      <c r="N19" s="19">
        <v>23.217600000000001</v>
      </c>
      <c r="O19" s="19">
        <v>12.249000000000001</v>
      </c>
      <c r="P19" s="19">
        <f t="shared" si="4"/>
        <v>8.2433999999999994</v>
      </c>
      <c r="Q19" s="21"/>
      <c r="R19" s="21"/>
      <c r="S19" s="19"/>
      <c r="T19" s="19">
        <f t="shared" si="5"/>
        <v>8.4442826988863828</v>
      </c>
      <c r="U19" s="19">
        <f t="shared" si="6"/>
        <v>8.4442826988863828</v>
      </c>
      <c r="V19" s="19">
        <v>13.1972</v>
      </c>
      <c r="W19" s="19">
        <v>12.3222</v>
      </c>
      <c r="X19" s="19">
        <v>10.5806</v>
      </c>
      <c r="Y19" s="19">
        <v>12.526400000000001</v>
      </c>
      <c r="Z19" s="19">
        <v>12.8774</v>
      </c>
      <c r="AA19" s="19">
        <v>10.932399999999999</v>
      </c>
      <c r="AB19" s="19" t="s">
        <v>37</v>
      </c>
      <c r="AC19" s="1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64.180000000000007</v>
      </c>
      <c r="D20" s="1">
        <v>15.757</v>
      </c>
      <c r="E20" s="1">
        <v>34.253999999999998</v>
      </c>
      <c r="F20" s="1">
        <v>37.728000000000002</v>
      </c>
      <c r="G20" s="6">
        <v>1</v>
      </c>
      <c r="H20" s="1">
        <v>60</v>
      </c>
      <c r="I20" s="1" t="s">
        <v>34</v>
      </c>
      <c r="J20" s="1">
        <v>32.1</v>
      </c>
      <c r="K20" s="1">
        <f t="shared" si="2"/>
        <v>2.1539999999999964</v>
      </c>
      <c r="L20" s="1"/>
      <c r="M20" s="1"/>
      <c r="N20" s="1">
        <v>0</v>
      </c>
      <c r="O20" s="1">
        <v>11.59859999999999</v>
      </c>
      <c r="P20" s="1">
        <f t="shared" si="4"/>
        <v>6.8507999999999996</v>
      </c>
      <c r="Q20" s="5">
        <f t="shared" si="7"/>
        <v>19.181400000000004</v>
      </c>
      <c r="R20" s="5"/>
      <c r="S20" s="1"/>
      <c r="T20" s="1">
        <f t="shared" si="5"/>
        <v>10</v>
      </c>
      <c r="U20" s="1">
        <f t="shared" si="6"/>
        <v>7.2001226134174106</v>
      </c>
      <c r="V20" s="1">
        <v>6.3621999999999996</v>
      </c>
      <c r="W20" s="1">
        <v>6.3650000000000002</v>
      </c>
      <c r="X20" s="1">
        <v>7.5491999999999999</v>
      </c>
      <c r="Y20" s="1">
        <v>7.5503999999999998</v>
      </c>
      <c r="Z20" s="1">
        <v>8.6448</v>
      </c>
      <c r="AA20" s="1">
        <v>8.8171999999999997</v>
      </c>
      <c r="AB20" s="1"/>
      <c r="AC20" s="1">
        <f t="shared" si="3"/>
        <v>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52</v>
      </c>
      <c r="B21" s="22" t="s">
        <v>33</v>
      </c>
      <c r="C21" s="22">
        <v>231.429</v>
      </c>
      <c r="D21" s="22">
        <v>354.19</v>
      </c>
      <c r="E21" s="22">
        <v>179.886</v>
      </c>
      <c r="F21" s="22">
        <v>346.82100000000003</v>
      </c>
      <c r="G21" s="23">
        <v>1</v>
      </c>
      <c r="H21" s="22">
        <v>60</v>
      </c>
      <c r="I21" s="22" t="s">
        <v>34</v>
      </c>
      <c r="J21" s="22">
        <v>166.81399999999999</v>
      </c>
      <c r="K21" s="22">
        <f t="shared" si="2"/>
        <v>13.072000000000003</v>
      </c>
      <c r="L21" s="22"/>
      <c r="M21" s="22"/>
      <c r="N21" s="22">
        <v>101.4898</v>
      </c>
      <c r="O21" s="22">
        <v>66.74799999999999</v>
      </c>
      <c r="P21" s="22">
        <f t="shared" si="4"/>
        <v>35.977199999999996</v>
      </c>
      <c r="Q21" s="24"/>
      <c r="R21" s="24"/>
      <c r="S21" s="22"/>
      <c r="T21" s="22">
        <f t="shared" si="5"/>
        <v>14.316255850927812</v>
      </c>
      <c r="U21" s="22">
        <f t="shared" si="6"/>
        <v>14.316255850927812</v>
      </c>
      <c r="V21" s="22">
        <v>47.841200000000001</v>
      </c>
      <c r="W21" s="22">
        <v>47.482799999999997</v>
      </c>
      <c r="X21" s="22">
        <v>38.718400000000003</v>
      </c>
      <c r="Y21" s="22">
        <v>38.733199999999997</v>
      </c>
      <c r="Z21" s="22">
        <v>39.421799999999998</v>
      </c>
      <c r="AA21" s="22">
        <v>38.531799999999997</v>
      </c>
      <c r="AB21" s="22" t="s">
        <v>48</v>
      </c>
      <c r="AC21" s="22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53</v>
      </c>
      <c r="B22" s="10" t="s">
        <v>33</v>
      </c>
      <c r="C22" s="10"/>
      <c r="D22" s="10"/>
      <c r="E22" s="18">
        <v>89.62</v>
      </c>
      <c r="F22" s="18">
        <v>-89.62</v>
      </c>
      <c r="G22" s="11">
        <v>0</v>
      </c>
      <c r="H22" s="10">
        <v>60</v>
      </c>
      <c r="I22" s="10" t="s">
        <v>66</v>
      </c>
      <c r="J22" s="10">
        <v>89.62</v>
      </c>
      <c r="K22" s="10">
        <f t="shared" si="2"/>
        <v>0</v>
      </c>
      <c r="L22" s="10"/>
      <c r="M22" s="10"/>
      <c r="N22" s="10"/>
      <c r="O22" s="10"/>
      <c r="P22" s="10">
        <f t="shared" si="4"/>
        <v>17.923999999999999</v>
      </c>
      <c r="Q22" s="12"/>
      <c r="R22" s="12"/>
      <c r="S22" s="10"/>
      <c r="T22" s="10">
        <f t="shared" si="5"/>
        <v>-5</v>
      </c>
      <c r="U22" s="10">
        <f t="shared" si="6"/>
        <v>-5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 t="s">
        <v>145</v>
      </c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54</v>
      </c>
      <c r="B23" s="19" t="s">
        <v>33</v>
      </c>
      <c r="C23" s="19">
        <v>197.035</v>
      </c>
      <c r="D23" s="19">
        <v>47.24</v>
      </c>
      <c r="E23" s="19">
        <v>110.432</v>
      </c>
      <c r="F23" s="19">
        <v>114.749</v>
      </c>
      <c r="G23" s="20">
        <v>1</v>
      </c>
      <c r="H23" s="19">
        <v>60</v>
      </c>
      <c r="I23" s="19" t="s">
        <v>34</v>
      </c>
      <c r="J23" s="19">
        <v>101.4</v>
      </c>
      <c r="K23" s="19">
        <f t="shared" si="2"/>
        <v>9.0319999999999965</v>
      </c>
      <c r="L23" s="19"/>
      <c r="M23" s="19"/>
      <c r="N23" s="19">
        <v>51.05218</v>
      </c>
      <c r="O23" s="19"/>
      <c r="P23" s="19">
        <f t="shared" si="4"/>
        <v>22.086400000000001</v>
      </c>
      <c r="Q23" s="21"/>
      <c r="R23" s="21"/>
      <c r="S23" s="19"/>
      <c r="T23" s="19">
        <f t="shared" si="5"/>
        <v>7.5069354897131255</v>
      </c>
      <c r="U23" s="19">
        <f t="shared" si="6"/>
        <v>7.5069354897131255</v>
      </c>
      <c r="V23" s="19">
        <v>32.193800000000003</v>
      </c>
      <c r="W23" s="19">
        <v>33.442399999999999</v>
      </c>
      <c r="X23" s="19">
        <v>32.010399999999997</v>
      </c>
      <c r="Y23" s="19">
        <v>31.832000000000001</v>
      </c>
      <c r="Z23" s="19">
        <v>31.219799999999999</v>
      </c>
      <c r="AA23" s="19">
        <v>28.416799999999999</v>
      </c>
      <c r="AB23" s="19" t="s">
        <v>37</v>
      </c>
      <c r="AC23" s="1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87.269000000000005</v>
      </c>
      <c r="D24" s="1">
        <v>84.367999999999995</v>
      </c>
      <c r="E24" s="1">
        <v>54.563000000000002</v>
      </c>
      <c r="F24" s="1">
        <v>108.276</v>
      </c>
      <c r="G24" s="6">
        <v>1</v>
      </c>
      <c r="H24" s="1">
        <v>60</v>
      </c>
      <c r="I24" s="1" t="s">
        <v>34</v>
      </c>
      <c r="J24" s="1">
        <v>48.4</v>
      </c>
      <c r="K24" s="1">
        <f t="shared" si="2"/>
        <v>6.1630000000000038</v>
      </c>
      <c r="L24" s="1"/>
      <c r="M24" s="1"/>
      <c r="N24" s="1">
        <v>55.072760000000002</v>
      </c>
      <c r="O24" s="1">
        <v>18.903639999999982</v>
      </c>
      <c r="P24" s="1">
        <f t="shared" si="4"/>
        <v>10.912600000000001</v>
      </c>
      <c r="Q24" s="5"/>
      <c r="R24" s="5"/>
      <c r="S24" s="1"/>
      <c r="T24" s="1">
        <f t="shared" si="5"/>
        <v>16.701097813536641</v>
      </c>
      <c r="U24" s="1">
        <f t="shared" si="6"/>
        <v>16.701097813536641</v>
      </c>
      <c r="V24" s="1">
        <v>17.530799999999999</v>
      </c>
      <c r="W24" s="1">
        <v>19.285399999999999</v>
      </c>
      <c r="X24" s="1">
        <v>16.306999999999999</v>
      </c>
      <c r="Y24" s="1">
        <v>15.778</v>
      </c>
      <c r="Z24" s="1">
        <v>17.0396</v>
      </c>
      <c r="AA24" s="1">
        <v>15.988799999999999</v>
      </c>
      <c r="AB24" s="16" t="s">
        <v>79</v>
      </c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56</v>
      </c>
      <c r="B25" s="22" t="s">
        <v>33</v>
      </c>
      <c r="C25" s="22">
        <v>140.214</v>
      </c>
      <c r="D25" s="22">
        <v>57.893999999999998</v>
      </c>
      <c r="E25" s="22">
        <v>73.010000000000005</v>
      </c>
      <c r="F25" s="22">
        <v>118.11</v>
      </c>
      <c r="G25" s="23">
        <v>1</v>
      </c>
      <c r="H25" s="22">
        <v>60</v>
      </c>
      <c r="I25" s="22" t="s">
        <v>34</v>
      </c>
      <c r="J25" s="22">
        <v>71.599999999999994</v>
      </c>
      <c r="K25" s="22">
        <f t="shared" si="2"/>
        <v>1.4100000000000108</v>
      </c>
      <c r="L25" s="22"/>
      <c r="M25" s="22"/>
      <c r="N25" s="22">
        <v>55.327199999999998</v>
      </c>
      <c r="O25" s="22">
        <v>12.148400000000009</v>
      </c>
      <c r="P25" s="22">
        <f t="shared" si="4"/>
        <v>14.602</v>
      </c>
      <c r="Q25" s="24"/>
      <c r="R25" s="24"/>
      <c r="S25" s="22"/>
      <c r="T25" s="22">
        <f t="shared" si="5"/>
        <v>12.709601424462402</v>
      </c>
      <c r="U25" s="22">
        <f t="shared" si="6"/>
        <v>12.709601424462402</v>
      </c>
      <c r="V25" s="22">
        <v>17.717400000000001</v>
      </c>
      <c r="W25" s="22">
        <v>18.416399999999999</v>
      </c>
      <c r="X25" s="22">
        <v>19.2334</v>
      </c>
      <c r="Y25" s="22">
        <v>20.807600000000001</v>
      </c>
      <c r="Z25" s="22">
        <v>18.931799999999999</v>
      </c>
      <c r="AA25" s="22">
        <v>17.006</v>
      </c>
      <c r="AB25" s="22" t="s">
        <v>48</v>
      </c>
      <c r="AC25" s="22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8.2080000000000002</v>
      </c>
      <c r="D26" s="1">
        <v>2.8639999999999999</v>
      </c>
      <c r="E26" s="1">
        <v>5.55</v>
      </c>
      <c r="F26" s="1">
        <v>-0.68400000000000005</v>
      </c>
      <c r="G26" s="6">
        <v>1</v>
      </c>
      <c r="H26" s="1">
        <v>35</v>
      </c>
      <c r="I26" s="1" t="s">
        <v>34</v>
      </c>
      <c r="J26" s="1">
        <v>6.3</v>
      </c>
      <c r="K26" s="1">
        <f t="shared" si="2"/>
        <v>-0.75</v>
      </c>
      <c r="L26" s="1"/>
      <c r="M26" s="1"/>
      <c r="N26" s="1">
        <v>36.962800000000001</v>
      </c>
      <c r="O26" s="1">
        <v>23.788</v>
      </c>
      <c r="P26" s="1">
        <f t="shared" si="4"/>
        <v>1.1099999999999999</v>
      </c>
      <c r="Q26" s="5"/>
      <c r="R26" s="5"/>
      <c r="S26" s="1"/>
      <c r="T26" s="1">
        <f t="shared" si="5"/>
        <v>54.114234234234239</v>
      </c>
      <c r="U26" s="1">
        <f t="shared" si="6"/>
        <v>54.114234234234239</v>
      </c>
      <c r="V26" s="1">
        <v>5.5148000000000001</v>
      </c>
      <c r="W26" s="1">
        <v>4.9576000000000002</v>
      </c>
      <c r="X26" s="1">
        <v>1.6732</v>
      </c>
      <c r="Y26" s="1">
        <v>2.2345999999999999</v>
      </c>
      <c r="Z26" s="1">
        <v>3.6093999999999999</v>
      </c>
      <c r="AA26" s="1">
        <v>3.0493999999999999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58</v>
      </c>
      <c r="B27" s="13" t="s">
        <v>33</v>
      </c>
      <c r="C27" s="13">
        <v>19.170000000000002</v>
      </c>
      <c r="D27" s="13"/>
      <c r="E27" s="13">
        <v>-1.415</v>
      </c>
      <c r="F27" s="13">
        <v>19.170000000000002</v>
      </c>
      <c r="G27" s="14">
        <v>0</v>
      </c>
      <c r="H27" s="13">
        <v>30</v>
      </c>
      <c r="I27" s="13" t="s">
        <v>34</v>
      </c>
      <c r="J27" s="13">
        <v>11.7</v>
      </c>
      <c r="K27" s="13">
        <f t="shared" si="2"/>
        <v>-13.114999999999998</v>
      </c>
      <c r="L27" s="13"/>
      <c r="M27" s="13"/>
      <c r="N27" s="13"/>
      <c r="O27" s="13"/>
      <c r="P27" s="13">
        <f t="shared" si="4"/>
        <v>-0.28300000000000003</v>
      </c>
      <c r="Q27" s="15"/>
      <c r="R27" s="15"/>
      <c r="S27" s="13"/>
      <c r="T27" s="13">
        <f t="shared" si="5"/>
        <v>-67.738515901060069</v>
      </c>
      <c r="U27" s="13">
        <f t="shared" si="6"/>
        <v>-67.738515901060069</v>
      </c>
      <c r="V27" s="13">
        <v>-0.85160000000000002</v>
      </c>
      <c r="W27" s="13">
        <v>-0.56859999999999999</v>
      </c>
      <c r="X27" s="13">
        <v>-0.58540000000000003</v>
      </c>
      <c r="Y27" s="13">
        <v>-1.34E-2</v>
      </c>
      <c r="Z27" s="13">
        <v>4.5511999999999997</v>
      </c>
      <c r="AA27" s="13">
        <v>4.2640000000000002</v>
      </c>
      <c r="AB27" s="16" t="s">
        <v>146</v>
      </c>
      <c r="AC27" s="13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33</v>
      </c>
      <c r="C28" s="1">
        <v>139.61500000000001</v>
      </c>
      <c r="D28" s="1">
        <v>94.444999999999993</v>
      </c>
      <c r="E28" s="1">
        <v>79.623999999999995</v>
      </c>
      <c r="F28" s="1">
        <v>147.84800000000001</v>
      </c>
      <c r="G28" s="6">
        <v>1</v>
      </c>
      <c r="H28" s="1">
        <v>30</v>
      </c>
      <c r="I28" s="1" t="s">
        <v>34</v>
      </c>
      <c r="J28" s="1">
        <v>83.183000000000007</v>
      </c>
      <c r="K28" s="1">
        <f t="shared" si="2"/>
        <v>-3.5590000000000117</v>
      </c>
      <c r="L28" s="1"/>
      <c r="M28" s="1"/>
      <c r="N28" s="1">
        <v>0</v>
      </c>
      <c r="O28" s="1"/>
      <c r="P28" s="1">
        <f t="shared" si="4"/>
        <v>15.924799999999999</v>
      </c>
      <c r="Q28" s="5">
        <f t="shared" ref="Q28" si="9">10*P28-O28-N28-F28</f>
        <v>11.399999999999977</v>
      </c>
      <c r="R28" s="5"/>
      <c r="S28" s="1"/>
      <c r="T28" s="1">
        <f t="shared" si="5"/>
        <v>10</v>
      </c>
      <c r="U28" s="1">
        <f t="shared" si="6"/>
        <v>9.2841354365517947</v>
      </c>
      <c r="V28" s="1">
        <v>13.3398</v>
      </c>
      <c r="W28" s="1">
        <v>18.095199999999998</v>
      </c>
      <c r="X28" s="1">
        <v>25.759599999999999</v>
      </c>
      <c r="Y28" s="1">
        <v>22.330400000000001</v>
      </c>
      <c r="Z28" s="1">
        <v>13.254799999999999</v>
      </c>
      <c r="AA28" s="1">
        <v>15.1396</v>
      </c>
      <c r="AB28" s="1"/>
      <c r="AC28" s="1">
        <f t="shared" si="3"/>
        <v>11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60</v>
      </c>
      <c r="B29" s="19" t="s">
        <v>33</v>
      </c>
      <c r="C29" s="19">
        <v>246.422</v>
      </c>
      <c r="D29" s="19">
        <v>43.616</v>
      </c>
      <c r="E29" s="19">
        <v>158.62</v>
      </c>
      <c r="F29" s="19">
        <v>106.44499999999999</v>
      </c>
      <c r="G29" s="20">
        <v>1</v>
      </c>
      <c r="H29" s="19">
        <v>30</v>
      </c>
      <c r="I29" s="19" t="s">
        <v>34</v>
      </c>
      <c r="J29" s="19">
        <v>163.9</v>
      </c>
      <c r="K29" s="19">
        <f t="shared" si="2"/>
        <v>-5.2800000000000011</v>
      </c>
      <c r="L29" s="19"/>
      <c r="M29" s="19"/>
      <c r="N29" s="19">
        <v>0</v>
      </c>
      <c r="O29" s="19"/>
      <c r="P29" s="19">
        <f t="shared" si="4"/>
        <v>31.724</v>
      </c>
      <c r="Q29" s="21">
        <f>7*P29-O29-N29-F29</f>
        <v>115.62300000000002</v>
      </c>
      <c r="R29" s="21"/>
      <c r="S29" s="19"/>
      <c r="T29" s="19">
        <f t="shared" si="5"/>
        <v>7</v>
      </c>
      <c r="U29" s="19">
        <f t="shared" si="6"/>
        <v>3.3553461102004789</v>
      </c>
      <c r="V29" s="19">
        <v>27.518599999999999</v>
      </c>
      <c r="W29" s="19">
        <v>25.409400000000002</v>
      </c>
      <c r="X29" s="19">
        <v>33.018000000000001</v>
      </c>
      <c r="Y29" s="19">
        <v>33.5184</v>
      </c>
      <c r="Z29" s="19">
        <v>32.035200000000003</v>
      </c>
      <c r="AA29" s="19">
        <v>30.206800000000001</v>
      </c>
      <c r="AB29" s="19" t="s">
        <v>37</v>
      </c>
      <c r="AC29" s="19">
        <f t="shared" si="3"/>
        <v>116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61</v>
      </c>
      <c r="B30" s="13" t="s">
        <v>33</v>
      </c>
      <c r="C30" s="13"/>
      <c r="D30" s="13"/>
      <c r="E30" s="13"/>
      <c r="F30" s="13"/>
      <c r="G30" s="14">
        <v>0</v>
      </c>
      <c r="H30" s="13">
        <v>45</v>
      </c>
      <c r="I30" s="13" t="s">
        <v>34</v>
      </c>
      <c r="J30" s="13"/>
      <c r="K30" s="13">
        <f t="shared" si="2"/>
        <v>0</v>
      </c>
      <c r="L30" s="13"/>
      <c r="M30" s="13"/>
      <c r="N30" s="13"/>
      <c r="O30" s="13"/>
      <c r="P30" s="13">
        <f t="shared" si="4"/>
        <v>0</v>
      </c>
      <c r="Q30" s="15"/>
      <c r="R30" s="15"/>
      <c r="S30" s="13"/>
      <c r="T30" s="13" t="e">
        <f t="shared" si="5"/>
        <v>#DIV/0!</v>
      </c>
      <c r="U30" s="13" t="e">
        <f t="shared" si="6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62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63</v>
      </c>
      <c r="B31" s="22" t="s">
        <v>33</v>
      </c>
      <c r="C31" s="22">
        <v>263.72300000000001</v>
      </c>
      <c r="D31" s="22">
        <v>804.24800000000005</v>
      </c>
      <c r="E31" s="22">
        <v>298.44</v>
      </c>
      <c r="F31" s="22">
        <v>711.08199999999999</v>
      </c>
      <c r="G31" s="23">
        <v>1</v>
      </c>
      <c r="H31" s="22">
        <v>40</v>
      </c>
      <c r="I31" s="22" t="s">
        <v>34</v>
      </c>
      <c r="J31" s="22">
        <v>321.10000000000002</v>
      </c>
      <c r="K31" s="22">
        <f t="shared" si="2"/>
        <v>-22.660000000000025</v>
      </c>
      <c r="L31" s="22"/>
      <c r="M31" s="22"/>
      <c r="N31" s="22">
        <v>322.97399999999999</v>
      </c>
      <c r="O31" s="22"/>
      <c r="P31" s="22">
        <f t="shared" si="4"/>
        <v>59.688000000000002</v>
      </c>
      <c r="Q31" s="24"/>
      <c r="R31" s="24"/>
      <c r="S31" s="22"/>
      <c r="T31" s="22">
        <f t="shared" si="5"/>
        <v>17.324353303846671</v>
      </c>
      <c r="U31" s="22">
        <f t="shared" si="6"/>
        <v>17.324353303846671</v>
      </c>
      <c r="V31" s="22">
        <v>88.844200000000001</v>
      </c>
      <c r="W31" s="22">
        <v>98.369</v>
      </c>
      <c r="X31" s="22">
        <v>16.422000000000001</v>
      </c>
      <c r="Y31" s="22">
        <v>34.9482</v>
      </c>
      <c r="Z31" s="22">
        <v>76.119600000000005</v>
      </c>
      <c r="AA31" s="22">
        <v>67.153400000000005</v>
      </c>
      <c r="AB31" s="22" t="s">
        <v>48</v>
      </c>
      <c r="AC31" s="22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57.1</v>
      </c>
      <c r="D32" s="1"/>
      <c r="E32" s="1">
        <v>48.86</v>
      </c>
      <c r="F32" s="1">
        <v>-3.93</v>
      </c>
      <c r="G32" s="6">
        <v>1</v>
      </c>
      <c r="H32" s="1">
        <v>40</v>
      </c>
      <c r="I32" s="1" t="s">
        <v>34</v>
      </c>
      <c r="J32" s="1">
        <v>49.8</v>
      </c>
      <c r="K32" s="1">
        <f t="shared" si="2"/>
        <v>-0.93999999999999773</v>
      </c>
      <c r="L32" s="1"/>
      <c r="M32" s="1"/>
      <c r="N32" s="1">
        <v>104.41512</v>
      </c>
      <c r="O32" s="1">
        <v>10</v>
      </c>
      <c r="P32" s="1">
        <f t="shared" si="4"/>
        <v>9.7720000000000002</v>
      </c>
      <c r="Q32" s="5"/>
      <c r="R32" s="5"/>
      <c r="S32" s="1"/>
      <c r="T32" s="1">
        <f t="shared" si="5"/>
        <v>11.306295538272614</v>
      </c>
      <c r="U32" s="1">
        <f t="shared" si="6"/>
        <v>11.306295538272614</v>
      </c>
      <c r="V32" s="1">
        <v>13.026999999999999</v>
      </c>
      <c r="W32" s="1">
        <v>14.617800000000001</v>
      </c>
      <c r="X32" s="1">
        <v>7.5960000000000001</v>
      </c>
      <c r="Y32" s="1">
        <v>4.9055999999999997</v>
      </c>
      <c r="Z32" s="1">
        <v>11.6418</v>
      </c>
      <c r="AA32" s="1">
        <v>11.5032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0" t="s">
        <v>33</v>
      </c>
      <c r="C33" s="10">
        <v>13.279</v>
      </c>
      <c r="D33" s="10"/>
      <c r="E33" s="10"/>
      <c r="F33" s="10"/>
      <c r="G33" s="11">
        <v>0</v>
      </c>
      <c r="H33" s="10">
        <v>45</v>
      </c>
      <c r="I33" s="10" t="s">
        <v>66</v>
      </c>
      <c r="J33" s="10">
        <v>6.7</v>
      </c>
      <c r="K33" s="10">
        <f t="shared" si="2"/>
        <v>-6.7</v>
      </c>
      <c r="L33" s="10"/>
      <c r="M33" s="10"/>
      <c r="N33" s="10"/>
      <c r="O33" s="10"/>
      <c r="P33" s="10">
        <f t="shared" si="4"/>
        <v>0</v>
      </c>
      <c r="Q33" s="12"/>
      <c r="R33" s="12"/>
      <c r="S33" s="10"/>
      <c r="T33" s="10" t="e">
        <f t="shared" si="5"/>
        <v>#DIV/0!</v>
      </c>
      <c r="U33" s="10" t="e">
        <f t="shared" si="6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0.81120000000000003</v>
      </c>
      <c r="AA33" s="10">
        <v>0.81120000000000003</v>
      </c>
      <c r="AB33" s="10" t="s">
        <v>67</v>
      </c>
      <c r="AC33" s="10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33</v>
      </c>
      <c r="C34" s="1">
        <v>21.48</v>
      </c>
      <c r="D34" s="1">
        <v>15.701000000000001</v>
      </c>
      <c r="E34" s="1">
        <v>4.2320000000000002</v>
      </c>
      <c r="F34" s="1">
        <v>16.347000000000001</v>
      </c>
      <c r="G34" s="6">
        <v>1</v>
      </c>
      <c r="H34" s="1">
        <v>30</v>
      </c>
      <c r="I34" s="1" t="s">
        <v>34</v>
      </c>
      <c r="J34" s="1">
        <v>17.100000000000001</v>
      </c>
      <c r="K34" s="1">
        <f t="shared" si="2"/>
        <v>-12.868000000000002</v>
      </c>
      <c r="L34" s="1"/>
      <c r="M34" s="1"/>
      <c r="N34" s="1">
        <v>5.9691200000000002</v>
      </c>
      <c r="O34" s="1"/>
      <c r="P34" s="1">
        <f t="shared" si="4"/>
        <v>0.84640000000000004</v>
      </c>
      <c r="Q34" s="5">
        <v>5</v>
      </c>
      <c r="R34" s="5"/>
      <c r="S34" s="1"/>
      <c r="T34" s="1">
        <f t="shared" si="5"/>
        <v>32.273298676748581</v>
      </c>
      <c r="U34" s="1">
        <f t="shared" si="6"/>
        <v>26.36592627599244</v>
      </c>
      <c r="V34" s="1">
        <v>1.8351999999999999</v>
      </c>
      <c r="W34" s="1">
        <v>3.3628</v>
      </c>
      <c r="X34" s="1">
        <v>3.8108</v>
      </c>
      <c r="Y34" s="1">
        <v>2.2025999999999999</v>
      </c>
      <c r="Z34" s="1">
        <v>1.8251999999999999</v>
      </c>
      <c r="AA34" s="1">
        <v>1.8668</v>
      </c>
      <c r="AB34" s="1"/>
      <c r="AC34" s="1">
        <f t="shared" si="3"/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33</v>
      </c>
      <c r="C35" s="1">
        <v>284.46800000000002</v>
      </c>
      <c r="D35" s="1"/>
      <c r="E35" s="1">
        <v>139.333</v>
      </c>
      <c r="F35" s="1">
        <v>103.783</v>
      </c>
      <c r="G35" s="6">
        <v>1</v>
      </c>
      <c r="H35" s="1">
        <v>50</v>
      </c>
      <c r="I35" s="1" t="s">
        <v>34</v>
      </c>
      <c r="J35" s="1">
        <v>134.9</v>
      </c>
      <c r="K35" s="1">
        <f t="shared" si="2"/>
        <v>4.4329999999999927</v>
      </c>
      <c r="L35" s="1"/>
      <c r="M35" s="1"/>
      <c r="N35" s="1">
        <v>71.382080000000002</v>
      </c>
      <c r="O35" s="1">
        <v>125.72212</v>
      </c>
      <c r="P35" s="1">
        <f t="shared" si="4"/>
        <v>27.866599999999998</v>
      </c>
      <c r="Q35" s="5"/>
      <c r="R35" s="5"/>
      <c r="S35" s="1"/>
      <c r="T35" s="1">
        <f t="shared" si="5"/>
        <v>10.797413390941127</v>
      </c>
      <c r="U35" s="1">
        <f t="shared" si="6"/>
        <v>10.797413390941127</v>
      </c>
      <c r="V35" s="1">
        <v>31.854399999999998</v>
      </c>
      <c r="W35" s="1">
        <v>30.240200000000002</v>
      </c>
      <c r="X35" s="1">
        <v>31.465199999999999</v>
      </c>
      <c r="Y35" s="1">
        <v>35.262799999999999</v>
      </c>
      <c r="Z35" s="1">
        <v>48.310600000000001</v>
      </c>
      <c r="AA35" s="1">
        <v>47.920400000000001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33</v>
      </c>
      <c r="C36" s="1">
        <v>278.32400000000001</v>
      </c>
      <c r="D36" s="1"/>
      <c r="E36" s="1">
        <v>117.283</v>
      </c>
      <c r="F36" s="1">
        <v>139.422</v>
      </c>
      <c r="G36" s="6">
        <v>1</v>
      </c>
      <c r="H36" s="1">
        <v>50</v>
      </c>
      <c r="I36" s="1" t="s">
        <v>34</v>
      </c>
      <c r="J36" s="1">
        <v>114.4</v>
      </c>
      <c r="K36" s="1">
        <f t="shared" si="2"/>
        <v>2.8829999999999956</v>
      </c>
      <c r="L36" s="1"/>
      <c r="M36" s="1"/>
      <c r="N36" s="1">
        <v>0</v>
      </c>
      <c r="O36" s="1">
        <v>51.797599999999989</v>
      </c>
      <c r="P36" s="1">
        <f t="shared" si="4"/>
        <v>23.456600000000002</v>
      </c>
      <c r="Q36" s="5">
        <f t="shared" ref="Q36:Q49" si="10">10*P36-O36-N36-F36</f>
        <v>43.346400000000045</v>
      </c>
      <c r="R36" s="5"/>
      <c r="S36" s="1"/>
      <c r="T36" s="1">
        <f t="shared" si="5"/>
        <v>10</v>
      </c>
      <c r="U36" s="1">
        <f t="shared" si="6"/>
        <v>8.1520595482721276</v>
      </c>
      <c r="V36" s="1">
        <v>22.080200000000001</v>
      </c>
      <c r="W36" s="1">
        <v>21.448</v>
      </c>
      <c r="X36" s="1">
        <v>21.810400000000001</v>
      </c>
      <c r="Y36" s="1">
        <v>22.468800000000002</v>
      </c>
      <c r="Z36" s="1">
        <v>40.701599999999999</v>
      </c>
      <c r="AA36" s="1">
        <v>41.718600000000002</v>
      </c>
      <c r="AB36" s="1"/>
      <c r="AC36" s="1">
        <f t="shared" si="3"/>
        <v>43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69.344999999999999</v>
      </c>
      <c r="D37" s="1">
        <v>21.338000000000001</v>
      </c>
      <c r="E37" s="1">
        <v>32.895000000000003</v>
      </c>
      <c r="F37" s="1">
        <v>54.915999999999997</v>
      </c>
      <c r="G37" s="6">
        <v>1</v>
      </c>
      <c r="H37" s="1">
        <v>50</v>
      </c>
      <c r="I37" s="1" t="s">
        <v>34</v>
      </c>
      <c r="J37" s="1">
        <v>33.700000000000003</v>
      </c>
      <c r="K37" s="1">
        <f t="shared" si="2"/>
        <v>-0.80499999999999972</v>
      </c>
      <c r="L37" s="1"/>
      <c r="M37" s="1"/>
      <c r="N37" s="1">
        <v>0</v>
      </c>
      <c r="O37" s="1"/>
      <c r="P37" s="1">
        <f t="shared" si="4"/>
        <v>6.5790000000000006</v>
      </c>
      <c r="Q37" s="5">
        <f t="shared" si="10"/>
        <v>10.874000000000009</v>
      </c>
      <c r="R37" s="5"/>
      <c r="S37" s="1"/>
      <c r="T37" s="1">
        <f t="shared" si="5"/>
        <v>10</v>
      </c>
      <c r="U37" s="1">
        <f t="shared" si="6"/>
        <v>8.3471652226782176</v>
      </c>
      <c r="V37" s="1">
        <v>5.3064</v>
      </c>
      <c r="W37" s="1">
        <v>5.4534000000000002</v>
      </c>
      <c r="X37" s="1">
        <v>9.8894000000000002</v>
      </c>
      <c r="Y37" s="1">
        <v>9.3187999999999995</v>
      </c>
      <c r="Z37" s="1">
        <v>5.8844000000000003</v>
      </c>
      <c r="AA37" s="1">
        <v>6.0232000000000001</v>
      </c>
      <c r="AB37" s="1"/>
      <c r="AC37" s="1">
        <f t="shared" si="3"/>
        <v>11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40</v>
      </c>
      <c r="C38" s="1">
        <v>804</v>
      </c>
      <c r="D38" s="1">
        <v>222</v>
      </c>
      <c r="E38" s="1">
        <v>469</v>
      </c>
      <c r="F38" s="1">
        <v>419</v>
      </c>
      <c r="G38" s="6">
        <v>0.4</v>
      </c>
      <c r="H38" s="1">
        <v>45</v>
      </c>
      <c r="I38" s="1" t="s">
        <v>34</v>
      </c>
      <c r="J38" s="1">
        <v>473</v>
      </c>
      <c r="K38" s="1">
        <f t="shared" ref="K38:K69" si="11">E38-J38</f>
        <v>-4</v>
      </c>
      <c r="L38" s="1"/>
      <c r="M38" s="1"/>
      <c r="N38" s="1">
        <v>105.56</v>
      </c>
      <c r="O38" s="1">
        <v>238.24000000000021</v>
      </c>
      <c r="P38" s="1">
        <f t="shared" si="4"/>
        <v>93.8</v>
      </c>
      <c r="Q38" s="5">
        <f t="shared" si="10"/>
        <v>175.19999999999982</v>
      </c>
      <c r="R38" s="5"/>
      <c r="S38" s="1"/>
      <c r="T38" s="1">
        <f t="shared" si="5"/>
        <v>10</v>
      </c>
      <c r="U38" s="1">
        <f t="shared" si="6"/>
        <v>8.1321961620469096</v>
      </c>
      <c r="V38" s="1">
        <v>97.4</v>
      </c>
      <c r="W38" s="1">
        <v>95.4</v>
      </c>
      <c r="X38" s="1">
        <v>110.4</v>
      </c>
      <c r="Y38" s="1">
        <v>114.8</v>
      </c>
      <c r="Z38" s="1">
        <v>109.4</v>
      </c>
      <c r="AA38" s="1">
        <v>106.2</v>
      </c>
      <c r="AB38" s="1"/>
      <c r="AC38" s="1">
        <f t="shared" ref="AC38:AC69" si="12">ROUND(Q38*G38,0)</f>
        <v>70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40</v>
      </c>
      <c r="C39" s="1">
        <v>88</v>
      </c>
      <c r="D39" s="1">
        <v>1</v>
      </c>
      <c r="E39" s="1">
        <v>27</v>
      </c>
      <c r="F39" s="1">
        <v>57</v>
      </c>
      <c r="G39" s="6">
        <v>0.45</v>
      </c>
      <c r="H39" s="1">
        <v>50</v>
      </c>
      <c r="I39" s="1" t="s">
        <v>34</v>
      </c>
      <c r="J39" s="1">
        <v>28</v>
      </c>
      <c r="K39" s="1">
        <f t="shared" si="11"/>
        <v>-1</v>
      </c>
      <c r="L39" s="1"/>
      <c r="M39" s="1"/>
      <c r="N39" s="1">
        <v>0</v>
      </c>
      <c r="O39" s="1"/>
      <c r="P39" s="1">
        <f t="shared" si="4"/>
        <v>5.4</v>
      </c>
      <c r="Q39" s="5"/>
      <c r="R39" s="5"/>
      <c r="S39" s="1"/>
      <c r="T39" s="1">
        <f t="shared" si="5"/>
        <v>10.555555555555555</v>
      </c>
      <c r="U39" s="1">
        <f t="shared" si="6"/>
        <v>10.555555555555555</v>
      </c>
      <c r="V39" s="1">
        <v>6.2</v>
      </c>
      <c r="W39" s="1">
        <v>5.2</v>
      </c>
      <c r="X39" s="1">
        <v>3.4</v>
      </c>
      <c r="Y39" s="1">
        <v>5.2</v>
      </c>
      <c r="Z39" s="1">
        <v>10.4</v>
      </c>
      <c r="AA39" s="1">
        <v>8.8000000000000007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40</v>
      </c>
      <c r="C40" s="1">
        <v>803</v>
      </c>
      <c r="D40" s="1">
        <v>114</v>
      </c>
      <c r="E40" s="1">
        <v>412</v>
      </c>
      <c r="F40" s="1">
        <v>400</v>
      </c>
      <c r="G40" s="6">
        <v>0.4</v>
      </c>
      <c r="H40" s="1">
        <v>45</v>
      </c>
      <c r="I40" s="1" t="s">
        <v>34</v>
      </c>
      <c r="J40" s="1">
        <v>413</v>
      </c>
      <c r="K40" s="1">
        <f t="shared" si="11"/>
        <v>-1</v>
      </c>
      <c r="L40" s="1"/>
      <c r="M40" s="1"/>
      <c r="N40" s="1">
        <v>102.36</v>
      </c>
      <c r="O40" s="1">
        <v>141.4400000000002</v>
      </c>
      <c r="P40" s="1">
        <f t="shared" si="4"/>
        <v>82.4</v>
      </c>
      <c r="Q40" s="5">
        <f t="shared" si="10"/>
        <v>180.19999999999982</v>
      </c>
      <c r="R40" s="5"/>
      <c r="S40" s="1"/>
      <c r="T40" s="1">
        <f t="shared" si="5"/>
        <v>10</v>
      </c>
      <c r="U40" s="1">
        <f t="shared" si="6"/>
        <v>7.8131067961165064</v>
      </c>
      <c r="V40" s="1">
        <v>85.4</v>
      </c>
      <c r="W40" s="1">
        <v>88.4</v>
      </c>
      <c r="X40" s="1">
        <v>109.4</v>
      </c>
      <c r="Y40" s="1">
        <v>114.2</v>
      </c>
      <c r="Z40" s="1">
        <v>95</v>
      </c>
      <c r="AA40" s="1">
        <v>93.4</v>
      </c>
      <c r="AB40" s="1"/>
      <c r="AC40" s="1">
        <f t="shared" si="12"/>
        <v>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33</v>
      </c>
      <c r="C41" s="1">
        <v>36.792000000000002</v>
      </c>
      <c r="D41" s="1"/>
      <c r="E41" s="1">
        <v>27.396999999999998</v>
      </c>
      <c r="F41" s="1">
        <v>4.4320000000000004</v>
      </c>
      <c r="G41" s="6">
        <v>1</v>
      </c>
      <c r="H41" s="1">
        <v>45</v>
      </c>
      <c r="I41" s="1" t="s">
        <v>34</v>
      </c>
      <c r="J41" s="1">
        <v>31.5</v>
      </c>
      <c r="K41" s="1">
        <f t="shared" si="11"/>
        <v>-4.1030000000000015</v>
      </c>
      <c r="L41" s="1"/>
      <c r="M41" s="1"/>
      <c r="N41" s="1">
        <v>38.612920000000003</v>
      </c>
      <c r="O41" s="1">
        <v>14.64828000000001</v>
      </c>
      <c r="P41" s="1">
        <f t="shared" si="4"/>
        <v>5.4794</v>
      </c>
      <c r="Q41" s="5"/>
      <c r="R41" s="5"/>
      <c r="S41" s="1"/>
      <c r="T41" s="1">
        <f t="shared" si="5"/>
        <v>10.529109026535755</v>
      </c>
      <c r="U41" s="1">
        <f t="shared" si="6"/>
        <v>10.529109026535755</v>
      </c>
      <c r="V41" s="1">
        <v>6.5616000000000003</v>
      </c>
      <c r="W41" s="1">
        <v>6.9847999999999999</v>
      </c>
      <c r="X41" s="1">
        <v>4.1201999999999996</v>
      </c>
      <c r="Y41" s="1">
        <v>3.8719999999999999</v>
      </c>
      <c r="Z41" s="1">
        <v>4.8920000000000003</v>
      </c>
      <c r="AA41" s="1">
        <v>5.2427999999999999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40</v>
      </c>
      <c r="C42" s="1">
        <v>56</v>
      </c>
      <c r="D42" s="1"/>
      <c r="E42" s="1">
        <v>17</v>
      </c>
      <c r="F42" s="1">
        <v>23</v>
      </c>
      <c r="G42" s="6">
        <v>0.45</v>
      </c>
      <c r="H42" s="1">
        <v>45</v>
      </c>
      <c r="I42" s="1" t="s">
        <v>34</v>
      </c>
      <c r="J42" s="1">
        <v>21</v>
      </c>
      <c r="K42" s="1">
        <f t="shared" si="11"/>
        <v>-4</v>
      </c>
      <c r="L42" s="1"/>
      <c r="M42" s="1"/>
      <c r="N42" s="1">
        <v>12.16</v>
      </c>
      <c r="O42" s="1">
        <v>13.03999999999999</v>
      </c>
      <c r="P42" s="1">
        <f t="shared" si="4"/>
        <v>3.4</v>
      </c>
      <c r="Q42" s="5"/>
      <c r="R42" s="5"/>
      <c r="S42" s="1"/>
      <c r="T42" s="1">
        <f t="shared" si="5"/>
        <v>14.176470588235292</v>
      </c>
      <c r="U42" s="1">
        <f t="shared" si="6"/>
        <v>14.176470588235292</v>
      </c>
      <c r="V42" s="1">
        <v>5.6</v>
      </c>
      <c r="W42" s="1">
        <v>5.4</v>
      </c>
      <c r="X42" s="1">
        <v>1.2</v>
      </c>
      <c r="Y42" s="1">
        <v>2.2000000000000002</v>
      </c>
      <c r="Z42" s="1">
        <v>6.6</v>
      </c>
      <c r="AA42" s="1">
        <v>5.6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40</v>
      </c>
      <c r="C43" s="1">
        <v>61</v>
      </c>
      <c r="D43" s="1">
        <v>30</v>
      </c>
      <c r="E43" s="1">
        <v>40</v>
      </c>
      <c r="F43" s="1">
        <v>42</v>
      </c>
      <c r="G43" s="6">
        <v>0.35</v>
      </c>
      <c r="H43" s="1">
        <v>40</v>
      </c>
      <c r="I43" s="1" t="s">
        <v>34</v>
      </c>
      <c r="J43" s="1">
        <v>43</v>
      </c>
      <c r="K43" s="1">
        <f t="shared" si="11"/>
        <v>-3</v>
      </c>
      <c r="L43" s="1"/>
      <c r="M43" s="1"/>
      <c r="N43" s="1">
        <v>36.04</v>
      </c>
      <c r="O43" s="1"/>
      <c r="P43" s="1">
        <f t="shared" si="4"/>
        <v>8</v>
      </c>
      <c r="Q43" s="5"/>
      <c r="R43" s="5"/>
      <c r="S43" s="1"/>
      <c r="T43" s="1">
        <f t="shared" si="5"/>
        <v>9.754999999999999</v>
      </c>
      <c r="U43" s="1">
        <f t="shared" si="6"/>
        <v>9.754999999999999</v>
      </c>
      <c r="V43" s="1">
        <v>9</v>
      </c>
      <c r="W43" s="1">
        <v>11.6</v>
      </c>
      <c r="X43" s="1">
        <v>11.6</v>
      </c>
      <c r="Y43" s="1">
        <v>10.4</v>
      </c>
      <c r="Z43" s="1">
        <v>13.6</v>
      </c>
      <c r="AA43" s="1">
        <v>13.8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185.28</v>
      </c>
      <c r="D44" s="1">
        <v>101.842</v>
      </c>
      <c r="E44" s="1">
        <v>107.989</v>
      </c>
      <c r="F44" s="1">
        <v>176.3</v>
      </c>
      <c r="G44" s="6">
        <v>1</v>
      </c>
      <c r="H44" s="1">
        <v>40</v>
      </c>
      <c r="I44" s="1" t="s">
        <v>34</v>
      </c>
      <c r="J44" s="1">
        <v>108.8</v>
      </c>
      <c r="K44" s="1">
        <f t="shared" si="11"/>
        <v>-0.81099999999999284</v>
      </c>
      <c r="L44" s="1"/>
      <c r="M44" s="1"/>
      <c r="N44" s="1">
        <v>0</v>
      </c>
      <c r="O44" s="1"/>
      <c r="P44" s="1">
        <f t="shared" si="4"/>
        <v>21.597799999999999</v>
      </c>
      <c r="Q44" s="5">
        <f>9.5*P44-O44-N44-F44</f>
        <v>28.879099999999994</v>
      </c>
      <c r="R44" s="5"/>
      <c r="S44" s="1"/>
      <c r="T44" s="1">
        <f t="shared" si="5"/>
        <v>9.5</v>
      </c>
      <c r="U44" s="1">
        <f t="shared" si="6"/>
        <v>8.1628684403041056</v>
      </c>
      <c r="V44" s="1">
        <v>11.26</v>
      </c>
      <c r="W44" s="1">
        <v>13.127000000000001</v>
      </c>
      <c r="X44" s="1">
        <v>29.291399999999999</v>
      </c>
      <c r="Y44" s="1">
        <v>24.447199999999999</v>
      </c>
      <c r="Z44" s="1">
        <v>15.175800000000001</v>
      </c>
      <c r="AA44" s="1">
        <v>18.272600000000001</v>
      </c>
      <c r="AB44" s="1"/>
      <c r="AC44" s="1">
        <f t="shared" si="12"/>
        <v>29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40</v>
      </c>
      <c r="C45" s="1">
        <v>212</v>
      </c>
      <c r="D45" s="1">
        <v>42</v>
      </c>
      <c r="E45" s="1">
        <v>142</v>
      </c>
      <c r="F45" s="1">
        <v>95</v>
      </c>
      <c r="G45" s="6">
        <v>0.4</v>
      </c>
      <c r="H45" s="1">
        <v>40</v>
      </c>
      <c r="I45" s="1" t="s">
        <v>34</v>
      </c>
      <c r="J45" s="1">
        <v>143</v>
      </c>
      <c r="K45" s="1">
        <f t="shared" si="11"/>
        <v>-1</v>
      </c>
      <c r="L45" s="1"/>
      <c r="M45" s="1"/>
      <c r="N45" s="1">
        <v>77.760000000000005</v>
      </c>
      <c r="O45" s="1">
        <v>40.240000000000009</v>
      </c>
      <c r="P45" s="1">
        <f t="shared" si="4"/>
        <v>28.4</v>
      </c>
      <c r="Q45" s="5">
        <f t="shared" si="10"/>
        <v>71</v>
      </c>
      <c r="R45" s="5"/>
      <c r="S45" s="1"/>
      <c r="T45" s="1">
        <f t="shared" si="5"/>
        <v>10</v>
      </c>
      <c r="U45" s="1">
        <f t="shared" si="6"/>
        <v>7.5</v>
      </c>
      <c r="V45" s="1">
        <v>32</v>
      </c>
      <c r="W45" s="1">
        <v>31.4</v>
      </c>
      <c r="X45" s="1">
        <v>36.200000000000003</v>
      </c>
      <c r="Y45" s="1">
        <v>36.4</v>
      </c>
      <c r="Z45" s="1">
        <v>29</v>
      </c>
      <c r="AA45" s="1">
        <v>29.8</v>
      </c>
      <c r="AB45" s="1"/>
      <c r="AC45" s="1">
        <f t="shared" si="12"/>
        <v>28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40</v>
      </c>
      <c r="C46" s="1">
        <v>295</v>
      </c>
      <c r="D46" s="1">
        <v>150</v>
      </c>
      <c r="E46" s="1">
        <v>134</v>
      </c>
      <c r="F46" s="1">
        <v>273</v>
      </c>
      <c r="G46" s="6">
        <v>0.4</v>
      </c>
      <c r="H46" s="1">
        <v>45</v>
      </c>
      <c r="I46" s="1" t="s">
        <v>34</v>
      </c>
      <c r="J46" s="1">
        <v>134</v>
      </c>
      <c r="K46" s="1">
        <f t="shared" si="11"/>
        <v>0</v>
      </c>
      <c r="L46" s="1"/>
      <c r="M46" s="1"/>
      <c r="N46" s="1">
        <v>127.8</v>
      </c>
      <c r="O46" s="1">
        <v>120.60000000000009</v>
      </c>
      <c r="P46" s="1">
        <f t="shared" si="4"/>
        <v>26.8</v>
      </c>
      <c r="Q46" s="5"/>
      <c r="R46" s="5"/>
      <c r="S46" s="1"/>
      <c r="T46" s="1">
        <f t="shared" si="5"/>
        <v>19.455223880597018</v>
      </c>
      <c r="U46" s="1">
        <f t="shared" si="6"/>
        <v>19.455223880597018</v>
      </c>
      <c r="V46" s="1">
        <v>53.2</v>
      </c>
      <c r="W46" s="1">
        <v>52</v>
      </c>
      <c r="X46" s="1">
        <v>28.6</v>
      </c>
      <c r="Y46" s="1">
        <v>53.6</v>
      </c>
      <c r="Z46" s="1">
        <v>53.6</v>
      </c>
      <c r="AA46" s="1">
        <v>29.4</v>
      </c>
      <c r="AB46" s="16" t="s">
        <v>94</v>
      </c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33</v>
      </c>
      <c r="C47" s="1">
        <v>132.881</v>
      </c>
      <c r="D47" s="1">
        <v>25.856000000000002</v>
      </c>
      <c r="E47" s="1">
        <v>130.75299999999999</v>
      </c>
      <c r="F47" s="1">
        <v>10.791</v>
      </c>
      <c r="G47" s="6">
        <v>1</v>
      </c>
      <c r="H47" s="1">
        <v>40</v>
      </c>
      <c r="I47" s="1" t="s">
        <v>34</v>
      </c>
      <c r="J47" s="1">
        <v>124.9</v>
      </c>
      <c r="K47" s="1">
        <f t="shared" si="11"/>
        <v>5.8529999999999802</v>
      </c>
      <c r="L47" s="1"/>
      <c r="M47" s="1"/>
      <c r="N47" s="1">
        <v>126.92756</v>
      </c>
      <c r="O47" s="1">
        <v>48.185440000000028</v>
      </c>
      <c r="P47" s="1">
        <f t="shared" si="4"/>
        <v>26.150599999999997</v>
      </c>
      <c r="Q47" s="5">
        <f t="shared" si="10"/>
        <v>75.601999999999947</v>
      </c>
      <c r="R47" s="5"/>
      <c r="S47" s="1"/>
      <c r="T47" s="1">
        <f t="shared" si="5"/>
        <v>10</v>
      </c>
      <c r="U47" s="1">
        <f t="shared" si="6"/>
        <v>7.1089764670791507</v>
      </c>
      <c r="V47" s="1">
        <v>26.824000000000002</v>
      </c>
      <c r="W47" s="1">
        <v>25.6724</v>
      </c>
      <c r="X47" s="1">
        <v>22.481400000000001</v>
      </c>
      <c r="Y47" s="1">
        <v>23.209800000000001</v>
      </c>
      <c r="Z47" s="1">
        <v>24.225200000000001</v>
      </c>
      <c r="AA47" s="1">
        <v>21.615400000000001</v>
      </c>
      <c r="AB47" s="1"/>
      <c r="AC47" s="1">
        <f t="shared" si="12"/>
        <v>76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40</v>
      </c>
      <c r="C48" s="1">
        <v>85</v>
      </c>
      <c r="D48" s="1"/>
      <c r="E48" s="1">
        <v>50</v>
      </c>
      <c r="F48" s="1">
        <v>27</v>
      </c>
      <c r="G48" s="6">
        <v>0.35</v>
      </c>
      <c r="H48" s="1">
        <v>40</v>
      </c>
      <c r="I48" s="1" t="s">
        <v>34</v>
      </c>
      <c r="J48" s="1">
        <v>51</v>
      </c>
      <c r="K48" s="1">
        <f t="shared" si="11"/>
        <v>-1</v>
      </c>
      <c r="L48" s="1"/>
      <c r="M48" s="1"/>
      <c r="N48" s="1">
        <v>59.36</v>
      </c>
      <c r="O48" s="1"/>
      <c r="P48" s="1">
        <f t="shared" si="4"/>
        <v>10</v>
      </c>
      <c r="Q48" s="5">
        <f t="shared" si="10"/>
        <v>13.64</v>
      </c>
      <c r="R48" s="5"/>
      <c r="S48" s="1"/>
      <c r="T48" s="1">
        <f t="shared" si="5"/>
        <v>10</v>
      </c>
      <c r="U48" s="1">
        <f t="shared" si="6"/>
        <v>8.6359999999999992</v>
      </c>
      <c r="V48" s="1">
        <v>11.4</v>
      </c>
      <c r="W48" s="1">
        <v>13.4</v>
      </c>
      <c r="X48" s="1">
        <v>11.6</v>
      </c>
      <c r="Y48" s="1">
        <v>10.8</v>
      </c>
      <c r="Z48" s="1">
        <v>16.8</v>
      </c>
      <c r="AA48" s="1">
        <v>16.600000000000001</v>
      </c>
      <c r="AB48" s="1"/>
      <c r="AC48" s="1">
        <f t="shared" si="12"/>
        <v>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40</v>
      </c>
      <c r="C49" s="1">
        <v>442</v>
      </c>
      <c r="D49" s="1">
        <v>354</v>
      </c>
      <c r="E49" s="1">
        <v>380</v>
      </c>
      <c r="F49" s="1">
        <v>306</v>
      </c>
      <c r="G49" s="6">
        <v>0.4</v>
      </c>
      <c r="H49" s="1">
        <v>40</v>
      </c>
      <c r="I49" s="1" t="s">
        <v>34</v>
      </c>
      <c r="J49" s="1">
        <v>416</v>
      </c>
      <c r="K49" s="1">
        <f t="shared" si="11"/>
        <v>-36</v>
      </c>
      <c r="L49" s="1"/>
      <c r="M49" s="1"/>
      <c r="N49" s="1">
        <v>147.68</v>
      </c>
      <c r="O49" s="1">
        <v>194.91999999999979</v>
      </c>
      <c r="P49" s="1">
        <f t="shared" si="4"/>
        <v>76</v>
      </c>
      <c r="Q49" s="5">
        <f t="shared" si="10"/>
        <v>111.40000000000015</v>
      </c>
      <c r="R49" s="5"/>
      <c r="S49" s="1"/>
      <c r="T49" s="1">
        <f t="shared" si="5"/>
        <v>10</v>
      </c>
      <c r="U49" s="1">
        <f t="shared" si="6"/>
        <v>8.5342105263157872</v>
      </c>
      <c r="V49" s="1">
        <v>87.6</v>
      </c>
      <c r="W49" s="1">
        <v>81.2</v>
      </c>
      <c r="X49" s="1">
        <v>69</v>
      </c>
      <c r="Y49" s="1">
        <v>74.400000000000006</v>
      </c>
      <c r="Z49" s="1">
        <v>93</v>
      </c>
      <c r="AA49" s="1">
        <v>87.6</v>
      </c>
      <c r="AB49" s="1"/>
      <c r="AC49" s="1">
        <f t="shared" si="12"/>
        <v>45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179.91499999999999</v>
      </c>
      <c r="D50" s="1">
        <v>7.4660000000000002</v>
      </c>
      <c r="E50" s="1">
        <v>127.26600000000001</v>
      </c>
      <c r="F50" s="1">
        <v>9.8520000000000003</v>
      </c>
      <c r="G50" s="6">
        <v>1</v>
      </c>
      <c r="H50" s="1">
        <v>50</v>
      </c>
      <c r="I50" s="1" t="s">
        <v>34</v>
      </c>
      <c r="J50" s="1">
        <v>125.7</v>
      </c>
      <c r="K50" s="1">
        <f t="shared" si="11"/>
        <v>1.5660000000000025</v>
      </c>
      <c r="L50" s="1"/>
      <c r="M50" s="1"/>
      <c r="N50" s="1">
        <v>156.52672000000001</v>
      </c>
      <c r="O50" s="1">
        <v>99.492280000000051</v>
      </c>
      <c r="P50" s="1">
        <f t="shared" si="4"/>
        <v>25.453200000000002</v>
      </c>
      <c r="Q50" s="5"/>
      <c r="R50" s="5"/>
      <c r="S50" s="1"/>
      <c r="T50" s="1">
        <f t="shared" si="5"/>
        <v>10.445484261310957</v>
      </c>
      <c r="U50" s="1">
        <f t="shared" si="6"/>
        <v>10.445484261310957</v>
      </c>
      <c r="V50" s="1">
        <v>28.779</v>
      </c>
      <c r="W50" s="1">
        <v>27.701799999999999</v>
      </c>
      <c r="X50" s="1">
        <v>19.721599999999999</v>
      </c>
      <c r="Y50" s="1">
        <v>22.6052</v>
      </c>
      <c r="Z50" s="1">
        <v>28.065999999999999</v>
      </c>
      <c r="AA50" s="1">
        <v>25.998000000000001</v>
      </c>
      <c r="AB50" s="1"/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2" t="s">
        <v>86</v>
      </c>
      <c r="B51" s="22" t="s">
        <v>33</v>
      </c>
      <c r="C51" s="22">
        <v>118.30500000000001</v>
      </c>
      <c r="D51" s="22">
        <v>51.811</v>
      </c>
      <c r="E51" s="22">
        <v>78.698999999999998</v>
      </c>
      <c r="F51" s="22">
        <v>69.727000000000004</v>
      </c>
      <c r="G51" s="23">
        <v>1</v>
      </c>
      <c r="H51" s="22">
        <v>50</v>
      </c>
      <c r="I51" s="22" t="s">
        <v>34</v>
      </c>
      <c r="J51" s="22">
        <v>75.400000000000006</v>
      </c>
      <c r="K51" s="22">
        <f t="shared" si="11"/>
        <v>3.2989999999999924</v>
      </c>
      <c r="L51" s="22"/>
      <c r="M51" s="22"/>
      <c r="N51" s="22">
        <v>69.930000000000106</v>
      </c>
      <c r="O51" s="22">
        <v>25.16579999999993</v>
      </c>
      <c r="P51" s="22">
        <f t="shared" si="4"/>
        <v>15.739799999999999</v>
      </c>
      <c r="Q51" s="24">
        <f>12*P51-O51-N51-F51</f>
        <v>24.054799999999929</v>
      </c>
      <c r="R51" s="24"/>
      <c r="S51" s="22"/>
      <c r="T51" s="22">
        <f t="shared" si="5"/>
        <v>11.999999999999998</v>
      </c>
      <c r="U51" s="22">
        <f t="shared" si="6"/>
        <v>10.471721368759454</v>
      </c>
      <c r="V51" s="22">
        <v>16.019200000000001</v>
      </c>
      <c r="W51" s="22">
        <v>16.015599999999999</v>
      </c>
      <c r="X51" s="22">
        <v>16.991599999999998</v>
      </c>
      <c r="Y51" s="22">
        <v>15.353999999999999</v>
      </c>
      <c r="Z51" s="22">
        <v>19.6814</v>
      </c>
      <c r="AA51" s="22">
        <v>19.949000000000002</v>
      </c>
      <c r="AB51" s="22" t="s">
        <v>48</v>
      </c>
      <c r="AC51" s="22">
        <f t="shared" si="12"/>
        <v>24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87</v>
      </c>
      <c r="B52" s="10" t="s">
        <v>33</v>
      </c>
      <c r="C52" s="10">
        <v>-2.2309999999999999</v>
      </c>
      <c r="D52" s="10">
        <v>2.2309999999999999</v>
      </c>
      <c r="E52" s="10"/>
      <c r="F52" s="10"/>
      <c r="G52" s="11">
        <v>0</v>
      </c>
      <c r="H52" s="10">
        <v>40</v>
      </c>
      <c r="I52" s="10" t="s">
        <v>66</v>
      </c>
      <c r="J52" s="10"/>
      <c r="K52" s="10">
        <f t="shared" si="11"/>
        <v>0</v>
      </c>
      <c r="L52" s="10"/>
      <c r="M52" s="10"/>
      <c r="N52" s="10"/>
      <c r="O52" s="10"/>
      <c r="P52" s="10">
        <f t="shared" si="4"/>
        <v>0</v>
      </c>
      <c r="Q52" s="12"/>
      <c r="R52" s="12"/>
      <c r="S52" s="10"/>
      <c r="T52" s="10" t="e">
        <f t="shared" si="5"/>
        <v>#DIV/0!</v>
      </c>
      <c r="U52" s="10" t="e">
        <f t="shared" si="6"/>
        <v>#DIV/0!</v>
      </c>
      <c r="V52" s="10">
        <v>-0.14399999999999999</v>
      </c>
      <c r="W52" s="10">
        <v>-0.14399999999999999</v>
      </c>
      <c r="X52" s="10">
        <v>0</v>
      </c>
      <c r="Y52" s="10">
        <v>-0.1588</v>
      </c>
      <c r="Z52" s="10">
        <v>-0.29880000000000001</v>
      </c>
      <c r="AA52" s="10">
        <v>-0.14000000000000001</v>
      </c>
      <c r="AB52" s="10" t="s">
        <v>88</v>
      </c>
      <c r="AC52" s="10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33</v>
      </c>
      <c r="C53" s="1">
        <v>219.74799999999999</v>
      </c>
      <c r="D53" s="1">
        <v>184.48</v>
      </c>
      <c r="E53" s="1">
        <v>140.358</v>
      </c>
      <c r="F53" s="1">
        <v>249.68700000000001</v>
      </c>
      <c r="G53" s="6">
        <v>1</v>
      </c>
      <c r="H53" s="1">
        <v>40</v>
      </c>
      <c r="I53" s="1" t="s">
        <v>90</v>
      </c>
      <c r="J53" s="1">
        <v>134.1</v>
      </c>
      <c r="K53" s="1">
        <f t="shared" si="11"/>
        <v>6.2580000000000098</v>
      </c>
      <c r="L53" s="1"/>
      <c r="M53" s="1"/>
      <c r="N53" s="1">
        <v>82.396320000000003</v>
      </c>
      <c r="O53" s="1">
        <v>10</v>
      </c>
      <c r="P53" s="1">
        <f t="shared" si="4"/>
        <v>28.0716</v>
      </c>
      <c r="Q53" s="5"/>
      <c r="R53" s="5"/>
      <c r="S53" s="1"/>
      <c r="T53" s="1">
        <f t="shared" si="5"/>
        <v>12.186099830433607</v>
      </c>
      <c r="U53" s="1">
        <f t="shared" si="6"/>
        <v>12.186099830433607</v>
      </c>
      <c r="V53" s="1">
        <v>39.761000000000003</v>
      </c>
      <c r="W53" s="1">
        <v>41.213799999999999</v>
      </c>
      <c r="X53" s="1">
        <v>39.257399999999997</v>
      </c>
      <c r="Y53" s="1">
        <v>38.084400000000002</v>
      </c>
      <c r="Z53" s="1">
        <v>38.4238</v>
      </c>
      <c r="AA53" s="1">
        <v>37.815800000000003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40</v>
      </c>
      <c r="C54" s="1">
        <v>66</v>
      </c>
      <c r="D54" s="1">
        <v>1</v>
      </c>
      <c r="E54" s="1">
        <v>31</v>
      </c>
      <c r="F54" s="1">
        <v>33</v>
      </c>
      <c r="G54" s="6">
        <v>0.45</v>
      </c>
      <c r="H54" s="1">
        <v>50</v>
      </c>
      <c r="I54" s="1" t="s">
        <v>34</v>
      </c>
      <c r="J54" s="1">
        <v>32</v>
      </c>
      <c r="K54" s="1">
        <f t="shared" si="11"/>
        <v>-1</v>
      </c>
      <c r="L54" s="1"/>
      <c r="M54" s="1"/>
      <c r="N54" s="1">
        <v>0</v>
      </c>
      <c r="O54" s="1">
        <v>28.8</v>
      </c>
      <c r="P54" s="1">
        <f t="shared" si="4"/>
        <v>6.2</v>
      </c>
      <c r="Q54" s="5"/>
      <c r="R54" s="5"/>
      <c r="S54" s="1"/>
      <c r="T54" s="1">
        <f t="shared" si="5"/>
        <v>9.9677419354838701</v>
      </c>
      <c r="U54" s="1">
        <f t="shared" si="6"/>
        <v>9.9677419354838701</v>
      </c>
      <c r="V54" s="1">
        <v>6.6</v>
      </c>
      <c r="W54" s="1">
        <v>5.8</v>
      </c>
      <c r="X54" s="1">
        <v>7</v>
      </c>
      <c r="Y54" s="1">
        <v>7.8</v>
      </c>
      <c r="Z54" s="1">
        <v>10.199999999999999</v>
      </c>
      <c r="AA54" s="1">
        <v>9.6</v>
      </c>
      <c r="AB54" s="1"/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33</v>
      </c>
      <c r="C55" s="1">
        <v>28.815999999999999</v>
      </c>
      <c r="D55" s="1">
        <v>31.408000000000001</v>
      </c>
      <c r="E55" s="1">
        <v>40.039000000000001</v>
      </c>
      <c r="F55" s="1">
        <v>18.692</v>
      </c>
      <c r="G55" s="6">
        <v>1</v>
      </c>
      <c r="H55" s="1">
        <v>40</v>
      </c>
      <c r="I55" s="1" t="s">
        <v>34</v>
      </c>
      <c r="J55" s="1">
        <v>37.799999999999997</v>
      </c>
      <c r="K55" s="1">
        <f t="shared" si="11"/>
        <v>2.2390000000000043</v>
      </c>
      <c r="L55" s="1"/>
      <c r="M55" s="1"/>
      <c r="N55" s="1">
        <v>13.56152</v>
      </c>
      <c r="O55" s="1">
        <v>18.879279999999991</v>
      </c>
      <c r="P55" s="1">
        <f t="shared" si="4"/>
        <v>8.0077999999999996</v>
      </c>
      <c r="Q55" s="5">
        <f t="shared" ref="Q55" si="13">10*P55-O55-N55-F55</f>
        <v>28.945200000000007</v>
      </c>
      <c r="R55" s="5"/>
      <c r="S55" s="1"/>
      <c r="T55" s="1">
        <f t="shared" si="5"/>
        <v>10</v>
      </c>
      <c r="U55" s="1">
        <f t="shared" si="6"/>
        <v>6.3853742600964045</v>
      </c>
      <c r="V55" s="1">
        <v>7.2397999999999998</v>
      </c>
      <c r="W55" s="1">
        <v>6.4947999999999997</v>
      </c>
      <c r="X55" s="1">
        <v>6.6623999999999999</v>
      </c>
      <c r="Y55" s="1">
        <v>6.1845999999999997</v>
      </c>
      <c r="Z55" s="1">
        <v>3.9098000000000002</v>
      </c>
      <c r="AA55" s="1">
        <v>5.2812000000000001</v>
      </c>
      <c r="AB55" s="1"/>
      <c r="AC55" s="1">
        <f t="shared" si="12"/>
        <v>29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40</v>
      </c>
      <c r="C56" s="1">
        <v>462</v>
      </c>
      <c r="D56" s="1"/>
      <c r="E56" s="1">
        <v>56</v>
      </c>
      <c r="F56" s="1">
        <v>379</v>
      </c>
      <c r="G56" s="6">
        <v>0.4</v>
      </c>
      <c r="H56" s="1">
        <v>40</v>
      </c>
      <c r="I56" s="1" t="s">
        <v>34</v>
      </c>
      <c r="J56" s="1">
        <v>59</v>
      </c>
      <c r="K56" s="1">
        <f t="shared" si="11"/>
        <v>-3</v>
      </c>
      <c r="L56" s="1"/>
      <c r="M56" s="1"/>
      <c r="N56" s="1">
        <v>0</v>
      </c>
      <c r="O56" s="1"/>
      <c r="P56" s="1">
        <f t="shared" si="4"/>
        <v>11.2</v>
      </c>
      <c r="Q56" s="5"/>
      <c r="R56" s="5"/>
      <c r="S56" s="1"/>
      <c r="T56" s="1">
        <f t="shared" si="5"/>
        <v>33.839285714285715</v>
      </c>
      <c r="U56" s="1">
        <f t="shared" si="6"/>
        <v>33.839285714285715</v>
      </c>
      <c r="V56" s="1">
        <v>14.8</v>
      </c>
      <c r="W56" s="1">
        <v>14.2</v>
      </c>
      <c r="X56" s="1">
        <v>12.2</v>
      </c>
      <c r="Y56" s="1">
        <v>48</v>
      </c>
      <c r="Z56" s="1">
        <v>52.4</v>
      </c>
      <c r="AA56" s="1">
        <v>15.8</v>
      </c>
      <c r="AB56" s="16" t="s">
        <v>147</v>
      </c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40</v>
      </c>
      <c r="C57" s="1">
        <v>183</v>
      </c>
      <c r="D57" s="1">
        <v>18</v>
      </c>
      <c r="E57" s="1">
        <v>42</v>
      </c>
      <c r="F57" s="1">
        <v>137</v>
      </c>
      <c r="G57" s="6">
        <v>0.4</v>
      </c>
      <c r="H57" s="1">
        <v>40</v>
      </c>
      <c r="I57" s="1" t="s">
        <v>34</v>
      </c>
      <c r="J57" s="1">
        <v>43</v>
      </c>
      <c r="K57" s="1">
        <f t="shared" si="11"/>
        <v>-1</v>
      </c>
      <c r="L57" s="1"/>
      <c r="M57" s="1"/>
      <c r="N57" s="1">
        <v>20.92</v>
      </c>
      <c r="O57" s="1">
        <v>14.079999999999981</v>
      </c>
      <c r="P57" s="1">
        <f t="shared" si="4"/>
        <v>8.4</v>
      </c>
      <c r="Q57" s="5"/>
      <c r="R57" s="5"/>
      <c r="S57" s="1"/>
      <c r="T57" s="1">
        <f t="shared" si="5"/>
        <v>20.476190476190474</v>
      </c>
      <c r="U57" s="1">
        <f t="shared" si="6"/>
        <v>20.476190476190474</v>
      </c>
      <c r="V57" s="1">
        <v>19</v>
      </c>
      <c r="W57" s="1">
        <v>18.8</v>
      </c>
      <c r="X57" s="1">
        <v>24</v>
      </c>
      <c r="Y57" s="1">
        <v>25.2</v>
      </c>
      <c r="Z57" s="1">
        <v>17.600000000000001</v>
      </c>
      <c r="AA57" s="1">
        <v>15.6</v>
      </c>
      <c r="AB57" s="26" t="s">
        <v>107</v>
      </c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96</v>
      </c>
      <c r="B58" s="13" t="s">
        <v>33</v>
      </c>
      <c r="C58" s="13"/>
      <c r="D58" s="13"/>
      <c r="E58" s="13"/>
      <c r="F58" s="13"/>
      <c r="G58" s="14">
        <v>0</v>
      </c>
      <c r="H58" s="13">
        <v>50</v>
      </c>
      <c r="I58" s="13" t="s">
        <v>34</v>
      </c>
      <c r="J58" s="13"/>
      <c r="K58" s="13">
        <f t="shared" si="11"/>
        <v>0</v>
      </c>
      <c r="L58" s="13"/>
      <c r="M58" s="13"/>
      <c r="N58" s="13"/>
      <c r="O58" s="13"/>
      <c r="P58" s="13">
        <f t="shared" si="4"/>
        <v>0</v>
      </c>
      <c r="Q58" s="15"/>
      <c r="R58" s="15"/>
      <c r="S58" s="13"/>
      <c r="T58" s="13" t="e">
        <f t="shared" si="5"/>
        <v>#DIV/0!</v>
      </c>
      <c r="U58" s="13" t="e">
        <f t="shared" si="6"/>
        <v>#DIV/0!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 t="s">
        <v>62</v>
      </c>
      <c r="AC58" s="13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97</v>
      </c>
      <c r="B59" s="22" t="s">
        <v>33</v>
      </c>
      <c r="C59" s="22">
        <v>122.27200000000001</v>
      </c>
      <c r="D59" s="22">
        <v>11.45</v>
      </c>
      <c r="E59" s="22">
        <v>64.644999999999996</v>
      </c>
      <c r="F59" s="22">
        <v>53.813000000000002</v>
      </c>
      <c r="G59" s="23">
        <v>1</v>
      </c>
      <c r="H59" s="22">
        <v>50</v>
      </c>
      <c r="I59" s="22" t="s">
        <v>34</v>
      </c>
      <c r="J59" s="22">
        <v>60.4</v>
      </c>
      <c r="K59" s="22">
        <f t="shared" si="11"/>
        <v>4.2449999999999974</v>
      </c>
      <c r="L59" s="22"/>
      <c r="M59" s="22"/>
      <c r="N59" s="22">
        <v>64.752799999999993</v>
      </c>
      <c r="O59" s="22">
        <v>41.0244</v>
      </c>
      <c r="P59" s="22">
        <f t="shared" si="4"/>
        <v>12.928999999999998</v>
      </c>
      <c r="Q59" s="24"/>
      <c r="R59" s="24"/>
      <c r="S59" s="22"/>
      <c r="T59" s="22">
        <f t="shared" si="5"/>
        <v>12.343584190579318</v>
      </c>
      <c r="U59" s="22">
        <f t="shared" si="6"/>
        <v>12.343584190579318</v>
      </c>
      <c r="V59" s="22">
        <v>15.5528</v>
      </c>
      <c r="W59" s="22">
        <v>14.5076</v>
      </c>
      <c r="X59" s="22">
        <v>14.9848</v>
      </c>
      <c r="Y59" s="22">
        <v>14.473599999999999</v>
      </c>
      <c r="Z59" s="22">
        <v>17.7638</v>
      </c>
      <c r="AA59" s="22">
        <v>17.994599999999998</v>
      </c>
      <c r="AB59" s="22" t="s">
        <v>48</v>
      </c>
      <c r="AC59" s="22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33</v>
      </c>
      <c r="C60" s="1">
        <v>135.167</v>
      </c>
      <c r="D60" s="1">
        <v>0.17499999999999999</v>
      </c>
      <c r="E60" s="1">
        <v>69.448999999999998</v>
      </c>
      <c r="F60" s="1">
        <v>58.8</v>
      </c>
      <c r="G60" s="6">
        <v>1</v>
      </c>
      <c r="H60" s="1">
        <v>50</v>
      </c>
      <c r="I60" s="1" t="s">
        <v>34</v>
      </c>
      <c r="J60" s="1">
        <v>66.400000000000006</v>
      </c>
      <c r="K60" s="1">
        <f t="shared" si="11"/>
        <v>3.0489999999999924</v>
      </c>
      <c r="L60" s="1"/>
      <c r="M60" s="1"/>
      <c r="N60" s="1">
        <v>0</v>
      </c>
      <c r="O60" s="1">
        <v>26.50279999999999</v>
      </c>
      <c r="P60" s="1">
        <f t="shared" si="4"/>
        <v>13.889799999999999</v>
      </c>
      <c r="Q60" s="5">
        <f t="shared" ref="Q60:Q62" si="14">10*P60-O60-N60-F60</f>
        <v>53.595200000000006</v>
      </c>
      <c r="R60" s="5"/>
      <c r="S60" s="1"/>
      <c r="T60" s="1">
        <f t="shared" si="5"/>
        <v>10</v>
      </c>
      <c r="U60" s="1">
        <f t="shared" si="6"/>
        <v>6.1413987242436896</v>
      </c>
      <c r="V60" s="1">
        <v>11.383599999999999</v>
      </c>
      <c r="W60" s="1">
        <v>10.561400000000001</v>
      </c>
      <c r="X60" s="1">
        <v>10.718400000000001</v>
      </c>
      <c r="Y60" s="1">
        <v>12.337199999999999</v>
      </c>
      <c r="Z60" s="1">
        <v>19.7012</v>
      </c>
      <c r="AA60" s="1">
        <v>19.177600000000002</v>
      </c>
      <c r="AB60" s="1"/>
      <c r="AC60" s="1">
        <f t="shared" si="12"/>
        <v>54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40</v>
      </c>
      <c r="C61" s="1">
        <v>87</v>
      </c>
      <c r="D61" s="1">
        <v>9</v>
      </c>
      <c r="E61" s="1">
        <v>36</v>
      </c>
      <c r="F61" s="1">
        <v>56</v>
      </c>
      <c r="G61" s="6">
        <v>0.4</v>
      </c>
      <c r="H61" s="1">
        <v>50</v>
      </c>
      <c r="I61" s="1" t="s">
        <v>34</v>
      </c>
      <c r="J61" s="1">
        <v>36</v>
      </c>
      <c r="K61" s="1">
        <f t="shared" si="11"/>
        <v>0</v>
      </c>
      <c r="L61" s="1"/>
      <c r="M61" s="1"/>
      <c r="N61" s="1">
        <v>0</v>
      </c>
      <c r="O61" s="1">
        <v>25.399999999999991</v>
      </c>
      <c r="P61" s="1">
        <f t="shared" si="4"/>
        <v>7.2</v>
      </c>
      <c r="Q61" s="5"/>
      <c r="R61" s="5"/>
      <c r="S61" s="1"/>
      <c r="T61" s="1">
        <f t="shared" si="5"/>
        <v>11.305555555555554</v>
      </c>
      <c r="U61" s="1">
        <f t="shared" si="6"/>
        <v>11.305555555555554</v>
      </c>
      <c r="V61" s="1">
        <v>7.8</v>
      </c>
      <c r="W61" s="1">
        <v>6.6</v>
      </c>
      <c r="X61" s="1">
        <v>4.4000000000000004</v>
      </c>
      <c r="Y61" s="1">
        <v>4.2</v>
      </c>
      <c r="Z61" s="1">
        <v>10</v>
      </c>
      <c r="AA61" s="1">
        <v>10.4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40</v>
      </c>
      <c r="C62" s="1">
        <v>738</v>
      </c>
      <c r="D62" s="1">
        <v>252</v>
      </c>
      <c r="E62" s="1">
        <v>540</v>
      </c>
      <c r="F62" s="1">
        <v>330</v>
      </c>
      <c r="G62" s="6">
        <v>0.4</v>
      </c>
      <c r="H62" s="1">
        <v>40</v>
      </c>
      <c r="I62" s="1" t="s">
        <v>34</v>
      </c>
      <c r="J62" s="1">
        <v>536</v>
      </c>
      <c r="K62" s="1">
        <f t="shared" si="11"/>
        <v>4</v>
      </c>
      <c r="L62" s="1"/>
      <c r="M62" s="1"/>
      <c r="N62" s="1">
        <v>118.4</v>
      </c>
      <c r="O62" s="1">
        <v>156.6</v>
      </c>
      <c r="P62" s="1">
        <f t="shared" si="4"/>
        <v>108</v>
      </c>
      <c r="Q62" s="5">
        <f t="shared" si="14"/>
        <v>475</v>
      </c>
      <c r="R62" s="5"/>
      <c r="S62" s="1"/>
      <c r="T62" s="1">
        <f t="shared" si="5"/>
        <v>10</v>
      </c>
      <c r="U62" s="1">
        <f t="shared" si="6"/>
        <v>5.6018518518518521</v>
      </c>
      <c r="V62" s="1">
        <v>98</v>
      </c>
      <c r="W62" s="1">
        <v>96</v>
      </c>
      <c r="X62" s="1">
        <v>43</v>
      </c>
      <c r="Y62" s="1">
        <v>47</v>
      </c>
      <c r="Z62" s="1">
        <v>115</v>
      </c>
      <c r="AA62" s="1">
        <v>101.8</v>
      </c>
      <c r="AB62" s="1"/>
      <c r="AC62" s="1">
        <f t="shared" si="12"/>
        <v>190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40</v>
      </c>
      <c r="C63" s="1">
        <v>307</v>
      </c>
      <c r="D63" s="1">
        <v>720</v>
      </c>
      <c r="E63" s="1">
        <v>362</v>
      </c>
      <c r="F63" s="1">
        <v>577</v>
      </c>
      <c r="G63" s="6">
        <v>0.4</v>
      </c>
      <c r="H63" s="1">
        <v>40</v>
      </c>
      <c r="I63" s="1" t="s">
        <v>34</v>
      </c>
      <c r="J63" s="1">
        <v>365</v>
      </c>
      <c r="K63" s="1">
        <f t="shared" si="11"/>
        <v>-3</v>
      </c>
      <c r="L63" s="1"/>
      <c r="M63" s="1"/>
      <c r="N63" s="1">
        <v>205.48</v>
      </c>
      <c r="O63" s="1">
        <v>98.519999999999982</v>
      </c>
      <c r="P63" s="1">
        <f t="shared" si="4"/>
        <v>72.400000000000006</v>
      </c>
      <c r="Q63" s="5"/>
      <c r="R63" s="5"/>
      <c r="S63" s="1"/>
      <c r="T63" s="1">
        <f t="shared" si="5"/>
        <v>12.168508287292816</v>
      </c>
      <c r="U63" s="1">
        <f t="shared" si="6"/>
        <v>12.168508287292816</v>
      </c>
      <c r="V63" s="1">
        <v>109</v>
      </c>
      <c r="W63" s="1">
        <v>110.2</v>
      </c>
      <c r="X63" s="1">
        <v>76</v>
      </c>
      <c r="Y63" s="1">
        <v>77.8</v>
      </c>
      <c r="Z63" s="1">
        <v>81.599999999999994</v>
      </c>
      <c r="AA63" s="1">
        <v>71.599999999999994</v>
      </c>
      <c r="AB63" s="1"/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102</v>
      </c>
      <c r="B64" s="13" t="s">
        <v>33</v>
      </c>
      <c r="C64" s="13"/>
      <c r="D64" s="13"/>
      <c r="E64" s="13"/>
      <c r="F64" s="13"/>
      <c r="G64" s="14">
        <v>0</v>
      </c>
      <c r="H64" s="13">
        <v>40</v>
      </c>
      <c r="I64" s="13" t="s">
        <v>34</v>
      </c>
      <c r="J64" s="13"/>
      <c r="K64" s="13">
        <f t="shared" si="11"/>
        <v>0</v>
      </c>
      <c r="L64" s="13"/>
      <c r="M64" s="13"/>
      <c r="N64" s="13"/>
      <c r="O64" s="13"/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-0.16200000000000001</v>
      </c>
      <c r="W64" s="13">
        <v>-0.16200000000000001</v>
      </c>
      <c r="X64" s="13">
        <v>0</v>
      </c>
      <c r="Y64" s="13">
        <v>0</v>
      </c>
      <c r="Z64" s="13">
        <v>0</v>
      </c>
      <c r="AA64" s="13">
        <v>0</v>
      </c>
      <c r="AB64" s="13" t="s">
        <v>62</v>
      </c>
      <c r="AC64" s="13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33</v>
      </c>
      <c r="C65" s="1">
        <v>237.11500000000001</v>
      </c>
      <c r="D65" s="1"/>
      <c r="E65" s="1">
        <v>178.547</v>
      </c>
      <c r="F65" s="1">
        <v>26.260999999999999</v>
      </c>
      <c r="G65" s="6">
        <v>1</v>
      </c>
      <c r="H65" s="1">
        <v>40</v>
      </c>
      <c r="I65" s="1" t="s">
        <v>34</v>
      </c>
      <c r="J65" s="1">
        <v>167.7</v>
      </c>
      <c r="K65" s="1">
        <f t="shared" si="11"/>
        <v>10.847000000000008</v>
      </c>
      <c r="L65" s="1"/>
      <c r="M65" s="1"/>
      <c r="N65" s="1">
        <v>206.56904</v>
      </c>
      <c r="O65" s="1">
        <v>67.829159999999973</v>
      </c>
      <c r="P65" s="1">
        <f t="shared" si="4"/>
        <v>35.709400000000002</v>
      </c>
      <c r="Q65" s="5">
        <f t="shared" ref="Q65:Q66" si="15">10*P65-O65-N65-F65</f>
        <v>56.434800000000052</v>
      </c>
      <c r="R65" s="5"/>
      <c r="S65" s="1"/>
      <c r="T65" s="1">
        <f t="shared" si="5"/>
        <v>10</v>
      </c>
      <c r="U65" s="1">
        <f t="shared" si="6"/>
        <v>8.4196094025662696</v>
      </c>
      <c r="V65" s="1">
        <v>40.626199999999997</v>
      </c>
      <c r="W65" s="1">
        <v>39.712600000000002</v>
      </c>
      <c r="X65" s="1">
        <v>14.8306</v>
      </c>
      <c r="Y65" s="1">
        <v>12.364000000000001</v>
      </c>
      <c r="Z65" s="1">
        <v>39.670200000000001</v>
      </c>
      <c r="AA65" s="1">
        <v>40.112400000000001</v>
      </c>
      <c r="AB65" s="1"/>
      <c r="AC65" s="1">
        <f t="shared" si="12"/>
        <v>56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33</v>
      </c>
      <c r="C66" s="1">
        <v>177.75399999999999</v>
      </c>
      <c r="D66" s="1">
        <v>76.924000000000007</v>
      </c>
      <c r="E66" s="1">
        <v>179.61500000000001</v>
      </c>
      <c r="F66" s="1">
        <v>51.209000000000003</v>
      </c>
      <c r="G66" s="6">
        <v>1</v>
      </c>
      <c r="H66" s="1">
        <v>40</v>
      </c>
      <c r="I66" s="1" t="s">
        <v>34</v>
      </c>
      <c r="J66" s="1">
        <v>169.7</v>
      </c>
      <c r="K66" s="1">
        <f t="shared" si="11"/>
        <v>9.9150000000000205</v>
      </c>
      <c r="L66" s="1"/>
      <c r="M66" s="1"/>
      <c r="N66" s="1">
        <v>217.23016000000001</v>
      </c>
      <c r="O66" s="1">
        <v>34.284839999999967</v>
      </c>
      <c r="P66" s="1">
        <f t="shared" si="4"/>
        <v>35.923000000000002</v>
      </c>
      <c r="Q66" s="5">
        <f t="shared" si="15"/>
        <v>56.506000000000029</v>
      </c>
      <c r="R66" s="5"/>
      <c r="S66" s="1"/>
      <c r="T66" s="1">
        <f t="shared" si="5"/>
        <v>10</v>
      </c>
      <c r="U66" s="1">
        <f t="shared" si="6"/>
        <v>8.4270244690031451</v>
      </c>
      <c r="V66" s="1">
        <v>41.305999999999997</v>
      </c>
      <c r="W66" s="1">
        <v>42.686399999999999</v>
      </c>
      <c r="X66" s="1">
        <v>36.575400000000002</v>
      </c>
      <c r="Y66" s="1">
        <v>34.4758</v>
      </c>
      <c r="Z66" s="1">
        <v>44.143599999999999</v>
      </c>
      <c r="AA66" s="1">
        <v>43.957999999999998</v>
      </c>
      <c r="AB66" s="1"/>
      <c r="AC66" s="1">
        <f t="shared" si="12"/>
        <v>57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105</v>
      </c>
      <c r="B67" s="13" t="s">
        <v>33</v>
      </c>
      <c r="C67" s="13"/>
      <c r="D67" s="13"/>
      <c r="E67" s="13"/>
      <c r="F67" s="13"/>
      <c r="G67" s="14">
        <v>0</v>
      </c>
      <c r="H67" s="13">
        <v>30</v>
      </c>
      <c r="I67" s="13" t="s">
        <v>34</v>
      </c>
      <c r="J67" s="13"/>
      <c r="K67" s="13">
        <f t="shared" si="11"/>
        <v>0</v>
      </c>
      <c r="L67" s="13"/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62</v>
      </c>
      <c r="AC67" s="13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>
        <v>19</v>
      </c>
      <c r="D68" s="1"/>
      <c r="E68" s="1"/>
      <c r="F68" s="1"/>
      <c r="G68" s="6">
        <v>0.6</v>
      </c>
      <c r="H68" s="1">
        <v>60</v>
      </c>
      <c r="I68" s="1" t="s">
        <v>34</v>
      </c>
      <c r="J68" s="1">
        <v>7</v>
      </c>
      <c r="K68" s="1">
        <f t="shared" si="11"/>
        <v>-7</v>
      </c>
      <c r="L68" s="1"/>
      <c r="M68" s="1"/>
      <c r="N68" s="1">
        <v>0</v>
      </c>
      <c r="O68" s="1"/>
      <c r="P68" s="1">
        <f t="shared" si="4"/>
        <v>0</v>
      </c>
      <c r="Q68" s="5">
        <v>8</v>
      </c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0.2</v>
      </c>
      <c r="Y68" s="1">
        <v>0.2</v>
      </c>
      <c r="Z68" s="1">
        <v>0.4</v>
      </c>
      <c r="AA68" s="1">
        <v>0.4</v>
      </c>
      <c r="AB68" s="25" t="s">
        <v>150</v>
      </c>
      <c r="AC68" s="1">
        <f t="shared" si="12"/>
        <v>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108</v>
      </c>
      <c r="B69" s="13" t="s">
        <v>40</v>
      </c>
      <c r="C69" s="13"/>
      <c r="D69" s="13"/>
      <c r="E69" s="13"/>
      <c r="F69" s="13"/>
      <c r="G69" s="14">
        <v>0</v>
      </c>
      <c r="H69" s="13">
        <v>50</v>
      </c>
      <c r="I69" s="13" t="s">
        <v>34</v>
      </c>
      <c r="J69" s="13"/>
      <c r="K69" s="13">
        <f t="shared" si="11"/>
        <v>0</v>
      </c>
      <c r="L69" s="13"/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62</v>
      </c>
      <c r="AC69" s="13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109</v>
      </c>
      <c r="B70" s="13" t="s">
        <v>40</v>
      </c>
      <c r="C70" s="13"/>
      <c r="D70" s="13"/>
      <c r="E70" s="13"/>
      <c r="F70" s="13"/>
      <c r="G70" s="14">
        <v>0</v>
      </c>
      <c r="H70" s="13">
        <v>50</v>
      </c>
      <c r="I70" s="13" t="s">
        <v>34</v>
      </c>
      <c r="J70" s="13"/>
      <c r="K70" s="13">
        <f t="shared" ref="K70:K98" si="16">E70-J70</f>
        <v>0</v>
      </c>
      <c r="L70" s="13"/>
      <c r="M70" s="13"/>
      <c r="N70" s="13"/>
      <c r="O70" s="13"/>
      <c r="P70" s="13">
        <f t="shared" si="4"/>
        <v>0</v>
      </c>
      <c r="Q70" s="15"/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62</v>
      </c>
      <c r="AC70" s="13">
        <f t="shared" ref="AC70:AC98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110</v>
      </c>
      <c r="B71" s="13" t="s">
        <v>40</v>
      </c>
      <c r="C71" s="13"/>
      <c r="D71" s="13"/>
      <c r="E71" s="13"/>
      <c r="F71" s="13"/>
      <c r="G71" s="14">
        <v>0</v>
      </c>
      <c r="H71" s="13">
        <v>30</v>
      </c>
      <c r="I71" s="13" t="s">
        <v>34</v>
      </c>
      <c r="J71" s="13"/>
      <c r="K71" s="13">
        <f t="shared" si="16"/>
        <v>0</v>
      </c>
      <c r="L71" s="13"/>
      <c r="M71" s="13"/>
      <c r="N71" s="13"/>
      <c r="O71" s="13"/>
      <c r="P71" s="13">
        <f t="shared" ref="P71:P98" si="18">E71/5</f>
        <v>0</v>
      </c>
      <c r="Q71" s="15"/>
      <c r="R71" s="15"/>
      <c r="S71" s="13"/>
      <c r="T71" s="13" t="e">
        <f t="shared" ref="T71:T98" si="19">(F71+N71+O71+Q71)/P71</f>
        <v>#DIV/0!</v>
      </c>
      <c r="U71" s="13" t="e">
        <f t="shared" ref="U71:U98" si="20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62</v>
      </c>
      <c r="AC71" s="13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40</v>
      </c>
      <c r="C72" s="1">
        <v>13</v>
      </c>
      <c r="D72" s="1"/>
      <c r="E72" s="1"/>
      <c r="F72" s="1"/>
      <c r="G72" s="6">
        <v>0.6</v>
      </c>
      <c r="H72" s="1">
        <v>55</v>
      </c>
      <c r="I72" s="1" t="s">
        <v>34</v>
      </c>
      <c r="J72" s="1">
        <v>7</v>
      </c>
      <c r="K72" s="1">
        <f t="shared" si="16"/>
        <v>-7</v>
      </c>
      <c r="L72" s="1"/>
      <c r="M72" s="1"/>
      <c r="N72" s="1">
        <v>0</v>
      </c>
      <c r="O72" s="1"/>
      <c r="P72" s="1">
        <f t="shared" si="18"/>
        <v>0</v>
      </c>
      <c r="Q72" s="5">
        <v>8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0.2</v>
      </c>
      <c r="Y72" s="1">
        <v>0.4</v>
      </c>
      <c r="Z72" s="1">
        <v>0.8</v>
      </c>
      <c r="AA72" s="1">
        <v>0.6</v>
      </c>
      <c r="AB72" s="25" t="s">
        <v>151</v>
      </c>
      <c r="AC72" s="1">
        <f t="shared" si="17"/>
        <v>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112</v>
      </c>
      <c r="B73" s="13" t="s">
        <v>40</v>
      </c>
      <c r="C73" s="13"/>
      <c r="D73" s="13"/>
      <c r="E73" s="13"/>
      <c r="F73" s="13"/>
      <c r="G73" s="14">
        <v>0</v>
      </c>
      <c r="H73" s="13">
        <v>40</v>
      </c>
      <c r="I73" s="13" t="s">
        <v>34</v>
      </c>
      <c r="J73" s="13"/>
      <c r="K73" s="13">
        <f t="shared" si="16"/>
        <v>0</v>
      </c>
      <c r="L73" s="13"/>
      <c r="M73" s="13"/>
      <c r="N73" s="13"/>
      <c r="O73" s="13"/>
      <c r="P73" s="13">
        <f t="shared" si="18"/>
        <v>0</v>
      </c>
      <c r="Q73" s="15"/>
      <c r="R73" s="15"/>
      <c r="S73" s="13"/>
      <c r="T73" s="13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62</v>
      </c>
      <c r="AC73" s="13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40</v>
      </c>
      <c r="C74" s="1">
        <v>37</v>
      </c>
      <c r="D74" s="1"/>
      <c r="E74" s="1">
        <v>24</v>
      </c>
      <c r="F74" s="1">
        <v>8</v>
      </c>
      <c r="G74" s="6">
        <v>0.4</v>
      </c>
      <c r="H74" s="1">
        <v>50</v>
      </c>
      <c r="I74" s="1" t="s">
        <v>34</v>
      </c>
      <c r="J74" s="1">
        <v>24</v>
      </c>
      <c r="K74" s="1">
        <f t="shared" si="16"/>
        <v>0</v>
      </c>
      <c r="L74" s="1"/>
      <c r="M74" s="1"/>
      <c r="N74" s="1"/>
      <c r="O74" s="1">
        <v>54.2</v>
      </c>
      <c r="P74" s="1">
        <f t="shared" si="18"/>
        <v>4.8</v>
      </c>
      <c r="Q74" s="5"/>
      <c r="R74" s="5"/>
      <c r="S74" s="1"/>
      <c r="T74" s="1">
        <f t="shared" si="19"/>
        <v>12.958333333333334</v>
      </c>
      <c r="U74" s="1">
        <f t="shared" si="20"/>
        <v>12.958333333333334</v>
      </c>
      <c r="V74" s="1">
        <v>7.2</v>
      </c>
      <c r="W74" s="1">
        <v>6</v>
      </c>
      <c r="X74" s="1">
        <v>4.4000000000000004</v>
      </c>
      <c r="Y74" s="1">
        <v>4.8</v>
      </c>
      <c r="Z74" s="1">
        <v>7.4</v>
      </c>
      <c r="AA74" s="1">
        <v>7.2</v>
      </c>
      <c r="AB74" s="1" t="s">
        <v>114</v>
      </c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115</v>
      </c>
      <c r="B75" s="13" t="s">
        <v>40</v>
      </c>
      <c r="C75" s="13"/>
      <c r="D75" s="13"/>
      <c r="E75" s="13"/>
      <c r="F75" s="13"/>
      <c r="G75" s="14">
        <v>0</v>
      </c>
      <c r="H75" s="13">
        <v>150</v>
      </c>
      <c r="I75" s="13" t="s">
        <v>34</v>
      </c>
      <c r="J75" s="13"/>
      <c r="K75" s="13">
        <f t="shared" si="16"/>
        <v>0</v>
      </c>
      <c r="L75" s="13"/>
      <c r="M75" s="13"/>
      <c r="N75" s="13"/>
      <c r="O75" s="13"/>
      <c r="P75" s="13">
        <f t="shared" si="18"/>
        <v>0</v>
      </c>
      <c r="Q75" s="15"/>
      <c r="R75" s="15"/>
      <c r="S75" s="13"/>
      <c r="T75" s="13" t="e">
        <f t="shared" si="19"/>
        <v>#DIV/0!</v>
      </c>
      <c r="U75" s="13" t="e">
        <f t="shared" si="20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62</v>
      </c>
      <c r="AC75" s="13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116</v>
      </c>
      <c r="B76" s="13" t="s">
        <v>40</v>
      </c>
      <c r="C76" s="13"/>
      <c r="D76" s="13"/>
      <c r="E76" s="13"/>
      <c r="F76" s="13"/>
      <c r="G76" s="14">
        <v>0</v>
      </c>
      <c r="H76" s="13">
        <v>60</v>
      </c>
      <c r="I76" s="13" t="s">
        <v>34</v>
      </c>
      <c r="J76" s="13"/>
      <c r="K76" s="13">
        <f t="shared" si="16"/>
        <v>0</v>
      </c>
      <c r="L76" s="13"/>
      <c r="M76" s="13"/>
      <c r="N76" s="13"/>
      <c r="O76" s="13"/>
      <c r="P76" s="13">
        <f t="shared" si="18"/>
        <v>0</v>
      </c>
      <c r="Q76" s="15"/>
      <c r="R76" s="15"/>
      <c r="S76" s="13"/>
      <c r="T76" s="13" t="e">
        <f t="shared" si="19"/>
        <v>#DIV/0!</v>
      </c>
      <c r="U76" s="13" t="e">
        <f t="shared" si="20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62</v>
      </c>
      <c r="AC76" s="13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117</v>
      </c>
      <c r="B77" s="13" t="s">
        <v>40</v>
      </c>
      <c r="C77" s="13"/>
      <c r="D77" s="13"/>
      <c r="E77" s="13"/>
      <c r="F77" s="13"/>
      <c r="G77" s="14">
        <v>0</v>
      </c>
      <c r="H77" s="13">
        <v>60</v>
      </c>
      <c r="I77" s="13" t="s">
        <v>34</v>
      </c>
      <c r="J77" s="13"/>
      <c r="K77" s="13">
        <f t="shared" si="16"/>
        <v>0</v>
      </c>
      <c r="L77" s="13"/>
      <c r="M77" s="13"/>
      <c r="N77" s="13"/>
      <c r="O77" s="13"/>
      <c r="P77" s="13">
        <f t="shared" si="18"/>
        <v>0</v>
      </c>
      <c r="Q77" s="15"/>
      <c r="R77" s="15"/>
      <c r="S77" s="13"/>
      <c r="T77" s="13" t="e">
        <f t="shared" si="19"/>
        <v>#DIV/0!</v>
      </c>
      <c r="U77" s="13" t="e">
        <f t="shared" si="20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62</v>
      </c>
      <c r="AC77" s="13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33</v>
      </c>
      <c r="C78" s="1">
        <v>11.65</v>
      </c>
      <c r="D78" s="1"/>
      <c r="E78" s="1"/>
      <c r="F78" s="1">
        <v>11.65</v>
      </c>
      <c r="G78" s="6">
        <v>1</v>
      </c>
      <c r="H78" s="1">
        <v>55</v>
      </c>
      <c r="I78" s="1" t="s">
        <v>34</v>
      </c>
      <c r="J78" s="1"/>
      <c r="K78" s="1">
        <f t="shared" si="16"/>
        <v>0</v>
      </c>
      <c r="L78" s="1"/>
      <c r="M78" s="1"/>
      <c r="N78" s="1">
        <v>0</v>
      </c>
      <c r="O78" s="1"/>
      <c r="P78" s="1">
        <f t="shared" si="18"/>
        <v>0</v>
      </c>
      <c r="Q78" s="5"/>
      <c r="R78" s="5"/>
      <c r="S78" s="1"/>
      <c r="T78" s="1" t="e">
        <f t="shared" si="19"/>
        <v>#DIV/0!</v>
      </c>
      <c r="U78" s="1" t="e">
        <f t="shared" si="20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-0.26800000000000002</v>
      </c>
      <c r="AA78" s="1">
        <v>-0.53800000000000003</v>
      </c>
      <c r="AB78" s="16" t="s">
        <v>148</v>
      </c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119</v>
      </c>
      <c r="B79" s="10" t="s">
        <v>33</v>
      </c>
      <c r="C79" s="10">
        <v>67.489999999999995</v>
      </c>
      <c r="D79" s="10"/>
      <c r="E79" s="10"/>
      <c r="F79" s="10"/>
      <c r="G79" s="11">
        <v>0</v>
      </c>
      <c r="H79" s="10" t="e">
        <v>#N/A</v>
      </c>
      <c r="I79" s="10" t="s">
        <v>120</v>
      </c>
      <c r="J79" s="10"/>
      <c r="K79" s="10">
        <f t="shared" si="16"/>
        <v>0</v>
      </c>
      <c r="L79" s="10"/>
      <c r="M79" s="10"/>
      <c r="N79" s="10"/>
      <c r="O79" s="10"/>
      <c r="P79" s="10">
        <f t="shared" si="18"/>
        <v>0</v>
      </c>
      <c r="Q79" s="12"/>
      <c r="R79" s="12"/>
      <c r="S79" s="10"/>
      <c r="T79" s="10" t="e">
        <f t="shared" si="19"/>
        <v>#DIV/0!</v>
      </c>
      <c r="U79" s="10" t="e">
        <f t="shared" si="20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1.3484</v>
      </c>
      <c r="AA79" s="10">
        <v>1.3484</v>
      </c>
      <c r="AB79" s="10" t="s">
        <v>121</v>
      </c>
      <c r="AC79" s="10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40</v>
      </c>
      <c r="C80" s="1">
        <v>15</v>
      </c>
      <c r="D80" s="1"/>
      <c r="E80" s="1">
        <v>-1</v>
      </c>
      <c r="F80" s="1">
        <v>15</v>
      </c>
      <c r="G80" s="6">
        <v>0.4</v>
      </c>
      <c r="H80" s="1">
        <v>55</v>
      </c>
      <c r="I80" s="1" t="s">
        <v>34</v>
      </c>
      <c r="J80" s="1"/>
      <c r="K80" s="1">
        <f t="shared" si="16"/>
        <v>-1</v>
      </c>
      <c r="L80" s="1"/>
      <c r="M80" s="1"/>
      <c r="N80" s="1">
        <v>0</v>
      </c>
      <c r="O80" s="1"/>
      <c r="P80" s="1">
        <f t="shared" si="18"/>
        <v>-0.2</v>
      </c>
      <c r="Q80" s="5"/>
      <c r="R80" s="5"/>
      <c r="S80" s="1"/>
      <c r="T80" s="1">
        <f t="shared" si="19"/>
        <v>-75</v>
      </c>
      <c r="U80" s="1">
        <f t="shared" si="20"/>
        <v>-75</v>
      </c>
      <c r="V80" s="1">
        <v>0.2</v>
      </c>
      <c r="W80" s="1">
        <v>0.4</v>
      </c>
      <c r="X80" s="1">
        <v>0.2</v>
      </c>
      <c r="Y80" s="1">
        <v>0.6</v>
      </c>
      <c r="Z80" s="1">
        <v>0.8</v>
      </c>
      <c r="AA80" s="1">
        <v>0.6</v>
      </c>
      <c r="AB80" s="26" t="s">
        <v>107</v>
      </c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33</v>
      </c>
      <c r="C81" s="1">
        <v>32.5</v>
      </c>
      <c r="D81" s="1"/>
      <c r="E81" s="1">
        <v>1.3360000000000001</v>
      </c>
      <c r="F81" s="1">
        <v>17.602</v>
      </c>
      <c r="G81" s="6">
        <v>1</v>
      </c>
      <c r="H81" s="1">
        <v>55</v>
      </c>
      <c r="I81" s="1" t="s">
        <v>34</v>
      </c>
      <c r="J81" s="1">
        <v>1.3</v>
      </c>
      <c r="K81" s="1">
        <f t="shared" si="16"/>
        <v>3.6000000000000032E-2</v>
      </c>
      <c r="L81" s="1"/>
      <c r="M81" s="1"/>
      <c r="N81" s="1">
        <v>10</v>
      </c>
      <c r="O81" s="1">
        <v>10</v>
      </c>
      <c r="P81" s="1">
        <f t="shared" si="18"/>
        <v>0.26719999999999999</v>
      </c>
      <c r="Q81" s="5"/>
      <c r="R81" s="5"/>
      <c r="S81" s="1"/>
      <c r="T81" s="1">
        <f t="shared" si="19"/>
        <v>140.72604790419163</v>
      </c>
      <c r="U81" s="1">
        <f t="shared" si="20"/>
        <v>140.72604790419163</v>
      </c>
      <c r="V81" s="1">
        <v>2.7124000000000001</v>
      </c>
      <c r="W81" s="1">
        <v>2.7124000000000001</v>
      </c>
      <c r="X81" s="1">
        <v>0</v>
      </c>
      <c r="Y81" s="1">
        <v>0</v>
      </c>
      <c r="Z81" s="1">
        <v>0.26800000000000002</v>
      </c>
      <c r="AA81" s="1">
        <v>0.26800000000000002</v>
      </c>
      <c r="AB81" s="16" t="s">
        <v>149</v>
      </c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40</v>
      </c>
      <c r="C82" s="1">
        <v>22</v>
      </c>
      <c r="D82" s="1"/>
      <c r="E82" s="1"/>
      <c r="F82" s="1"/>
      <c r="G82" s="6">
        <v>0.4</v>
      </c>
      <c r="H82" s="1">
        <v>55</v>
      </c>
      <c r="I82" s="1" t="s">
        <v>34</v>
      </c>
      <c r="J82" s="1"/>
      <c r="K82" s="1">
        <f t="shared" si="16"/>
        <v>0</v>
      </c>
      <c r="L82" s="1"/>
      <c r="M82" s="1"/>
      <c r="N82" s="1">
        <v>0</v>
      </c>
      <c r="O82" s="1"/>
      <c r="P82" s="1">
        <f t="shared" si="18"/>
        <v>0</v>
      </c>
      <c r="Q82" s="5">
        <v>8</v>
      </c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</v>
      </c>
      <c r="W82" s="1">
        <v>0</v>
      </c>
      <c r="X82" s="1">
        <v>0</v>
      </c>
      <c r="Y82" s="1">
        <v>0.4</v>
      </c>
      <c r="Z82" s="1">
        <v>0.4</v>
      </c>
      <c r="AA82" s="1">
        <v>0</v>
      </c>
      <c r="AB82" s="25" t="s">
        <v>152</v>
      </c>
      <c r="AC82" s="1">
        <f t="shared" si="17"/>
        <v>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125</v>
      </c>
      <c r="B83" s="13" t="s">
        <v>33</v>
      </c>
      <c r="C83" s="13"/>
      <c r="D83" s="13"/>
      <c r="E83" s="13"/>
      <c r="F83" s="13"/>
      <c r="G83" s="14">
        <v>0</v>
      </c>
      <c r="H83" s="13">
        <v>50</v>
      </c>
      <c r="I83" s="13" t="s">
        <v>34</v>
      </c>
      <c r="J83" s="13"/>
      <c r="K83" s="13">
        <f t="shared" si="16"/>
        <v>0</v>
      </c>
      <c r="L83" s="13"/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62</v>
      </c>
      <c r="AC83" s="13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126</v>
      </c>
      <c r="B84" s="1" t="s">
        <v>40</v>
      </c>
      <c r="C84" s="1"/>
      <c r="D84" s="1"/>
      <c r="E84" s="1"/>
      <c r="F84" s="1"/>
      <c r="G84" s="6">
        <v>0.2</v>
      </c>
      <c r="H84" s="1">
        <v>40</v>
      </c>
      <c r="I84" s="1" t="s">
        <v>34</v>
      </c>
      <c r="J84" s="1"/>
      <c r="K84" s="1">
        <f t="shared" si="16"/>
        <v>0</v>
      </c>
      <c r="L84" s="1"/>
      <c r="M84" s="1"/>
      <c r="N84" s="1">
        <v>48</v>
      </c>
      <c r="O84" s="1">
        <v>10</v>
      </c>
      <c r="P84" s="1">
        <f t="shared" si="18"/>
        <v>0</v>
      </c>
      <c r="Q84" s="5"/>
      <c r="R84" s="5"/>
      <c r="S84" s="1"/>
      <c r="T84" s="1" t="e">
        <f t="shared" si="19"/>
        <v>#DIV/0!</v>
      </c>
      <c r="U84" s="1" t="e">
        <f t="shared" si="20"/>
        <v>#DIV/0!</v>
      </c>
      <c r="V84" s="1">
        <v>4.8</v>
      </c>
      <c r="W84" s="1">
        <v>4.8</v>
      </c>
      <c r="X84" s="1">
        <v>0</v>
      </c>
      <c r="Y84" s="1">
        <v>0</v>
      </c>
      <c r="Z84" s="1">
        <v>0</v>
      </c>
      <c r="AA84" s="1">
        <v>0</v>
      </c>
      <c r="AB84" s="1" t="s">
        <v>127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128</v>
      </c>
      <c r="B85" s="1" t="s">
        <v>40</v>
      </c>
      <c r="C85" s="1"/>
      <c r="D85" s="1"/>
      <c r="E85" s="1"/>
      <c r="F85" s="1"/>
      <c r="G85" s="6">
        <v>0.2</v>
      </c>
      <c r="H85" s="1">
        <v>35</v>
      </c>
      <c r="I85" s="1" t="s">
        <v>34</v>
      </c>
      <c r="J85" s="1"/>
      <c r="K85" s="1">
        <f t="shared" si="16"/>
        <v>0</v>
      </c>
      <c r="L85" s="1"/>
      <c r="M85" s="1"/>
      <c r="N85" s="1">
        <v>48</v>
      </c>
      <c r="O85" s="1">
        <v>10</v>
      </c>
      <c r="P85" s="1">
        <f t="shared" si="18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4.8</v>
      </c>
      <c r="W85" s="1">
        <v>4.8</v>
      </c>
      <c r="X85" s="1">
        <v>0</v>
      </c>
      <c r="Y85" s="1">
        <v>0</v>
      </c>
      <c r="Z85" s="1">
        <v>0</v>
      </c>
      <c r="AA85" s="1">
        <v>0</v>
      </c>
      <c r="AB85" s="1" t="s">
        <v>127</v>
      </c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2" t="s">
        <v>129</v>
      </c>
      <c r="B86" s="22" t="s">
        <v>33</v>
      </c>
      <c r="C86" s="22">
        <v>191.62200000000001</v>
      </c>
      <c r="D86" s="22"/>
      <c r="E86" s="22">
        <v>122.357</v>
      </c>
      <c r="F86" s="22">
        <v>58.381</v>
      </c>
      <c r="G86" s="23">
        <v>1</v>
      </c>
      <c r="H86" s="22">
        <v>60</v>
      </c>
      <c r="I86" s="22" t="s">
        <v>34</v>
      </c>
      <c r="J86" s="22">
        <v>120.4</v>
      </c>
      <c r="K86" s="22">
        <f t="shared" si="16"/>
        <v>1.9569999999999936</v>
      </c>
      <c r="L86" s="22"/>
      <c r="M86" s="22"/>
      <c r="N86" s="22">
        <v>183.3066</v>
      </c>
      <c r="O86" s="22"/>
      <c r="P86" s="22">
        <f t="shared" si="18"/>
        <v>24.471399999999999</v>
      </c>
      <c r="Q86" s="24">
        <f>12*P86-O86-N86-F86</f>
        <v>51.969199999999972</v>
      </c>
      <c r="R86" s="24"/>
      <c r="S86" s="22"/>
      <c r="T86" s="22">
        <f t="shared" si="19"/>
        <v>12</v>
      </c>
      <c r="U86" s="22">
        <f t="shared" si="20"/>
        <v>9.8763291025441955</v>
      </c>
      <c r="V86" s="22">
        <v>20.5914</v>
      </c>
      <c r="W86" s="22">
        <v>26.144200000000001</v>
      </c>
      <c r="X86" s="22">
        <v>22.9224</v>
      </c>
      <c r="Y86" s="22">
        <v>25.401599999999998</v>
      </c>
      <c r="Z86" s="22">
        <v>24.758800000000001</v>
      </c>
      <c r="AA86" s="22">
        <v>22.714400000000001</v>
      </c>
      <c r="AB86" s="22" t="s">
        <v>48</v>
      </c>
      <c r="AC86" s="22">
        <f t="shared" si="17"/>
        <v>52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40</v>
      </c>
      <c r="C87" s="1">
        <v>47</v>
      </c>
      <c r="D87" s="1"/>
      <c r="E87" s="1">
        <v>5</v>
      </c>
      <c r="F87" s="1">
        <v>34</v>
      </c>
      <c r="G87" s="6">
        <v>0.3</v>
      </c>
      <c r="H87" s="1">
        <v>40</v>
      </c>
      <c r="I87" s="1" t="s">
        <v>34</v>
      </c>
      <c r="J87" s="1">
        <v>11</v>
      </c>
      <c r="K87" s="1">
        <f t="shared" si="16"/>
        <v>-6</v>
      </c>
      <c r="L87" s="1"/>
      <c r="M87" s="1"/>
      <c r="N87" s="1">
        <v>0</v>
      </c>
      <c r="O87" s="1"/>
      <c r="P87" s="1">
        <f t="shared" si="18"/>
        <v>1</v>
      </c>
      <c r="Q87" s="5"/>
      <c r="R87" s="5"/>
      <c r="S87" s="1"/>
      <c r="T87" s="1">
        <f t="shared" si="19"/>
        <v>34</v>
      </c>
      <c r="U87" s="1">
        <f t="shared" si="20"/>
        <v>34</v>
      </c>
      <c r="V87" s="1">
        <v>1.2</v>
      </c>
      <c r="W87" s="1">
        <v>1.8</v>
      </c>
      <c r="X87" s="1">
        <v>1</v>
      </c>
      <c r="Y87" s="1">
        <v>1.4</v>
      </c>
      <c r="Z87" s="1">
        <v>4.8</v>
      </c>
      <c r="AA87" s="1">
        <v>4.4000000000000004</v>
      </c>
      <c r="AB87" s="26" t="s">
        <v>107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33</v>
      </c>
      <c r="C88" s="1">
        <v>1731.623</v>
      </c>
      <c r="D88" s="1">
        <v>1072.345</v>
      </c>
      <c r="E88" s="1">
        <v>995.33199999999999</v>
      </c>
      <c r="F88" s="1">
        <v>1595.2739999999999</v>
      </c>
      <c r="G88" s="6">
        <v>1</v>
      </c>
      <c r="H88" s="1">
        <v>60</v>
      </c>
      <c r="I88" s="1" t="s">
        <v>34</v>
      </c>
      <c r="J88" s="1">
        <v>978.85</v>
      </c>
      <c r="K88" s="1">
        <f t="shared" si="16"/>
        <v>16.481999999999971</v>
      </c>
      <c r="L88" s="1"/>
      <c r="M88" s="1"/>
      <c r="N88" s="1">
        <v>144.81912</v>
      </c>
      <c r="O88" s="1">
        <v>111.6382000000001</v>
      </c>
      <c r="P88" s="1">
        <f t="shared" si="18"/>
        <v>199.06639999999999</v>
      </c>
      <c r="Q88" s="5">
        <f t="shared" ref="Q88:Q92" si="21">10*P88-O88-N88-F88</f>
        <v>138.93267999999989</v>
      </c>
      <c r="R88" s="5"/>
      <c r="S88" s="1"/>
      <c r="T88" s="1">
        <f t="shared" si="19"/>
        <v>10</v>
      </c>
      <c r="U88" s="1">
        <f t="shared" si="20"/>
        <v>9.3020787033874139</v>
      </c>
      <c r="V88" s="1">
        <v>189.71780000000001</v>
      </c>
      <c r="W88" s="1">
        <v>215.27619999999999</v>
      </c>
      <c r="X88" s="1">
        <v>216.30719999999999</v>
      </c>
      <c r="Y88" s="1">
        <v>228.9744</v>
      </c>
      <c r="Z88" s="1">
        <v>239.85</v>
      </c>
      <c r="AA88" s="1">
        <v>228.36619999999999</v>
      </c>
      <c r="AB88" s="1"/>
      <c r="AC88" s="1">
        <f t="shared" si="17"/>
        <v>139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132</v>
      </c>
      <c r="B89" s="19" t="s">
        <v>33</v>
      </c>
      <c r="C89" s="19">
        <v>1866.819</v>
      </c>
      <c r="D89" s="19">
        <v>449.54</v>
      </c>
      <c r="E89" s="19">
        <v>1150.5309999999999</v>
      </c>
      <c r="F89" s="19">
        <v>972.73800000000006</v>
      </c>
      <c r="G89" s="20">
        <v>1</v>
      </c>
      <c r="H89" s="19">
        <v>60</v>
      </c>
      <c r="I89" s="19" t="s">
        <v>34</v>
      </c>
      <c r="J89" s="19">
        <v>1113.1500000000001</v>
      </c>
      <c r="K89" s="19">
        <f t="shared" si="16"/>
        <v>37.380999999999858</v>
      </c>
      <c r="L89" s="19"/>
      <c r="M89" s="19"/>
      <c r="N89" s="19">
        <v>141.72059999999999</v>
      </c>
      <c r="O89" s="19"/>
      <c r="P89" s="19">
        <f t="shared" si="18"/>
        <v>230.1062</v>
      </c>
      <c r="Q89" s="21">
        <f t="shared" ref="Q89:Q90" si="22">7*P89-O89-N89-F89</f>
        <v>496.28480000000013</v>
      </c>
      <c r="R89" s="21"/>
      <c r="S89" s="19"/>
      <c r="T89" s="19">
        <f t="shared" si="19"/>
        <v>7</v>
      </c>
      <c r="U89" s="19">
        <f t="shared" si="20"/>
        <v>4.8432358623974494</v>
      </c>
      <c r="V89" s="19">
        <v>252.8604</v>
      </c>
      <c r="W89" s="19">
        <v>270.4502</v>
      </c>
      <c r="X89" s="19">
        <v>231.7782</v>
      </c>
      <c r="Y89" s="19">
        <v>261.80279999999999</v>
      </c>
      <c r="Z89" s="19">
        <v>265.51139999999998</v>
      </c>
      <c r="AA89" s="19">
        <v>245.95320000000001</v>
      </c>
      <c r="AB89" s="19" t="s">
        <v>133</v>
      </c>
      <c r="AC89" s="19">
        <f t="shared" si="17"/>
        <v>496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134</v>
      </c>
      <c r="B90" s="19" t="s">
        <v>33</v>
      </c>
      <c r="C90" s="19">
        <v>2337.4470000000001</v>
      </c>
      <c r="D90" s="19">
        <v>307.2</v>
      </c>
      <c r="E90" s="18">
        <f>1294.295+E22</f>
        <v>1383.915</v>
      </c>
      <c r="F90" s="18">
        <f>1105.055+F22</f>
        <v>1015.4350000000001</v>
      </c>
      <c r="G90" s="20">
        <v>1</v>
      </c>
      <c r="H90" s="19">
        <v>60</v>
      </c>
      <c r="I90" s="19" t="s">
        <v>34</v>
      </c>
      <c r="J90" s="19">
        <v>1229.5999999999999</v>
      </c>
      <c r="K90" s="19">
        <f t="shared" si="16"/>
        <v>154.31500000000005</v>
      </c>
      <c r="L90" s="19"/>
      <c r="M90" s="19"/>
      <c r="N90" s="19">
        <v>0</v>
      </c>
      <c r="O90" s="19"/>
      <c r="P90" s="19">
        <f t="shared" si="18"/>
        <v>276.78300000000002</v>
      </c>
      <c r="Q90" s="21">
        <f t="shared" si="22"/>
        <v>922.04600000000016</v>
      </c>
      <c r="R90" s="21"/>
      <c r="S90" s="19"/>
      <c r="T90" s="19">
        <f t="shared" si="19"/>
        <v>7</v>
      </c>
      <c r="U90" s="19">
        <f t="shared" si="20"/>
        <v>3.6687043640686023</v>
      </c>
      <c r="V90" s="19">
        <v>271.45400000000001</v>
      </c>
      <c r="W90" s="19">
        <v>292.05239999999998</v>
      </c>
      <c r="X90" s="19">
        <v>293.52879999999999</v>
      </c>
      <c r="Y90" s="19">
        <v>313.2122</v>
      </c>
      <c r="Z90" s="19">
        <v>299.26100000000002</v>
      </c>
      <c r="AA90" s="19">
        <v>284.41180000000003</v>
      </c>
      <c r="AB90" s="19" t="s">
        <v>135</v>
      </c>
      <c r="AC90" s="19">
        <f t="shared" si="17"/>
        <v>922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33</v>
      </c>
      <c r="C91" s="1">
        <v>91.278999999999996</v>
      </c>
      <c r="D91" s="1"/>
      <c r="E91" s="1">
        <v>21.009</v>
      </c>
      <c r="F91" s="1">
        <v>54.225999999999999</v>
      </c>
      <c r="G91" s="6">
        <v>1</v>
      </c>
      <c r="H91" s="1">
        <v>55</v>
      </c>
      <c r="I91" s="1" t="s">
        <v>34</v>
      </c>
      <c r="J91" s="1">
        <v>23.2</v>
      </c>
      <c r="K91" s="1">
        <f t="shared" si="16"/>
        <v>-2.1909999999999989</v>
      </c>
      <c r="L91" s="1"/>
      <c r="M91" s="1"/>
      <c r="N91" s="1">
        <v>10.24592</v>
      </c>
      <c r="O91" s="1"/>
      <c r="P91" s="1">
        <f t="shared" si="18"/>
        <v>4.2018000000000004</v>
      </c>
      <c r="Q91" s="5"/>
      <c r="R91" s="5"/>
      <c r="S91" s="1"/>
      <c r="T91" s="1">
        <f t="shared" si="19"/>
        <v>15.343881193774095</v>
      </c>
      <c r="U91" s="1">
        <f t="shared" si="20"/>
        <v>15.343881193774095</v>
      </c>
      <c r="V91" s="1">
        <v>7.1430000000000007</v>
      </c>
      <c r="W91" s="1">
        <v>8.9898000000000007</v>
      </c>
      <c r="X91" s="1">
        <v>7.9359999999999999</v>
      </c>
      <c r="Y91" s="1">
        <v>7.9160000000000004</v>
      </c>
      <c r="Z91" s="1">
        <v>12.088800000000001</v>
      </c>
      <c r="AA91" s="1">
        <v>10.262</v>
      </c>
      <c r="AB91" s="16" t="s">
        <v>79</v>
      </c>
      <c r="AC91" s="1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33</v>
      </c>
      <c r="C92" s="1">
        <v>73.44</v>
      </c>
      <c r="D92" s="1"/>
      <c r="E92" s="1">
        <v>58.764000000000003</v>
      </c>
      <c r="F92" s="1">
        <v>6.6219999999999999</v>
      </c>
      <c r="G92" s="6">
        <v>1</v>
      </c>
      <c r="H92" s="1">
        <v>55</v>
      </c>
      <c r="I92" s="1" t="s">
        <v>34</v>
      </c>
      <c r="J92" s="1">
        <v>58.5</v>
      </c>
      <c r="K92" s="1">
        <f t="shared" si="16"/>
        <v>0.2640000000000029</v>
      </c>
      <c r="L92" s="1"/>
      <c r="M92" s="1"/>
      <c r="N92" s="1">
        <v>47.661560000000001</v>
      </c>
      <c r="O92" s="1">
        <v>51.654240000000023</v>
      </c>
      <c r="P92" s="1">
        <f t="shared" si="18"/>
        <v>11.752800000000001</v>
      </c>
      <c r="Q92" s="5">
        <f t="shared" si="21"/>
        <v>11.590199999999975</v>
      </c>
      <c r="R92" s="5"/>
      <c r="S92" s="1"/>
      <c r="T92" s="1">
        <f t="shared" si="19"/>
        <v>9.9999999999999982</v>
      </c>
      <c r="U92" s="1">
        <f t="shared" si="20"/>
        <v>9.0138350010210342</v>
      </c>
      <c r="V92" s="1">
        <v>11.537599999999999</v>
      </c>
      <c r="W92" s="1">
        <v>10.741400000000001</v>
      </c>
      <c r="X92" s="1">
        <v>9.3819999999999997</v>
      </c>
      <c r="Y92" s="1">
        <v>9.8905999999999992</v>
      </c>
      <c r="Z92" s="1">
        <v>12.284000000000001</v>
      </c>
      <c r="AA92" s="1">
        <v>10.433999999999999</v>
      </c>
      <c r="AB92" s="1"/>
      <c r="AC92" s="1">
        <f t="shared" si="17"/>
        <v>12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33</v>
      </c>
      <c r="C93" s="1">
        <v>73.173000000000002</v>
      </c>
      <c r="D93" s="1"/>
      <c r="E93" s="1">
        <v>22.867999999999999</v>
      </c>
      <c r="F93" s="1">
        <v>48.970999999999997</v>
      </c>
      <c r="G93" s="6">
        <v>1</v>
      </c>
      <c r="H93" s="1">
        <v>55</v>
      </c>
      <c r="I93" s="1" t="s">
        <v>34</v>
      </c>
      <c r="J93" s="1">
        <v>22.3</v>
      </c>
      <c r="K93" s="1">
        <f t="shared" si="16"/>
        <v>0.56799999999999784</v>
      </c>
      <c r="L93" s="1"/>
      <c r="M93" s="1"/>
      <c r="N93" s="1">
        <v>0</v>
      </c>
      <c r="O93" s="1"/>
      <c r="P93" s="1">
        <f t="shared" si="18"/>
        <v>4.5735999999999999</v>
      </c>
      <c r="Q93" s="5"/>
      <c r="R93" s="5"/>
      <c r="S93" s="1"/>
      <c r="T93" s="1">
        <f t="shared" si="19"/>
        <v>10.707320272870387</v>
      </c>
      <c r="U93" s="1">
        <f t="shared" si="20"/>
        <v>10.707320272870387</v>
      </c>
      <c r="V93" s="1">
        <v>4.1966000000000001</v>
      </c>
      <c r="W93" s="1">
        <v>4.4753999999999996</v>
      </c>
      <c r="X93" s="1">
        <v>3.4304000000000001</v>
      </c>
      <c r="Y93" s="1">
        <v>3.9716</v>
      </c>
      <c r="Z93" s="1">
        <v>7.5167999999999999</v>
      </c>
      <c r="AA93" s="1">
        <v>6.1668000000000003</v>
      </c>
      <c r="AB93" s="16" t="s">
        <v>79</v>
      </c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139</v>
      </c>
      <c r="B94" s="13" t="s">
        <v>33</v>
      </c>
      <c r="C94" s="13"/>
      <c r="D94" s="13"/>
      <c r="E94" s="13"/>
      <c r="F94" s="13"/>
      <c r="G94" s="14">
        <v>0</v>
      </c>
      <c r="H94" s="13">
        <v>60</v>
      </c>
      <c r="I94" s="13" t="s">
        <v>34</v>
      </c>
      <c r="J94" s="13"/>
      <c r="K94" s="13">
        <f t="shared" si="16"/>
        <v>0</v>
      </c>
      <c r="L94" s="13"/>
      <c r="M94" s="13"/>
      <c r="N94" s="13"/>
      <c r="O94" s="13"/>
      <c r="P94" s="13">
        <f t="shared" si="18"/>
        <v>0</v>
      </c>
      <c r="Q94" s="15"/>
      <c r="R94" s="15"/>
      <c r="S94" s="13"/>
      <c r="T94" s="13" t="e">
        <f t="shared" si="19"/>
        <v>#DIV/0!</v>
      </c>
      <c r="U94" s="13" t="e">
        <f t="shared" si="20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62</v>
      </c>
      <c r="AC94" s="13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140</v>
      </c>
      <c r="B95" s="10" t="s">
        <v>33</v>
      </c>
      <c r="C95" s="10">
        <v>-1.0760000000000001</v>
      </c>
      <c r="D95" s="10">
        <v>1.0760000000000001</v>
      </c>
      <c r="E95" s="10"/>
      <c r="F95" s="10"/>
      <c r="G95" s="11">
        <v>0</v>
      </c>
      <c r="H95" s="10" t="e">
        <v>#N/A</v>
      </c>
      <c r="I95" s="10" t="s">
        <v>120</v>
      </c>
      <c r="J95" s="10"/>
      <c r="K95" s="10">
        <f t="shared" si="16"/>
        <v>0</v>
      </c>
      <c r="L95" s="10"/>
      <c r="M95" s="10"/>
      <c r="N95" s="10"/>
      <c r="O95" s="10"/>
      <c r="P95" s="10">
        <f t="shared" si="18"/>
        <v>0</v>
      </c>
      <c r="Q95" s="12"/>
      <c r="R95" s="12"/>
      <c r="S95" s="10"/>
      <c r="T95" s="10" t="e">
        <f t="shared" si="19"/>
        <v>#DIV/0!</v>
      </c>
      <c r="U95" s="10" t="e">
        <f t="shared" si="20"/>
        <v>#DIV/0!</v>
      </c>
      <c r="V95" s="10">
        <v>0</v>
      </c>
      <c r="W95" s="10">
        <v>0</v>
      </c>
      <c r="X95" s="10">
        <v>-0.26140000000000002</v>
      </c>
      <c r="Y95" s="10">
        <v>-0.26140000000000002</v>
      </c>
      <c r="Z95" s="10">
        <v>0.80740000000000001</v>
      </c>
      <c r="AA95" s="10">
        <v>1.0713999999999999</v>
      </c>
      <c r="AB95" s="10" t="s">
        <v>141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40</v>
      </c>
      <c r="C96" s="1">
        <v>202</v>
      </c>
      <c r="D96" s="1"/>
      <c r="E96" s="1">
        <v>68</v>
      </c>
      <c r="F96" s="1">
        <v>120</v>
      </c>
      <c r="G96" s="6">
        <v>0.3</v>
      </c>
      <c r="H96" s="1">
        <v>40</v>
      </c>
      <c r="I96" s="1" t="s">
        <v>34</v>
      </c>
      <c r="J96" s="1">
        <v>72</v>
      </c>
      <c r="K96" s="1">
        <f t="shared" si="16"/>
        <v>-4</v>
      </c>
      <c r="L96" s="1"/>
      <c r="M96" s="1"/>
      <c r="N96" s="1">
        <v>0</v>
      </c>
      <c r="O96" s="1"/>
      <c r="P96" s="1">
        <f t="shared" si="18"/>
        <v>13.6</v>
      </c>
      <c r="Q96" s="5">
        <f t="shared" ref="Q96" si="23">10*P96-O96-N96-F96</f>
        <v>16</v>
      </c>
      <c r="R96" s="5"/>
      <c r="S96" s="1"/>
      <c r="T96" s="1">
        <f t="shared" si="19"/>
        <v>10</v>
      </c>
      <c r="U96" s="1">
        <f t="shared" si="20"/>
        <v>8.8235294117647065</v>
      </c>
      <c r="V96" s="1">
        <v>14.8</v>
      </c>
      <c r="W96" s="1">
        <v>13.8</v>
      </c>
      <c r="X96" s="1">
        <v>3.2</v>
      </c>
      <c r="Y96" s="1">
        <v>4</v>
      </c>
      <c r="Z96" s="1">
        <v>24.8</v>
      </c>
      <c r="AA96" s="1">
        <v>21.8</v>
      </c>
      <c r="AB96" s="1" t="s">
        <v>127</v>
      </c>
      <c r="AC96" s="1">
        <f t="shared" si="17"/>
        <v>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40</v>
      </c>
      <c r="C97" s="1">
        <v>201</v>
      </c>
      <c r="D97" s="1"/>
      <c r="E97" s="1">
        <v>65</v>
      </c>
      <c r="F97" s="1">
        <v>122</v>
      </c>
      <c r="G97" s="6">
        <v>0.3</v>
      </c>
      <c r="H97" s="1">
        <v>40</v>
      </c>
      <c r="I97" s="1" t="s">
        <v>34</v>
      </c>
      <c r="J97" s="1">
        <v>68</v>
      </c>
      <c r="K97" s="1">
        <f t="shared" si="16"/>
        <v>-3</v>
      </c>
      <c r="L97" s="1"/>
      <c r="M97" s="1"/>
      <c r="N97" s="1">
        <v>0</v>
      </c>
      <c r="O97" s="1">
        <v>16</v>
      </c>
      <c r="P97" s="1">
        <f t="shared" si="18"/>
        <v>13</v>
      </c>
      <c r="Q97" s="5"/>
      <c r="R97" s="5"/>
      <c r="S97" s="1"/>
      <c r="T97" s="1">
        <f t="shared" si="19"/>
        <v>10.615384615384615</v>
      </c>
      <c r="U97" s="1">
        <f t="shared" si="20"/>
        <v>10.615384615384615</v>
      </c>
      <c r="V97" s="1">
        <v>17</v>
      </c>
      <c r="W97" s="1">
        <v>13.6</v>
      </c>
      <c r="X97" s="1">
        <v>5</v>
      </c>
      <c r="Y97" s="1">
        <v>8</v>
      </c>
      <c r="Z97" s="1">
        <v>25</v>
      </c>
      <c r="AA97" s="1">
        <v>21.8</v>
      </c>
      <c r="AB97" s="1"/>
      <c r="AC97" s="1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33</v>
      </c>
      <c r="C98" s="1">
        <v>17.463999999999999</v>
      </c>
      <c r="D98" s="1">
        <v>8.8999999999999996E-2</v>
      </c>
      <c r="E98" s="1">
        <v>6.8609999999999998</v>
      </c>
      <c r="F98" s="1"/>
      <c r="G98" s="6">
        <v>1</v>
      </c>
      <c r="H98" s="1">
        <v>45</v>
      </c>
      <c r="I98" s="1" t="s">
        <v>34</v>
      </c>
      <c r="J98" s="1">
        <v>13.1</v>
      </c>
      <c r="K98" s="1">
        <f t="shared" si="16"/>
        <v>-6.2389999999999999</v>
      </c>
      <c r="L98" s="1"/>
      <c r="M98" s="1"/>
      <c r="N98" s="1">
        <v>46.507199999999997</v>
      </c>
      <c r="O98" s="1">
        <v>13.018000000000001</v>
      </c>
      <c r="P98" s="1">
        <f t="shared" si="18"/>
        <v>1.3721999999999999</v>
      </c>
      <c r="Q98" s="5"/>
      <c r="R98" s="5"/>
      <c r="S98" s="1"/>
      <c r="T98" s="1">
        <f t="shared" si="19"/>
        <v>43.379390759364526</v>
      </c>
      <c r="U98" s="1">
        <f t="shared" si="20"/>
        <v>43.379390759364526</v>
      </c>
      <c r="V98" s="1">
        <v>5.4066000000000001</v>
      </c>
      <c r="W98" s="1">
        <v>5.1230000000000002</v>
      </c>
      <c r="X98" s="1">
        <v>0</v>
      </c>
      <c r="Y98" s="1">
        <v>0</v>
      </c>
      <c r="Z98" s="1">
        <v>0</v>
      </c>
      <c r="AA98" s="1">
        <v>0</v>
      </c>
      <c r="AB98" s="1" t="s">
        <v>127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9666BD66-825D-4BBA-9943-11CFB3327D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2024-10-30T06:05:45Z</dcterms:created>
  <dcterms:modified xsi:type="dcterms:W3CDTF">2024-10-30T06:32:16Z</dcterms:modified>
</cp:coreProperties>
</file>