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0,24 ПОКОМ КИ филиалы\"/>
    </mc:Choice>
  </mc:AlternateContent>
  <xr:revisionPtr revIDLastSave="0" documentId="13_ncr:1_{D91ADD9E-1242-4B2D-AD00-68196E83CB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" l="1"/>
  <c r="AB11" i="1"/>
  <c r="AB12" i="1"/>
  <c r="AB15" i="1"/>
  <c r="AB20" i="1"/>
  <c r="AB29" i="1"/>
  <c r="AB37" i="1"/>
  <c r="AB39" i="1"/>
  <c r="AB40" i="1"/>
  <c r="AB41" i="1"/>
  <c r="AB42" i="1"/>
  <c r="AB46" i="1"/>
  <c r="AB47" i="1"/>
  <c r="AB48" i="1"/>
  <c r="AB52" i="1"/>
  <c r="AB54" i="1"/>
  <c r="AB55" i="1"/>
  <c r="AB59" i="1"/>
  <c r="AB62" i="1"/>
  <c r="AB63" i="1"/>
  <c r="AB68" i="1"/>
  <c r="AB69" i="1"/>
  <c r="AB71" i="1"/>
  <c r="AB72" i="1"/>
  <c r="AB73" i="1"/>
  <c r="AB74" i="1"/>
  <c r="AB75" i="1"/>
  <c r="AB76" i="1"/>
  <c r="AB78" i="1"/>
  <c r="AB85" i="1"/>
  <c r="AB96" i="1"/>
  <c r="L7" i="1"/>
  <c r="O7" i="1" s="1"/>
  <c r="P7" i="1" s="1"/>
  <c r="L8" i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P13" i="1" s="1"/>
  <c r="L14" i="1"/>
  <c r="O14" i="1" s="1"/>
  <c r="AB14" i="1" s="1"/>
  <c r="L15" i="1"/>
  <c r="O15" i="1" s="1"/>
  <c r="S15" i="1" s="1"/>
  <c r="L16" i="1"/>
  <c r="O16" i="1" s="1"/>
  <c r="L17" i="1"/>
  <c r="O17" i="1" s="1"/>
  <c r="P17" i="1" s="1"/>
  <c r="L18" i="1"/>
  <c r="O18" i="1" s="1"/>
  <c r="P18" i="1" s="1"/>
  <c r="L19" i="1"/>
  <c r="O19" i="1" s="1"/>
  <c r="AB19" i="1" s="1"/>
  <c r="L20" i="1"/>
  <c r="O20" i="1" s="1"/>
  <c r="S20" i="1" s="1"/>
  <c r="L21" i="1"/>
  <c r="O21" i="1" s="1"/>
  <c r="P21" i="1" s="1"/>
  <c r="L22" i="1"/>
  <c r="O22" i="1" s="1"/>
  <c r="L23" i="1"/>
  <c r="O23" i="1" s="1"/>
  <c r="P23" i="1" s="1"/>
  <c r="L24" i="1"/>
  <c r="O24" i="1" s="1"/>
  <c r="L25" i="1"/>
  <c r="O25" i="1" s="1"/>
  <c r="P25" i="1" s="1"/>
  <c r="L26" i="1"/>
  <c r="O26" i="1" s="1"/>
  <c r="AB26" i="1" s="1"/>
  <c r="L27" i="1"/>
  <c r="O27" i="1" s="1"/>
  <c r="L28" i="1"/>
  <c r="O28" i="1" s="1"/>
  <c r="P28" i="1" s="1"/>
  <c r="AB28" i="1" s="1"/>
  <c r="L29" i="1"/>
  <c r="O29" i="1" s="1"/>
  <c r="S29" i="1" s="1"/>
  <c r="L30" i="1"/>
  <c r="O30" i="1" s="1"/>
  <c r="P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P36" i="1" s="1"/>
  <c r="L37" i="1"/>
  <c r="O37" i="1" s="1"/>
  <c r="S37" i="1" s="1"/>
  <c r="L38" i="1"/>
  <c r="O38" i="1" s="1"/>
  <c r="P38" i="1" s="1"/>
  <c r="L39" i="1"/>
  <c r="O39" i="1" s="1"/>
  <c r="S39" i="1" s="1"/>
  <c r="L40" i="1"/>
  <c r="O40" i="1" s="1"/>
  <c r="S40" i="1" s="1"/>
  <c r="L41" i="1"/>
  <c r="O41" i="1" s="1"/>
  <c r="S41" i="1" s="1"/>
  <c r="L42" i="1"/>
  <c r="O42" i="1" s="1"/>
  <c r="S42" i="1" s="1"/>
  <c r="L43" i="1"/>
  <c r="O43" i="1" s="1"/>
  <c r="P43" i="1" s="1"/>
  <c r="L44" i="1"/>
  <c r="O44" i="1" s="1"/>
  <c r="L45" i="1"/>
  <c r="O45" i="1" s="1"/>
  <c r="P45" i="1" s="1"/>
  <c r="L46" i="1"/>
  <c r="O46" i="1" s="1"/>
  <c r="S46" i="1" s="1"/>
  <c r="L47" i="1"/>
  <c r="O47" i="1" s="1"/>
  <c r="S47" i="1" s="1"/>
  <c r="L48" i="1"/>
  <c r="O48" i="1" s="1"/>
  <c r="S48" i="1" s="1"/>
  <c r="L49" i="1"/>
  <c r="O49" i="1" s="1"/>
  <c r="L50" i="1"/>
  <c r="O50" i="1" s="1"/>
  <c r="L51" i="1"/>
  <c r="O51" i="1" s="1"/>
  <c r="L52" i="1"/>
  <c r="O52" i="1" s="1"/>
  <c r="S52" i="1" s="1"/>
  <c r="L53" i="1"/>
  <c r="O53" i="1" s="1"/>
  <c r="P53" i="1" s="1"/>
  <c r="L54" i="1"/>
  <c r="O54" i="1" s="1"/>
  <c r="S54" i="1" s="1"/>
  <c r="L55" i="1"/>
  <c r="O55" i="1" s="1"/>
  <c r="S55" i="1" s="1"/>
  <c r="L56" i="1"/>
  <c r="O56" i="1" s="1"/>
  <c r="L57" i="1"/>
  <c r="O57" i="1" s="1"/>
  <c r="P57" i="1" s="1"/>
  <c r="L58" i="1"/>
  <c r="O58" i="1" s="1"/>
  <c r="L59" i="1"/>
  <c r="O59" i="1" s="1"/>
  <c r="S59" i="1" s="1"/>
  <c r="L60" i="1"/>
  <c r="O60" i="1" s="1"/>
  <c r="P60" i="1" s="1"/>
  <c r="L61" i="1"/>
  <c r="O61" i="1" s="1"/>
  <c r="AB61" i="1" s="1"/>
  <c r="L62" i="1"/>
  <c r="O62" i="1" s="1"/>
  <c r="S62" i="1" s="1"/>
  <c r="L63" i="1"/>
  <c r="O63" i="1" s="1"/>
  <c r="S63" i="1" s="1"/>
  <c r="L64" i="1"/>
  <c r="O64" i="1" s="1"/>
  <c r="P64" i="1" s="1"/>
  <c r="L65" i="1"/>
  <c r="O65" i="1" s="1"/>
  <c r="L66" i="1"/>
  <c r="O66" i="1" s="1"/>
  <c r="P66" i="1" s="1"/>
  <c r="L67" i="1"/>
  <c r="O67" i="1" s="1"/>
  <c r="L68" i="1"/>
  <c r="O68" i="1" s="1"/>
  <c r="S68" i="1" s="1"/>
  <c r="L69" i="1"/>
  <c r="O69" i="1" s="1"/>
  <c r="S69" i="1" s="1"/>
  <c r="L70" i="1"/>
  <c r="O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S76" i="1" s="1"/>
  <c r="L77" i="1"/>
  <c r="O77" i="1" s="1"/>
  <c r="AB77" i="1" s="1"/>
  <c r="L78" i="1"/>
  <c r="O78" i="1" s="1"/>
  <c r="S78" i="1" s="1"/>
  <c r="L79" i="1"/>
  <c r="O79" i="1" s="1"/>
  <c r="L80" i="1"/>
  <c r="O80" i="1" s="1"/>
  <c r="AB80" i="1" s="1"/>
  <c r="L81" i="1"/>
  <c r="O81" i="1" s="1"/>
  <c r="L82" i="1"/>
  <c r="O82" i="1" s="1"/>
  <c r="L83" i="1"/>
  <c r="O83" i="1" s="1"/>
  <c r="P83" i="1" s="1"/>
  <c r="L84" i="1"/>
  <c r="O84" i="1" s="1"/>
  <c r="AB84" i="1" s="1"/>
  <c r="L85" i="1"/>
  <c r="O85" i="1" s="1"/>
  <c r="S85" i="1" s="1"/>
  <c r="L86" i="1"/>
  <c r="O86" i="1" s="1"/>
  <c r="L87" i="1"/>
  <c r="O87" i="1" s="1"/>
  <c r="AB87" i="1" s="1"/>
  <c r="L88" i="1"/>
  <c r="O88" i="1" s="1"/>
  <c r="P88" i="1" s="1"/>
  <c r="L89" i="1"/>
  <c r="O89" i="1" s="1"/>
  <c r="L90" i="1"/>
  <c r="O90" i="1" s="1"/>
  <c r="L91" i="1"/>
  <c r="O91" i="1" s="1"/>
  <c r="P91" i="1" s="1"/>
  <c r="L92" i="1"/>
  <c r="O92" i="1" s="1"/>
  <c r="P92" i="1" s="1"/>
  <c r="L93" i="1"/>
  <c r="O93" i="1" s="1"/>
  <c r="L94" i="1"/>
  <c r="O94" i="1" s="1"/>
  <c r="T94" i="1" s="1"/>
  <c r="L95" i="1"/>
  <c r="O95" i="1" s="1"/>
  <c r="P95" i="1" s="1"/>
  <c r="L96" i="1"/>
  <c r="O96" i="1" s="1"/>
  <c r="T96" i="1" s="1"/>
  <c r="L97" i="1"/>
  <c r="O97" i="1" s="1"/>
  <c r="P97" i="1" s="1"/>
  <c r="L98" i="1"/>
  <c r="O98" i="1" s="1"/>
  <c r="T98" i="1" s="1"/>
  <c r="L99" i="1"/>
  <c r="O99" i="1" s="1"/>
  <c r="L6" i="1"/>
  <c r="O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89" i="1" l="1"/>
  <c r="AB89" i="1" s="1"/>
  <c r="P67" i="1"/>
  <c r="AB67" i="1" s="1"/>
  <c r="P65" i="1"/>
  <c r="AB65" i="1" s="1"/>
  <c r="P49" i="1"/>
  <c r="AB49" i="1" s="1"/>
  <c r="P31" i="1"/>
  <c r="AB31" i="1" s="1"/>
  <c r="P9" i="1"/>
  <c r="AB9" i="1" s="1"/>
  <c r="P58" i="1"/>
  <c r="AB58" i="1" s="1"/>
  <c r="P56" i="1"/>
  <c r="AB56" i="1" s="1"/>
  <c r="P44" i="1"/>
  <c r="AB44" i="1" s="1"/>
  <c r="P35" i="1"/>
  <c r="AB35" i="1" s="1"/>
  <c r="P33" i="1"/>
  <c r="AB33" i="1" s="1"/>
  <c r="T90" i="1"/>
  <c r="P90" i="1"/>
  <c r="AB90" i="1" s="1"/>
  <c r="T92" i="1"/>
  <c r="AB92" i="1"/>
  <c r="P22" i="1"/>
  <c r="AB22" i="1" s="1"/>
  <c r="T91" i="1"/>
  <c r="P82" i="1"/>
  <c r="AB82" i="1" s="1"/>
  <c r="AB38" i="1"/>
  <c r="AB7" i="1"/>
  <c r="AB91" i="1"/>
  <c r="AB24" i="1"/>
  <c r="AB51" i="1"/>
  <c r="AB17" i="1"/>
  <c r="AB98" i="1"/>
  <c r="T99" i="1"/>
  <c r="AB99" i="1"/>
  <c r="T97" i="1"/>
  <c r="AB97" i="1"/>
  <c r="T95" i="1"/>
  <c r="AB95" i="1"/>
  <c r="T93" i="1"/>
  <c r="AB93" i="1"/>
  <c r="AB83" i="1"/>
  <c r="AB81" i="1"/>
  <c r="AB79" i="1"/>
  <c r="AB57" i="1"/>
  <c r="AB53" i="1"/>
  <c r="AB45" i="1"/>
  <c r="AB43" i="1"/>
  <c r="P27" i="1"/>
  <c r="AB27" i="1" s="1"/>
  <c r="AB25" i="1"/>
  <c r="AB23" i="1"/>
  <c r="AB21" i="1"/>
  <c r="AB13" i="1"/>
  <c r="S84" i="1"/>
  <c r="S80" i="1"/>
  <c r="S60" i="1"/>
  <c r="S58" i="1"/>
  <c r="S44" i="1"/>
  <c r="S28" i="1"/>
  <c r="S26" i="1"/>
  <c r="S18" i="1"/>
  <c r="S14" i="1"/>
  <c r="AB16" i="1"/>
  <c r="AB18" i="1"/>
  <c r="AB30" i="1"/>
  <c r="P32" i="1"/>
  <c r="AB32" i="1" s="1"/>
  <c r="AB34" i="1"/>
  <c r="AB36" i="1"/>
  <c r="AB50" i="1"/>
  <c r="AB60" i="1"/>
  <c r="AB64" i="1"/>
  <c r="AB66" i="1"/>
  <c r="P70" i="1"/>
  <c r="AB70" i="1" s="1"/>
  <c r="AB86" i="1"/>
  <c r="AB88" i="1"/>
  <c r="AB94" i="1"/>
  <c r="S87" i="1"/>
  <c r="S77" i="1"/>
  <c r="S67" i="1"/>
  <c r="S61" i="1"/>
  <c r="S35" i="1"/>
  <c r="S31" i="1"/>
  <c r="S19" i="1"/>
  <c r="S17" i="1"/>
  <c r="S7" i="1"/>
  <c r="T87" i="1"/>
  <c r="T55" i="1"/>
  <c r="T71" i="1"/>
  <c r="T39" i="1"/>
  <c r="T24" i="1"/>
  <c r="T79" i="1"/>
  <c r="T63" i="1"/>
  <c r="T47" i="1"/>
  <c r="T32" i="1"/>
  <c r="T16" i="1"/>
  <c r="T83" i="1"/>
  <c r="T75" i="1"/>
  <c r="T67" i="1"/>
  <c r="T59" i="1"/>
  <c r="T51" i="1"/>
  <c r="T43" i="1"/>
  <c r="T28" i="1"/>
  <c r="T20" i="1"/>
  <c r="T12" i="1"/>
  <c r="T6" i="1"/>
  <c r="S96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4" i="1"/>
  <c r="T30" i="1"/>
  <c r="T26" i="1"/>
  <c r="T22" i="1"/>
  <c r="T18" i="1"/>
  <c r="T14" i="1"/>
  <c r="T10" i="1"/>
  <c r="K5" i="1"/>
  <c r="T89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O8" i="1"/>
  <c r="S22" i="1" l="1"/>
  <c r="S9" i="1"/>
  <c r="S33" i="1"/>
  <c r="S49" i="1"/>
  <c r="S65" i="1"/>
  <c r="S89" i="1"/>
  <c r="S56" i="1"/>
  <c r="S38" i="1"/>
  <c r="S82" i="1"/>
  <c r="S93" i="1"/>
  <c r="S90" i="1"/>
  <c r="S32" i="1"/>
  <c r="S98" i="1"/>
  <c r="S94" i="1"/>
  <c r="S51" i="1"/>
  <c r="S91" i="1"/>
  <c r="S97" i="1"/>
  <c r="S24" i="1"/>
  <c r="AB8" i="1"/>
  <c r="S95" i="1"/>
  <c r="S99" i="1"/>
  <c r="S36" i="1"/>
  <c r="S66" i="1"/>
  <c r="S13" i="1"/>
  <c r="S21" i="1"/>
  <c r="S23" i="1"/>
  <c r="S25" i="1"/>
  <c r="S27" i="1"/>
  <c r="S43" i="1"/>
  <c r="S45" i="1"/>
  <c r="S53" i="1"/>
  <c r="S57" i="1"/>
  <c r="S79" i="1"/>
  <c r="S81" i="1"/>
  <c r="S83" i="1"/>
  <c r="S88" i="1"/>
  <c r="S92" i="1"/>
  <c r="AB6" i="1"/>
  <c r="P5" i="1"/>
  <c r="S16" i="1"/>
  <c r="S30" i="1"/>
  <c r="S34" i="1"/>
  <c r="S50" i="1"/>
  <c r="S64" i="1"/>
  <c r="S70" i="1"/>
  <c r="S86" i="1"/>
  <c r="S6" i="1"/>
  <c r="O5" i="1"/>
  <c r="S8" i="1"/>
  <c r="T8" i="1"/>
  <c r="AB5" i="1" l="1"/>
</calcChain>
</file>

<file path=xl/sharedStrings.xml><?xml version="1.0" encoding="utf-8"?>
<sst xmlns="http://schemas.openxmlformats.org/spreadsheetml/2006/main" count="372" uniqueCount="141">
  <si>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</si>
  <si>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</si>
  <si>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</si>
  <si>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</si>
  <si>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</si>
  <si>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</si>
  <si>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</si>
  <si>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</si>
  <si>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</si>
  <si>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</si>
  <si>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</si>
  <si>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</si>
  <si>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</si>
  <si>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</si>
  <si>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</si>
  <si>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</si>
  <si>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</si>
  <si>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</si>
  <si>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</si>
  <si>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</si>
  <si>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</si>
  <si>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</si>
  <si>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</si>
  <si>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30,10,</t>
  </si>
  <si>
    <t>24,10,</t>
  </si>
  <si>
    <t>23,10,</t>
  </si>
  <si>
    <t>17,10,</t>
  </si>
  <si>
    <t>16,10,</t>
  </si>
  <si>
    <t>10,10,</t>
  </si>
  <si>
    <t>09,10,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</si>
  <si>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</si>
  <si>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</si>
  <si>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</si>
  <si>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</si>
  <si>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</si>
  <si>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</si>
  <si>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</si>
  <si>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</si>
  <si>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</si>
  <si>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</si>
  <si>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</si>
  <si>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</si>
  <si>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</si>
  <si>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</si>
  <si>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</si>
  <si>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</si>
  <si>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</si>
  <si>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</si>
  <si>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</si>
  <si>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</si>
  <si>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</si>
  <si>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</si>
  <si>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</si>
  <si>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</si>
  <si>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</si>
  <si>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</si>
  <si>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</si>
  <si>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</si>
  <si>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нужно увеличить продажи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</si>
  <si>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</si>
  <si>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</si>
  <si>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</si>
  <si>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</si>
  <si>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</si>
  <si>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</si>
  <si>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</si>
  <si>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</si>
  <si>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</si>
  <si>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</si>
  <si>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</si>
  <si>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</si>
  <si>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</si>
  <si>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</si>
  <si>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</si>
  <si>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</si>
  <si>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</si>
  <si>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</si>
  <si>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</si>
  <si>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</si>
  <si>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</si>
  <si>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</si>
  <si>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</si>
  <si>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</si>
  <si>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</si>
  <si>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</si>
  <si>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</si>
  <si>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</si>
  <si>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</si>
  <si>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</si>
  <si>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</si>
  <si>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</si>
  <si>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</si>
  <si>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</si>
  <si>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</si>
  <si>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</si>
  <si>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</si>
  <si>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</si>
  <si>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</si>
  <si>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</si>
  <si>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</si>
  <si>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</si>
  <si>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</si>
  <si>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</si>
  <si>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</si>
  <si>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</si>
  <si>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</si>
  <si>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</si>
  <si>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</si>
  <si>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</si>
  <si>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</si>
  <si>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</si>
  <si>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</si>
  <si>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</si>
  <si>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</si>
  <si>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</si>
  <si>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</si>
  <si>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>21,10,24 перемещение в уценку 64кг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</si>
  <si>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</si>
  <si>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</si>
  <si>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</si>
  <si>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</si>
  <si>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</si>
  <si>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</si>
  <si>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</si>
  <si>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</si>
  <si>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</si>
  <si>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</si>
  <si>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</si>
  <si>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</si>
  <si>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</si>
  <si>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</si>
  <si>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</si>
  <si>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</si>
  <si>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</si>
  <si>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</si>
  <si>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</si>
  <si>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нужно увеличить продажи / ТМА октябрь</t>
  </si>
  <si>
    <t>нужно увеличить продажи / 11,10,24 появилась в бланке</t>
  </si>
  <si>
    <t>заказ</t>
  </si>
  <si>
    <t>02,11,</t>
  </si>
  <si>
    <t>с 05,09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</si>
</sst>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5" fillId="10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R77" sqref="R77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9" width="12.7109375" bestFit="1" customWidth="1"/>
    <col min="10" max="17" width="6.7109375" customWidth="1"/>
    <col min="18" max="18" width="21.5703125" customWidth="1"/>
    <col min="19" max="20" width="5.42578125" customWidth="1"/>
    <col min="21" max="26" width="6" customWidth="1"/>
    <col min="27" max="27" width="41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22747.617999999999</v>
      </c>
      <c r="F5" s="4">
        <f>SUM(F6:F498)</f>
        <v>13135.492</v>
      </c>
      <c r="G5" s="6"/>
      <c r="H5" s="1"/>
      <c r="I5" s="1"/>
      <c r="J5" s="4">
        <f t="shared" ref="J5:Q5" si="0">SUM(J6:J498)</f>
        <v>31145.635000000002</v>
      </c>
      <c r="K5" s="4">
        <f t="shared" si="0"/>
        <v>-8398.0169999999998</v>
      </c>
      <c r="L5" s="4">
        <f t="shared" si="0"/>
        <v>11944.205999999998</v>
      </c>
      <c r="M5" s="4">
        <f t="shared" si="0"/>
        <v>10803.412000000002</v>
      </c>
      <c r="N5" s="4">
        <f t="shared" si="0"/>
        <v>3530.3704999999959</v>
      </c>
      <c r="O5" s="4">
        <f t="shared" si="0"/>
        <v>2388.8411999999994</v>
      </c>
      <c r="P5" s="4">
        <f t="shared" si="0"/>
        <v>11138.917980000006</v>
      </c>
      <c r="Q5" s="4">
        <f t="shared" si="0"/>
        <v>0</v>
      </c>
      <c r="R5" s="1"/>
      <c r="S5" s="1"/>
      <c r="T5" s="1"/>
      <c r="U5" s="4">
        <f t="shared" ref="U5:Z5" si="1">SUM(U6:U498)</f>
        <v>2563.9396000000002</v>
      </c>
      <c r="V5" s="4">
        <f t="shared" si="1"/>
        <v>2697.1182000000003</v>
      </c>
      <c r="W5" s="4">
        <f t="shared" si="1"/>
        <v>2770.5207999999998</v>
      </c>
      <c r="X5" s="4">
        <f t="shared" si="1"/>
        <v>3015.7461999999996</v>
      </c>
      <c r="Y5" s="4">
        <f t="shared" si="1"/>
        <v>2975.2344000000007</v>
      </c>
      <c r="Z5" s="4">
        <f t="shared" si="1"/>
        <v>3297.0772000000002</v>
      </c>
      <c r="AA5" s="1"/>
      <c r="AB5" s="4">
        <f>SUM(AB6:AB498)</f>
        <v>9691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77.528000000000006</v>
      </c>
      <c r="D6" s="1">
        <v>133.315</v>
      </c>
      <c r="E6" s="1">
        <v>70.242000000000004</v>
      </c>
      <c r="F6" s="1">
        <v>133.44499999999999</v>
      </c>
      <c r="G6" s="6">
        <v>1</v>
      </c>
      <c r="H6" s="1">
        <v>50</v>
      </c>
      <c r="I6" s="1" t="s">
        <v>32</v>
      </c>
      <c r="J6" s="1">
        <v>65.95</v>
      </c>
      <c r="K6" s="1">
        <f t="shared" ref="K6:K36" si="2">E6-J6</f>
        <v>4.2920000000000016</v>
      </c>
      <c r="L6" s="1">
        <f>E6-M6</f>
        <v>63.096000000000004</v>
      </c>
      <c r="M6" s="1">
        <v>7.1459999999999999</v>
      </c>
      <c r="N6" s="1">
        <v>10.72656000000009</v>
      </c>
      <c r="O6" s="1">
        <f>L6/5</f>
        <v>12.619200000000001</v>
      </c>
      <c r="P6" s="5"/>
      <c r="Q6" s="5"/>
      <c r="R6" s="1"/>
      <c r="S6" s="1">
        <f>(F6+N6+P6)/O6</f>
        <v>11.424778115886909</v>
      </c>
      <c r="T6" s="1">
        <f>(F6+N6)/O6</f>
        <v>11.424778115886909</v>
      </c>
      <c r="U6" s="1">
        <v>13.8832</v>
      </c>
      <c r="V6" s="1">
        <v>17.335599999999999</v>
      </c>
      <c r="W6" s="1">
        <v>17.0992</v>
      </c>
      <c r="X6" s="1">
        <v>12.373200000000001</v>
      </c>
      <c r="Y6" s="1">
        <v>18.2178</v>
      </c>
      <c r="Z6" s="1">
        <v>21.2302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303.53399999999999</v>
      </c>
      <c r="D7" s="1">
        <v>3.06</v>
      </c>
      <c r="E7" s="1">
        <v>301.94600000000003</v>
      </c>
      <c r="F7" s="1"/>
      <c r="G7" s="6">
        <v>1</v>
      </c>
      <c r="H7" s="1">
        <v>45</v>
      </c>
      <c r="I7" s="1" t="s">
        <v>32</v>
      </c>
      <c r="J7" s="1">
        <v>287.55</v>
      </c>
      <c r="K7" s="1">
        <f t="shared" si="2"/>
        <v>14.396000000000015</v>
      </c>
      <c r="L7" s="1">
        <f t="shared" ref="L7:L69" si="4">E7-M7</f>
        <v>118.59800000000001</v>
      </c>
      <c r="M7" s="1">
        <v>183.34800000000001</v>
      </c>
      <c r="N7" s="1"/>
      <c r="O7" s="1">
        <f t="shared" ref="O7:O69" si="5">L7/5</f>
        <v>23.719600000000003</v>
      </c>
      <c r="P7" s="5">
        <f>10*O7-N7-F7</f>
        <v>237.19600000000003</v>
      </c>
      <c r="Q7" s="5"/>
      <c r="R7" s="1"/>
      <c r="S7" s="1">
        <f t="shared" ref="S7:S69" si="6">(F7+N7+P7)/O7</f>
        <v>10</v>
      </c>
      <c r="T7" s="1">
        <f t="shared" ref="T7:T69" si="7">(F7+N7)/O7</f>
        <v>0</v>
      </c>
      <c r="U7" s="1">
        <v>14.231199999999999</v>
      </c>
      <c r="V7" s="1">
        <v>11.554</v>
      </c>
      <c r="W7" s="1">
        <v>32.192</v>
      </c>
      <c r="X7" s="1">
        <v>47.854999999999997</v>
      </c>
      <c r="Y7" s="1">
        <v>34.765599999999999</v>
      </c>
      <c r="Z7" s="1">
        <v>50.171199999999999</v>
      </c>
      <c r="AA7" s="1"/>
      <c r="AB7" s="1">
        <f t="shared" si="3"/>
        <v>237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8" t="s">
        <v>34</v>
      </c>
      <c r="B8" s="18" t="s">
        <v>31</v>
      </c>
      <c r="C8" s="18">
        <v>370.64800000000002</v>
      </c>
      <c r="D8" s="18">
        <v>326.86</v>
      </c>
      <c r="E8" s="18">
        <v>238.64</v>
      </c>
      <c r="F8" s="18">
        <v>324.18</v>
      </c>
      <c r="G8" s="19">
        <v>1</v>
      </c>
      <c r="H8" s="18">
        <v>45</v>
      </c>
      <c r="I8" s="18" t="s">
        <v>32</v>
      </c>
      <c r="J8" s="18">
        <v>329.65</v>
      </c>
      <c r="K8" s="18">
        <f t="shared" si="2"/>
        <v>-91.009999999999991</v>
      </c>
      <c r="L8" s="18">
        <f t="shared" si="4"/>
        <v>130.38200000000001</v>
      </c>
      <c r="M8" s="18">
        <v>108.258</v>
      </c>
      <c r="N8" s="18">
        <v>125.91160000000011</v>
      </c>
      <c r="O8" s="18">
        <f t="shared" si="5"/>
        <v>26.0764</v>
      </c>
      <c r="P8" s="20"/>
      <c r="Q8" s="20"/>
      <c r="R8" s="18"/>
      <c r="S8" s="18">
        <f t="shared" si="6"/>
        <v>17.260496080747345</v>
      </c>
      <c r="T8" s="18">
        <f t="shared" si="7"/>
        <v>17.260496080747345</v>
      </c>
      <c r="U8" s="18">
        <v>70.556400000000011</v>
      </c>
      <c r="V8" s="18">
        <v>69.551199999999994</v>
      </c>
      <c r="W8" s="18">
        <v>42.452800000000003</v>
      </c>
      <c r="X8" s="18">
        <v>82.468400000000003</v>
      </c>
      <c r="Y8" s="18">
        <v>76.860200000000006</v>
      </c>
      <c r="Z8" s="18">
        <v>100.19159999999999</v>
      </c>
      <c r="AA8" s="26" t="s">
        <v>136</v>
      </c>
      <c r="AB8" s="18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154.96199999999999</v>
      </c>
      <c r="D9" s="1">
        <v>94.213999999999999</v>
      </c>
      <c r="E9" s="1">
        <v>68.701999999999998</v>
      </c>
      <c r="F9" s="1">
        <v>143.71199999999999</v>
      </c>
      <c r="G9" s="6">
        <v>1</v>
      </c>
      <c r="H9" s="1">
        <v>40</v>
      </c>
      <c r="I9" s="1" t="s">
        <v>32</v>
      </c>
      <c r="J9" s="1">
        <v>60.4</v>
      </c>
      <c r="K9" s="1">
        <f t="shared" si="2"/>
        <v>8.3019999999999996</v>
      </c>
      <c r="L9" s="1">
        <f t="shared" si="4"/>
        <v>68.701999999999998</v>
      </c>
      <c r="M9" s="1"/>
      <c r="N9" s="1"/>
      <c r="O9" s="1">
        <f t="shared" si="5"/>
        <v>13.740399999999999</v>
      </c>
      <c r="P9" s="5">
        <f>11*O9-N9-F9</f>
        <v>7.4324000000000012</v>
      </c>
      <c r="Q9" s="5"/>
      <c r="R9" s="1"/>
      <c r="S9" s="1">
        <f t="shared" si="6"/>
        <v>11</v>
      </c>
      <c r="T9" s="1">
        <f t="shared" si="7"/>
        <v>10.459084160577566</v>
      </c>
      <c r="U9" s="1">
        <v>16.188800000000001</v>
      </c>
      <c r="V9" s="1">
        <v>19.6782</v>
      </c>
      <c r="W9" s="1">
        <v>19.381399999999999</v>
      </c>
      <c r="X9" s="1">
        <v>20.707000000000001</v>
      </c>
      <c r="Y9" s="1">
        <v>15.844200000000001</v>
      </c>
      <c r="Z9" s="1">
        <v>11.882</v>
      </c>
      <c r="AA9" s="1"/>
      <c r="AB9" s="1">
        <f t="shared" si="3"/>
        <v>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/>
      <c r="D10" s="13">
        <v>30</v>
      </c>
      <c r="E10" s="13">
        <v>30</v>
      </c>
      <c r="F10" s="13"/>
      <c r="G10" s="14">
        <v>0</v>
      </c>
      <c r="H10" s="13">
        <v>45</v>
      </c>
      <c r="I10" s="13" t="s">
        <v>32</v>
      </c>
      <c r="J10" s="13">
        <v>30</v>
      </c>
      <c r="K10" s="13">
        <f t="shared" si="2"/>
        <v>0</v>
      </c>
      <c r="L10" s="13">
        <f t="shared" si="4"/>
        <v>0</v>
      </c>
      <c r="M10" s="13">
        <v>30</v>
      </c>
      <c r="N10" s="13"/>
      <c r="O10" s="13">
        <f t="shared" si="5"/>
        <v>0</v>
      </c>
      <c r="P10" s="15"/>
      <c r="Q10" s="15"/>
      <c r="R10" s="13"/>
      <c r="S10" s="13" t="e">
        <f t="shared" si="6"/>
        <v>#DIV/0!</v>
      </c>
      <c r="T10" s="13" t="e">
        <f t="shared" si="7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 t="s">
        <v>39</v>
      </c>
      <c r="AB10" s="13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40</v>
      </c>
      <c r="B11" s="13" t="s">
        <v>38</v>
      </c>
      <c r="C11" s="13"/>
      <c r="D11" s="13">
        <v>30</v>
      </c>
      <c r="E11" s="13">
        <v>30</v>
      </c>
      <c r="F11" s="13"/>
      <c r="G11" s="14">
        <v>0</v>
      </c>
      <c r="H11" s="13">
        <v>45</v>
      </c>
      <c r="I11" s="13" t="s">
        <v>32</v>
      </c>
      <c r="J11" s="13">
        <v>30</v>
      </c>
      <c r="K11" s="13">
        <f t="shared" si="2"/>
        <v>0</v>
      </c>
      <c r="L11" s="13">
        <f t="shared" si="4"/>
        <v>0</v>
      </c>
      <c r="M11" s="13">
        <v>30</v>
      </c>
      <c r="N11" s="13"/>
      <c r="O11" s="13">
        <f t="shared" si="5"/>
        <v>0</v>
      </c>
      <c r="P11" s="15"/>
      <c r="Q11" s="15"/>
      <c r="R11" s="13"/>
      <c r="S11" s="13" t="e">
        <f t="shared" si="6"/>
        <v>#DIV/0!</v>
      </c>
      <c r="T11" s="13" t="e">
        <f t="shared" si="7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39</v>
      </c>
      <c r="AB11" s="13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32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>
        <f t="shared" si="5"/>
        <v>0</v>
      </c>
      <c r="P12" s="15"/>
      <c r="Q12" s="15"/>
      <c r="R12" s="13"/>
      <c r="S12" s="13" t="e">
        <f t="shared" si="6"/>
        <v>#DIV/0!</v>
      </c>
      <c r="T12" s="13" t="e">
        <f t="shared" si="7"/>
        <v>#DIV/0!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 t="s">
        <v>39</v>
      </c>
      <c r="AB12" s="13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38</v>
      </c>
      <c r="C13" s="1">
        <v>133</v>
      </c>
      <c r="D13" s="1">
        <v>78</v>
      </c>
      <c r="E13" s="1">
        <v>99</v>
      </c>
      <c r="F13" s="1">
        <v>95</v>
      </c>
      <c r="G13" s="6">
        <v>0.3</v>
      </c>
      <c r="H13" s="1">
        <v>40</v>
      </c>
      <c r="I13" s="1" t="s">
        <v>32</v>
      </c>
      <c r="J13" s="1">
        <v>103</v>
      </c>
      <c r="K13" s="1">
        <f t="shared" si="2"/>
        <v>-4</v>
      </c>
      <c r="L13" s="1">
        <f t="shared" si="4"/>
        <v>99</v>
      </c>
      <c r="M13" s="1"/>
      <c r="N13" s="1">
        <v>60.44</v>
      </c>
      <c r="O13" s="1">
        <f t="shared" si="5"/>
        <v>19.8</v>
      </c>
      <c r="P13" s="5">
        <f>11*O13-N13-F13</f>
        <v>62.360000000000014</v>
      </c>
      <c r="Q13" s="5"/>
      <c r="R13" s="1"/>
      <c r="S13" s="1">
        <f t="shared" si="6"/>
        <v>11</v>
      </c>
      <c r="T13" s="1">
        <f t="shared" si="7"/>
        <v>7.85050505050505</v>
      </c>
      <c r="U13" s="1">
        <v>20.8</v>
      </c>
      <c r="V13" s="1">
        <v>18.399999999999999</v>
      </c>
      <c r="W13" s="1">
        <v>4.4000000000000004</v>
      </c>
      <c r="X13" s="1">
        <v>6.4</v>
      </c>
      <c r="Y13" s="1">
        <v>19.399999999999999</v>
      </c>
      <c r="Z13" s="1">
        <v>17.600000000000001</v>
      </c>
      <c r="AA13" s="1"/>
      <c r="AB13" s="1">
        <f t="shared" si="3"/>
        <v>19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259</v>
      </c>
      <c r="D14" s="1"/>
      <c r="E14" s="1">
        <v>41</v>
      </c>
      <c r="F14" s="1">
        <v>208</v>
      </c>
      <c r="G14" s="6">
        <v>0.17</v>
      </c>
      <c r="H14" s="1">
        <v>180</v>
      </c>
      <c r="I14" s="1" t="s">
        <v>32</v>
      </c>
      <c r="J14" s="1">
        <v>41</v>
      </c>
      <c r="K14" s="1">
        <f t="shared" si="2"/>
        <v>0</v>
      </c>
      <c r="L14" s="1">
        <f t="shared" si="4"/>
        <v>41</v>
      </c>
      <c r="M14" s="1"/>
      <c r="N14" s="1"/>
      <c r="O14" s="1">
        <f t="shared" si="5"/>
        <v>8.1999999999999993</v>
      </c>
      <c r="P14" s="5"/>
      <c r="Q14" s="5"/>
      <c r="R14" s="1"/>
      <c r="S14" s="1">
        <f t="shared" si="6"/>
        <v>25.365853658536587</v>
      </c>
      <c r="T14" s="1">
        <f t="shared" si="7"/>
        <v>25.365853658536587</v>
      </c>
      <c r="U14" s="1">
        <v>9.1999999999999993</v>
      </c>
      <c r="V14" s="1">
        <v>11.8</v>
      </c>
      <c r="W14" s="1">
        <v>16.2</v>
      </c>
      <c r="X14" s="1">
        <v>19.2</v>
      </c>
      <c r="Y14" s="1">
        <v>17.600000000000001</v>
      </c>
      <c r="Z14" s="1">
        <v>21.2</v>
      </c>
      <c r="AA14" s="25" t="s">
        <v>44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45</v>
      </c>
      <c r="B15" s="13" t="s">
        <v>38</v>
      </c>
      <c r="C15" s="13"/>
      <c r="D15" s="13"/>
      <c r="E15" s="13"/>
      <c r="F15" s="13"/>
      <c r="G15" s="14">
        <v>0</v>
      </c>
      <c r="H15" s="13">
        <v>50</v>
      </c>
      <c r="I15" s="13" t="s">
        <v>32</v>
      </c>
      <c r="J15" s="13"/>
      <c r="K15" s="13">
        <f t="shared" si="2"/>
        <v>0</v>
      </c>
      <c r="L15" s="13">
        <f t="shared" si="4"/>
        <v>0</v>
      </c>
      <c r="M15" s="13"/>
      <c r="N15" s="13"/>
      <c r="O15" s="13">
        <f t="shared" si="5"/>
        <v>0</v>
      </c>
      <c r="P15" s="15"/>
      <c r="Q15" s="15"/>
      <c r="R15" s="13"/>
      <c r="S15" s="13" t="e">
        <f t="shared" si="6"/>
        <v>#DIV/0!</v>
      </c>
      <c r="T15" s="13" t="e">
        <f t="shared" si="7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 t="s">
        <v>39</v>
      </c>
      <c r="AB15" s="13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183</v>
      </c>
      <c r="D16" s="1">
        <v>24</v>
      </c>
      <c r="E16" s="1">
        <v>70</v>
      </c>
      <c r="F16" s="1">
        <v>128</v>
      </c>
      <c r="G16" s="6">
        <v>0.35</v>
      </c>
      <c r="H16" s="1">
        <v>50</v>
      </c>
      <c r="I16" s="1" t="s">
        <v>32</v>
      </c>
      <c r="J16" s="1">
        <v>71</v>
      </c>
      <c r="K16" s="1">
        <f t="shared" si="2"/>
        <v>-1</v>
      </c>
      <c r="L16" s="1">
        <f t="shared" si="4"/>
        <v>46</v>
      </c>
      <c r="M16" s="1">
        <v>24</v>
      </c>
      <c r="N16" s="1">
        <v>19.320000000000022</v>
      </c>
      <c r="O16" s="1">
        <f t="shared" si="5"/>
        <v>9.1999999999999993</v>
      </c>
      <c r="P16" s="5"/>
      <c r="Q16" s="5"/>
      <c r="R16" s="1"/>
      <c r="S16" s="1">
        <f t="shared" si="6"/>
        <v>16.013043478260872</v>
      </c>
      <c r="T16" s="1">
        <f t="shared" si="7"/>
        <v>16.013043478260872</v>
      </c>
      <c r="U16" s="1">
        <v>12.8</v>
      </c>
      <c r="V16" s="1">
        <v>15.2</v>
      </c>
      <c r="W16" s="1">
        <v>17.8</v>
      </c>
      <c r="X16" s="1">
        <v>15</v>
      </c>
      <c r="Y16" s="1">
        <v>14.6</v>
      </c>
      <c r="Z16" s="1">
        <v>32.200000000000003</v>
      </c>
      <c r="AA16" s="24" t="s">
        <v>58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47</v>
      </c>
      <c r="B17" s="21" t="s">
        <v>31</v>
      </c>
      <c r="C17" s="21">
        <v>332.18</v>
      </c>
      <c r="D17" s="21">
        <v>100.911</v>
      </c>
      <c r="E17" s="21">
        <v>327.92200000000003</v>
      </c>
      <c r="F17" s="21">
        <v>100.205</v>
      </c>
      <c r="G17" s="22">
        <v>1</v>
      </c>
      <c r="H17" s="21">
        <v>55</v>
      </c>
      <c r="I17" s="21" t="s">
        <v>32</v>
      </c>
      <c r="J17" s="21">
        <v>310.14</v>
      </c>
      <c r="K17" s="21">
        <f t="shared" si="2"/>
        <v>17.782000000000039</v>
      </c>
      <c r="L17" s="21">
        <f t="shared" si="4"/>
        <v>174.14600000000002</v>
      </c>
      <c r="M17" s="21">
        <v>153.77600000000001</v>
      </c>
      <c r="N17" s="21"/>
      <c r="O17" s="21">
        <f t="shared" si="5"/>
        <v>34.8292</v>
      </c>
      <c r="P17" s="23">
        <f>14*O17-N17-F17</f>
        <v>387.40379999999999</v>
      </c>
      <c r="Q17" s="23"/>
      <c r="R17" s="21"/>
      <c r="S17" s="21">
        <f t="shared" si="6"/>
        <v>14</v>
      </c>
      <c r="T17" s="21">
        <f t="shared" si="7"/>
        <v>2.8770399549803036</v>
      </c>
      <c r="U17" s="21">
        <v>22.488399999999999</v>
      </c>
      <c r="V17" s="21">
        <v>11.241199999999999</v>
      </c>
      <c r="W17" s="21">
        <v>34.6556</v>
      </c>
      <c r="X17" s="21">
        <v>45.2256</v>
      </c>
      <c r="Y17" s="21">
        <v>40.203600000000002</v>
      </c>
      <c r="Z17" s="21">
        <v>46.875999999999998</v>
      </c>
      <c r="AA17" s="21" t="s">
        <v>48</v>
      </c>
      <c r="AB17" s="21">
        <f t="shared" si="3"/>
        <v>387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49</v>
      </c>
      <c r="B18" s="18" t="s">
        <v>31</v>
      </c>
      <c r="C18" s="18">
        <v>1934.1369999999999</v>
      </c>
      <c r="D18" s="18">
        <v>2846.5259999999998</v>
      </c>
      <c r="E18" s="18">
        <v>2965.1089999999999</v>
      </c>
      <c r="F18" s="18">
        <v>1152.75</v>
      </c>
      <c r="G18" s="19">
        <v>1</v>
      </c>
      <c r="H18" s="18">
        <v>50</v>
      </c>
      <c r="I18" s="18" t="s">
        <v>32</v>
      </c>
      <c r="J18" s="18">
        <v>4323.0540000000001</v>
      </c>
      <c r="K18" s="18">
        <f t="shared" si="2"/>
        <v>-1357.9450000000002</v>
      </c>
      <c r="L18" s="18">
        <f t="shared" si="4"/>
        <v>1068.9179999999999</v>
      </c>
      <c r="M18" s="18">
        <v>1896.191</v>
      </c>
      <c r="N18" s="18">
        <v>46.789020000000157</v>
      </c>
      <c r="O18" s="18">
        <f t="shared" si="5"/>
        <v>213.78359999999998</v>
      </c>
      <c r="P18" s="20">
        <f>10*O18-N18-F18</f>
        <v>938.29697999999962</v>
      </c>
      <c r="Q18" s="20"/>
      <c r="R18" s="18"/>
      <c r="S18" s="18">
        <f t="shared" si="6"/>
        <v>10</v>
      </c>
      <c r="T18" s="18">
        <f t="shared" si="7"/>
        <v>5.6109964468743172</v>
      </c>
      <c r="U18" s="18">
        <v>296.5412</v>
      </c>
      <c r="V18" s="18">
        <v>325.91219999999998</v>
      </c>
      <c r="W18" s="18">
        <v>262.27460000000002</v>
      </c>
      <c r="X18" s="18">
        <v>297.50880000000001</v>
      </c>
      <c r="Y18" s="18">
        <v>313.30099999999999</v>
      </c>
      <c r="Z18" s="18">
        <v>336.74439999999998</v>
      </c>
      <c r="AA18" s="18" t="s">
        <v>35</v>
      </c>
      <c r="AB18" s="18">
        <f t="shared" si="3"/>
        <v>938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50</v>
      </c>
      <c r="B19" s="18" t="s">
        <v>31</v>
      </c>
      <c r="C19" s="18">
        <v>166.90899999999999</v>
      </c>
      <c r="D19" s="18">
        <v>305.43400000000003</v>
      </c>
      <c r="E19" s="18">
        <v>107.336</v>
      </c>
      <c r="F19" s="18">
        <v>300.51499999999999</v>
      </c>
      <c r="G19" s="19">
        <v>1</v>
      </c>
      <c r="H19" s="18">
        <v>60</v>
      </c>
      <c r="I19" s="18" t="s">
        <v>32</v>
      </c>
      <c r="J19" s="18">
        <v>116.72</v>
      </c>
      <c r="K19" s="18">
        <f t="shared" si="2"/>
        <v>-9.3840000000000003</v>
      </c>
      <c r="L19" s="18">
        <f t="shared" si="4"/>
        <v>107.336</v>
      </c>
      <c r="M19" s="18"/>
      <c r="N19" s="18">
        <v>158.22520000000009</v>
      </c>
      <c r="O19" s="18">
        <f t="shared" si="5"/>
        <v>21.467199999999998</v>
      </c>
      <c r="P19" s="20"/>
      <c r="Q19" s="20"/>
      <c r="R19" s="18"/>
      <c r="S19" s="18">
        <f t="shared" si="6"/>
        <v>21.369354177535968</v>
      </c>
      <c r="T19" s="18">
        <f t="shared" si="7"/>
        <v>21.369354177535968</v>
      </c>
      <c r="U19" s="18">
        <v>65.686000000000007</v>
      </c>
      <c r="V19" s="18">
        <v>66.638800000000003</v>
      </c>
      <c r="W19" s="18">
        <v>7.4668000000000001</v>
      </c>
      <c r="X19" s="18">
        <v>0</v>
      </c>
      <c r="Y19" s="18">
        <v>31.388999999999999</v>
      </c>
      <c r="Z19" s="18">
        <v>40.209400000000002</v>
      </c>
      <c r="AA19" s="18" t="s">
        <v>35</v>
      </c>
      <c r="AB19" s="18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51</v>
      </c>
      <c r="B20" s="13" t="s">
        <v>31</v>
      </c>
      <c r="C20" s="13"/>
      <c r="D20" s="13"/>
      <c r="E20" s="13"/>
      <c r="F20" s="13"/>
      <c r="G20" s="14">
        <v>0</v>
      </c>
      <c r="H20" s="13">
        <v>60</v>
      </c>
      <c r="I20" s="13" t="s">
        <v>32</v>
      </c>
      <c r="J20" s="13"/>
      <c r="K20" s="13">
        <f t="shared" si="2"/>
        <v>0</v>
      </c>
      <c r="L20" s="13">
        <f t="shared" si="4"/>
        <v>0</v>
      </c>
      <c r="M20" s="13"/>
      <c r="N20" s="13"/>
      <c r="O20" s="13">
        <f t="shared" si="5"/>
        <v>0</v>
      </c>
      <c r="P20" s="15"/>
      <c r="Q20" s="15"/>
      <c r="R20" s="13"/>
      <c r="S20" s="13" t="e">
        <f t="shared" si="6"/>
        <v>#DIV/0!</v>
      </c>
      <c r="T20" s="13" t="e">
        <f t="shared" si="7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 t="s">
        <v>39</v>
      </c>
      <c r="AB20" s="13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52</v>
      </c>
      <c r="B21" s="21" t="s">
        <v>31</v>
      </c>
      <c r="C21" s="21">
        <v>307.33</v>
      </c>
      <c r="D21" s="21">
        <v>65.897999999999996</v>
      </c>
      <c r="E21" s="21">
        <v>289.44</v>
      </c>
      <c r="F21" s="21">
        <v>63.37</v>
      </c>
      <c r="G21" s="22">
        <v>1</v>
      </c>
      <c r="H21" s="21">
        <v>60</v>
      </c>
      <c r="I21" s="21" t="s">
        <v>32</v>
      </c>
      <c r="J21" s="21">
        <v>324.74</v>
      </c>
      <c r="K21" s="21">
        <f t="shared" si="2"/>
        <v>-35.300000000000011</v>
      </c>
      <c r="L21" s="21">
        <f t="shared" si="4"/>
        <v>127.36199999999999</v>
      </c>
      <c r="M21" s="21">
        <v>162.078</v>
      </c>
      <c r="N21" s="21">
        <v>242.74423999999999</v>
      </c>
      <c r="O21" s="21">
        <f t="shared" si="5"/>
        <v>25.4724</v>
      </c>
      <c r="P21" s="23">
        <f>13*O21-N21-F21</f>
        <v>25.026960000000038</v>
      </c>
      <c r="Q21" s="23"/>
      <c r="R21" s="21"/>
      <c r="S21" s="21">
        <f t="shared" si="6"/>
        <v>13</v>
      </c>
      <c r="T21" s="21">
        <f t="shared" si="7"/>
        <v>12.017487162575964</v>
      </c>
      <c r="U21" s="21">
        <v>35.555599999999998</v>
      </c>
      <c r="V21" s="21">
        <v>29.197199999999999</v>
      </c>
      <c r="W21" s="21">
        <v>37.650399999999998</v>
      </c>
      <c r="X21" s="21">
        <v>54.084800000000001</v>
      </c>
      <c r="Y21" s="21">
        <v>52.132199999999997</v>
      </c>
      <c r="Z21" s="21">
        <v>58.103400000000001</v>
      </c>
      <c r="AA21" s="21" t="s">
        <v>48</v>
      </c>
      <c r="AB21" s="21">
        <f t="shared" si="3"/>
        <v>25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53</v>
      </c>
      <c r="B22" s="18" t="s">
        <v>31</v>
      </c>
      <c r="C22" s="18">
        <v>346.81</v>
      </c>
      <c r="D22" s="18">
        <v>110.86</v>
      </c>
      <c r="E22" s="18">
        <v>232.684</v>
      </c>
      <c r="F22" s="18">
        <v>148.1</v>
      </c>
      <c r="G22" s="19">
        <v>1</v>
      </c>
      <c r="H22" s="18">
        <v>60</v>
      </c>
      <c r="I22" s="18" t="s">
        <v>32</v>
      </c>
      <c r="J22" s="18">
        <v>223.05</v>
      </c>
      <c r="K22" s="18">
        <f t="shared" si="2"/>
        <v>9.6339999999999861</v>
      </c>
      <c r="L22" s="18">
        <f t="shared" si="4"/>
        <v>196.59199999999998</v>
      </c>
      <c r="M22" s="18">
        <v>36.091999999999999</v>
      </c>
      <c r="N22" s="18"/>
      <c r="O22" s="18">
        <f t="shared" si="5"/>
        <v>39.318399999999997</v>
      </c>
      <c r="P22" s="20">
        <f>8*O22-N22-F22</f>
        <v>166.44719999999998</v>
      </c>
      <c r="Q22" s="20"/>
      <c r="R22" s="18"/>
      <c r="S22" s="18">
        <f t="shared" si="6"/>
        <v>8</v>
      </c>
      <c r="T22" s="18">
        <f t="shared" si="7"/>
        <v>3.7666843004801827</v>
      </c>
      <c r="U22" s="18">
        <v>37.712599999999988</v>
      </c>
      <c r="V22" s="18">
        <v>39.973799999999997</v>
      </c>
      <c r="W22" s="18">
        <v>54.301200000000001</v>
      </c>
      <c r="X22" s="18">
        <v>55.197600000000001</v>
      </c>
      <c r="Y22" s="18">
        <v>53.331800000000001</v>
      </c>
      <c r="Z22" s="18">
        <v>53.320599999999999</v>
      </c>
      <c r="AA22" s="18" t="s">
        <v>35</v>
      </c>
      <c r="AB22" s="18">
        <f t="shared" si="3"/>
        <v>166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31</v>
      </c>
      <c r="C23" s="1">
        <v>189.82900000000001</v>
      </c>
      <c r="D23" s="1">
        <v>121.548</v>
      </c>
      <c r="E23" s="1">
        <v>102.83499999999999</v>
      </c>
      <c r="F23" s="1">
        <v>198.59</v>
      </c>
      <c r="G23" s="6">
        <v>1</v>
      </c>
      <c r="H23" s="1">
        <v>60</v>
      </c>
      <c r="I23" s="1" t="s">
        <v>32</v>
      </c>
      <c r="J23" s="1">
        <v>97.1</v>
      </c>
      <c r="K23" s="1">
        <f t="shared" si="2"/>
        <v>5.7349999999999994</v>
      </c>
      <c r="L23" s="1">
        <f t="shared" si="4"/>
        <v>102.83499999999999</v>
      </c>
      <c r="M23" s="1"/>
      <c r="N23" s="1"/>
      <c r="O23" s="1">
        <f t="shared" si="5"/>
        <v>20.567</v>
      </c>
      <c r="P23" s="5">
        <f>12*O23-N23-F23</f>
        <v>48.213999999999999</v>
      </c>
      <c r="Q23" s="5"/>
      <c r="R23" s="1"/>
      <c r="S23" s="1">
        <f t="shared" si="6"/>
        <v>12</v>
      </c>
      <c r="T23" s="1">
        <f t="shared" si="7"/>
        <v>9.6557592259444736</v>
      </c>
      <c r="U23" s="1">
        <v>11.070399999999999</v>
      </c>
      <c r="V23" s="1">
        <v>13.35</v>
      </c>
      <c r="W23" s="1">
        <v>30.386800000000001</v>
      </c>
      <c r="X23" s="1">
        <v>27.220199999999998</v>
      </c>
      <c r="Y23" s="1">
        <v>19.465199999999999</v>
      </c>
      <c r="Z23" s="1">
        <v>21.234999999999999</v>
      </c>
      <c r="AA23" s="1"/>
      <c r="AB23" s="1">
        <f t="shared" si="3"/>
        <v>48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55</v>
      </c>
      <c r="B24" s="21" t="s">
        <v>31</v>
      </c>
      <c r="C24" s="21">
        <v>147.749</v>
      </c>
      <c r="D24" s="21">
        <v>394.19</v>
      </c>
      <c r="E24" s="21">
        <v>81.596000000000004</v>
      </c>
      <c r="F24" s="21">
        <v>394.19</v>
      </c>
      <c r="G24" s="22">
        <v>1</v>
      </c>
      <c r="H24" s="21">
        <v>60</v>
      </c>
      <c r="I24" s="21" t="s">
        <v>32</v>
      </c>
      <c r="J24" s="21">
        <v>110.2</v>
      </c>
      <c r="K24" s="21">
        <f t="shared" si="2"/>
        <v>-28.603999999999999</v>
      </c>
      <c r="L24" s="21">
        <f t="shared" si="4"/>
        <v>50.88</v>
      </c>
      <c r="M24" s="21">
        <v>30.716000000000001</v>
      </c>
      <c r="N24" s="21">
        <v>129.19144</v>
      </c>
      <c r="O24" s="21">
        <f t="shared" si="5"/>
        <v>10.176</v>
      </c>
      <c r="P24" s="23"/>
      <c r="Q24" s="23"/>
      <c r="R24" s="21"/>
      <c r="S24" s="21">
        <f t="shared" si="6"/>
        <v>51.432924528301889</v>
      </c>
      <c r="T24" s="21">
        <f t="shared" si="7"/>
        <v>51.432924528301889</v>
      </c>
      <c r="U24" s="21">
        <v>40.013599999999997</v>
      </c>
      <c r="V24" s="21">
        <v>39.663200000000003</v>
      </c>
      <c r="W24" s="21">
        <v>12.2722</v>
      </c>
      <c r="X24" s="21">
        <v>14.3834</v>
      </c>
      <c r="Y24" s="21">
        <v>40.369599999999998</v>
      </c>
      <c r="Z24" s="21">
        <v>41.072000000000003</v>
      </c>
      <c r="AA24" s="21" t="s">
        <v>48</v>
      </c>
      <c r="AB24" s="2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31</v>
      </c>
      <c r="C25" s="1">
        <v>161.49100000000001</v>
      </c>
      <c r="D25" s="1">
        <v>37.186</v>
      </c>
      <c r="E25" s="1">
        <v>143.774</v>
      </c>
      <c r="F25" s="1">
        <v>48.677</v>
      </c>
      <c r="G25" s="6">
        <v>1</v>
      </c>
      <c r="H25" s="1">
        <v>35</v>
      </c>
      <c r="I25" s="1" t="s">
        <v>32</v>
      </c>
      <c r="J25" s="1">
        <v>164.26599999999999</v>
      </c>
      <c r="K25" s="1">
        <f t="shared" si="2"/>
        <v>-20.49199999999999</v>
      </c>
      <c r="L25" s="1">
        <f t="shared" si="4"/>
        <v>106.58799999999999</v>
      </c>
      <c r="M25" s="1">
        <v>37.186</v>
      </c>
      <c r="N25" s="1"/>
      <c r="O25" s="1">
        <f t="shared" si="5"/>
        <v>21.317599999999999</v>
      </c>
      <c r="P25" s="5">
        <f>9*O25-N25-F25</f>
        <v>143.1814</v>
      </c>
      <c r="Q25" s="5"/>
      <c r="R25" s="1"/>
      <c r="S25" s="1">
        <f t="shared" si="6"/>
        <v>9</v>
      </c>
      <c r="T25" s="1">
        <f t="shared" si="7"/>
        <v>2.2834183960670997</v>
      </c>
      <c r="U25" s="1">
        <v>4.0787999999999993</v>
      </c>
      <c r="V25" s="1">
        <v>-0.41880000000000001</v>
      </c>
      <c r="W25" s="1">
        <v>17.363</v>
      </c>
      <c r="X25" s="1">
        <v>21.2758</v>
      </c>
      <c r="Y25" s="1">
        <v>11.7098</v>
      </c>
      <c r="Z25" s="1">
        <v>10.3094</v>
      </c>
      <c r="AA25" s="1"/>
      <c r="AB25" s="1">
        <f t="shared" si="3"/>
        <v>143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31</v>
      </c>
      <c r="C26" s="1">
        <v>159.28200000000001</v>
      </c>
      <c r="D26" s="1">
        <v>253.89400000000001</v>
      </c>
      <c r="E26" s="1">
        <v>131.65100000000001</v>
      </c>
      <c r="F26" s="1">
        <v>250.58500000000001</v>
      </c>
      <c r="G26" s="6">
        <v>1</v>
      </c>
      <c r="H26" s="1">
        <v>30</v>
      </c>
      <c r="I26" s="1" t="s">
        <v>32</v>
      </c>
      <c r="J26" s="1">
        <v>405.65300000000002</v>
      </c>
      <c r="K26" s="1">
        <f t="shared" si="2"/>
        <v>-274.00200000000001</v>
      </c>
      <c r="L26" s="1">
        <f t="shared" si="4"/>
        <v>83.230000000000018</v>
      </c>
      <c r="M26" s="1">
        <v>48.420999999999999</v>
      </c>
      <c r="N26" s="1"/>
      <c r="O26" s="1">
        <f t="shared" si="5"/>
        <v>16.646000000000004</v>
      </c>
      <c r="P26" s="5"/>
      <c r="Q26" s="5"/>
      <c r="R26" s="1"/>
      <c r="S26" s="1">
        <f t="shared" si="6"/>
        <v>15.05376667067163</v>
      </c>
      <c r="T26" s="1">
        <f t="shared" si="7"/>
        <v>15.05376667067163</v>
      </c>
      <c r="U26" s="1">
        <v>16.010200000000001</v>
      </c>
      <c r="V26" s="1">
        <v>20.081800000000001</v>
      </c>
      <c r="W26" s="1">
        <v>30.8674</v>
      </c>
      <c r="X26" s="1">
        <v>22.572199999999999</v>
      </c>
      <c r="Y26" s="1">
        <v>20.695399999999999</v>
      </c>
      <c r="Z26" s="1">
        <v>17.749400000000001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31</v>
      </c>
      <c r="C27" s="1">
        <v>200.93700000000001</v>
      </c>
      <c r="D27" s="1">
        <v>428.27800000000002</v>
      </c>
      <c r="E27" s="1">
        <v>387.29399999999998</v>
      </c>
      <c r="F27" s="1">
        <v>207.99799999999999</v>
      </c>
      <c r="G27" s="6">
        <v>1</v>
      </c>
      <c r="H27" s="1">
        <v>30</v>
      </c>
      <c r="I27" s="1" t="s">
        <v>32</v>
      </c>
      <c r="J27" s="1">
        <v>745.99300000000005</v>
      </c>
      <c r="K27" s="1">
        <f t="shared" si="2"/>
        <v>-358.69900000000007</v>
      </c>
      <c r="L27" s="1">
        <f t="shared" si="4"/>
        <v>125.238</v>
      </c>
      <c r="M27" s="1">
        <v>262.05599999999998</v>
      </c>
      <c r="N27" s="1">
        <v>26.63079999999994</v>
      </c>
      <c r="O27" s="1">
        <f t="shared" si="5"/>
        <v>25.047599999999999</v>
      </c>
      <c r="P27" s="5">
        <f t="shared" ref="P27" si="8">10*O27-N27-F27</f>
        <v>15.847200000000072</v>
      </c>
      <c r="Q27" s="5"/>
      <c r="R27" s="1"/>
      <c r="S27" s="1">
        <f t="shared" si="6"/>
        <v>10</v>
      </c>
      <c r="T27" s="1">
        <f t="shared" si="7"/>
        <v>9.3673166291381182</v>
      </c>
      <c r="U27" s="1">
        <v>30.4192</v>
      </c>
      <c r="V27" s="1">
        <v>31.713999999999999</v>
      </c>
      <c r="W27" s="1">
        <v>30.924199999999999</v>
      </c>
      <c r="X27" s="1">
        <v>32.588200000000001</v>
      </c>
      <c r="Y27" s="1">
        <v>32.358400000000003</v>
      </c>
      <c r="Z27" s="1">
        <v>31.5992</v>
      </c>
      <c r="AA27" s="1"/>
      <c r="AB27" s="1">
        <f t="shared" si="3"/>
        <v>16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60</v>
      </c>
      <c r="B28" s="18" t="s">
        <v>31</v>
      </c>
      <c r="C28" s="18">
        <v>640.29300000000001</v>
      </c>
      <c r="D28" s="18">
        <v>142.411</v>
      </c>
      <c r="E28" s="18">
        <v>402.66699999999997</v>
      </c>
      <c r="F28" s="18">
        <v>289.14100000000002</v>
      </c>
      <c r="G28" s="19">
        <v>1</v>
      </c>
      <c r="H28" s="18">
        <v>30</v>
      </c>
      <c r="I28" s="18" t="s">
        <v>32</v>
      </c>
      <c r="J28" s="18">
        <v>399.19900000000001</v>
      </c>
      <c r="K28" s="18">
        <f t="shared" si="2"/>
        <v>3.4679999999999609</v>
      </c>
      <c r="L28" s="18">
        <f t="shared" si="4"/>
        <v>370.46799999999996</v>
      </c>
      <c r="M28" s="18">
        <v>32.198999999999998</v>
      </c>
      <c r="N28" s="18"/>
      <c r="O28" s="18">
        <f t="shared" si="5"/>
        <v>74.093599999999995</v>
      </c>
      <c r="P28" s="20">
        <f>7*O28-N28-F28</f>
        <v>229.5141999999999</v>
      </c>
      <c r="Q28" s="20"/>
      <c r="R28" s="18"/>
      <c r="S28" s="18">
        <f t="shared" si="6"/>
        <v>6.9999999999999991</v>
      </c>
      <c r="T28" s="18">
        <f t="shared" si="7"/>
        <v>3.9023748339937598</v>
      </c>
      <c r="U28" s="18">
        <v>76.382199999999997</v>
      </c>
      <c r="V28" s="18">
        <v>75.159000000000006</v>
      </c>
      <c r="W28" s="18">
        <v>88.497200000000007</v>
      </c>
      <c r="X28" s="18">
        <v>92.309200000000004</v>
      </c>
      <c r="Y28" s="18">
        <v>79.409199999999998</v>
      </c>
      <c r="Z28" s="18">
        <v>77.3108</v>
      </c>
      <c r="AA28" s="18" t="s">
        <v>35</v>
      </c>
      <c r="AB28" s="18">
        <f t="shared" si="3"/>
        <v>230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61</v>
      </c>
      <c r="B29" s="13" t="s">
        <v>31</v>
      </c>
      <c r="C29" s="13"/>
      <c r="D29" s="13"/>
      <c r="E29" s="13"/>
      <c r="F29" s="13"/>
      <c r="G29" s="14">
        <v>0</v>
      </c>
      <c r="H29" s="13">
        <v>45</v>
      </c>
      <c r="I29" s="13" t="s">
        <v>32</v>
      </c>
      <c r="J29" s="13"/>
      <c r="K29" s="13">
        <f t="shared" si="2"/>
        <v>0</v>
      </c>
      <c r="L29" s="13">
        <f t="shared" si="4"/>
        <v>0</v>
      </c>
      <c r="M29" s="13"/>
      <c r="N29" s="13"/>
      <c r="O29" s="13">
        <f t="shared" si="5"/>
        <v>0</v>
      </c>
      <c r="P29" s="15"/>
      <c r="Q29" s="15"/>
      <c r="R29" s="13"/>
      <c r="S29" s="13" t="e">
        <f t="shared" si="6"/>
        <v>#DIV/0!</v>
      </c>
      <c r="T29" s="13" t="e">
        <f t="shared" si="7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 t="s">
        <v>39</v>
      </c>
      <c r="AB29" s="13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62</v>
      </c>
      <c r="B30" s="21" t="s">
        <v>31</v>
      </c>
      <c r="C30" s="21">
        <v>570.95600000000002</v>
      </c>
      <c r="D30" s="21">
        <v>121.354</v>
      </c>
      <c r="E30" s="21">
        <v>437.815</v>
      </c>
      <c r="F30" s="21">
        <v>237.52600000000001</v>
      </c>
      <c r="G30" s="22">
        <v>1</v>
      </c>
      <c r="H30" s="21">
        <v>40</v>
      </c>
      <c r="I30" s="21" t="s">
        <v>32</v>
      </c>
      <c r="J30" s="21">
        <v>429.3</v>
      </c>
      <c r="K30" s="21">
        <f t="shared" si="2"/>
        <v>8.5149999999999864</v>
      </c>
      <c r="L30" s="21">
        <f t="shared" si="4"/>
        <v>324.18099999999998</v>
      </c>
      <c r="M30" s="21">
        <v>113.634</v>
      </c>
      <c r="N30" s="21"/>
      <c r="O30" s="21">
        <f t="shared" si="5"/>
        <v>64.836199999999991</v>
      </c>
      <c r="P30" s="23">
        <f>13*O30-N30-F30</f>
        <v>605.3445999999999</v>
      </c>
      <c r="Q30" s="23"/>
      <c r="R30" s="21"/>
      <c r="S30" s="21">
        <f t="shared" si="6"/>
        <v>13.000000000000002</v>
      </c>
      <c r="T30" s="21">
        <f t="shared" si="7"/>
        <v>3.6634781187052918</v>
      </c>
      <c r="U30" s="21">
        <v>31.756799999999998</v>
      </c>
      <c r="V30" s="21">
        <v>24.749600000000001</v>
      </c>
      <c r="W30" s="21">
        <v>59.3354</v>
      </c>
      <c r="X30" s="21">
        <v>79.0184</v>
      </c>
      <c r="Y30" s="21">
        <v>55.188400000000001</v>
      </c>
      <c r="Z30" s="21">
        <v>50.637799999999999</v>
      </c>
      <c r="AA30" s="21" t="s">
        <v>48</v>
      </c>
      <c r="AB30" s="21">
        <f t="shared" si="3"/>
        <v>605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31</v>
      </c>
      <c r="C31" s="1">
        <v>262.10599999999999</v>
      </c>
      <c r="D31" s="1">
        <v>78.462000000000003</v>
      </c>
      <c r="E31" s="1">
        <v>214.423</v>
      </c>
      <c r="F31" s="1">
        <v>74.543000000000006</v>
      </c>
      <c r="G31" s="6">
        <v>1</v>
      </c>
      <c r="H31" s="1">
        <v>40</v>
      </c>
      <c r="I31" s="1" t="s">
        <v>32</v>
      </c>
      <c r="J31" s="1">
        <v>207.637</v>
      </c>
      <c r="K31" s="1">
        <f t="shared" si="2"/>
        <v>6.7860000000000014</v>
      </c>
      <c r="L31" s="1">
        <f t="shared" si="4"/>
        <v>156.91800000000001</v>
      </c>
      <c r="M31" s="1">
        <v>57.505000000000003</v>
      </c>
      <c r="N31" s="1">
        <v>84.081800000000044</v>
      </c>
      <c r="O31" s="1">
        <f t="shared" si="5"/>
        <v>31.383600000000001</v>
      </c>
      <c r="P31" s="5">
        <f>11*O31-N31-F31</f>
        <v>186.59479999999996</v>
      </c>
      <c r="Q31" s="5"/>
      <c r="R31" s="1"/>
      <c r="S31" s="1">
        <f t="shared" si="6"/>
        <v>11</v>
      </c>
      <c r="T31" s="1">
        <f t="shared" si="7"/>
        <v>5.054385092851045</v>
      </c>
      <c r="U31" s="1">
        <v>26.748200000000001</v>
      </c>
      <c r="V31" s="1">
        <v>23.280999999999999</v>
      </c>
      <c r="W31" s="1">
        <v>22.594200000000001</v>
      </c>
      <c r="X31" s="1">
        <v>31.9876</v>
      </c>
      <c r="Y31" s="1">
        <v>25.110199999999999</v>
      </c>
      <c r="Z31" s="1">
        <v>18.853200000000001</v>
      </c>
      <c r="AA31" s="1"/>
      <c r="AB31" s="1">
        <f t="shared" si="3"/>
        <v>187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31</v>
      </c>
      <c r="C32" s="1">
        <v>94.102000000000004</v>
      </c>
      <c r="D32" s="1">
        <v>16.776</v>
      </c>
      <c r="E32" s="1">
        <v>74.801000000000002</v>
      </c>
      <c r="F32" s="1">
        <v>31.956</v>
      </c>
      <c r="G32" s="6">
        <v>1</v>
      </c>
      <c r="H32" s="1">
        <v>30</v>
      </c>
      <c r="I32" s="1" t="s">
        <v>32</v>
      </c>
      <c r="J32" s="1">
        <v>73.676000000000002</v>
      </c>
      <c r="K32" s="1">
        <f t="shared" si="2"/>
        <v>1.125</v>
      </c>
      <c r="L32" s="1">
        <f t="shared" si="4"/>
        <v>48.769000000000005</v>
      </c>
      <c r="M32" s="1">
        <v>26.032</v>
      </c>
      <c r="N32" s="1"/>
      <c r="O32" s="1">
        <f t="shared" si="5"/>
        <v>9.7538000000000018</v>
      </c>
      <c r="P32" s="5">
        <f t="shared" ref="P32" si="9">10*O32-N32-F32</f>
        <v>65.582000000000008</v>
      </c>
      <c r="Q32" s="5"/>
      <c r="R32" s="1"/>
      <c r="S32" s="1">
        <f t="shared" si="6"/>
        <v>10</v>
      </c>
      <c r="T32" s="1">
        <f t="shared" si="7"/>
        <v>3.2762615595972844</v>
      </c>
      <c r="U32" s="1">
        <v>5.7422000000000004</v>
      </c>
      <c r="V32" s="1">
        <v>4.8616000000000001</v>
      </c>
      <c r="W32" s="1">
        <v>10.043799999999999</v>
      </c>
      <c r="X32" s="1">
        <v>12.8002</v>
      </c>
      <c r="Y32" s="1">
        <v>6.1458000000000004</v>
      </c>
      <c r="Z32" s="1">
        <v>5.2417999999999996</v>
      </c>
      <c r="AA32" s="1"/>
      <c r="AB32" s="1">
        <f t="shared" si="3"/>
        <v>66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31</v>
      </c>
      <c r="C33" s="1">
        <v>290.90800000000002</v>
      </c>
      <c r="D33" s="1">
        <v>16</v>
      </c>
      <c r="E33" s="1">
        <v>93.277000000000001</v>
      </c>
      <c r="F33" s="1">
        <v>163.02000000000001</v>
      </c>
      <c r="G33" s="6">
        <v>1</v>
      </c>
      <c r="H33" s="1">
        <v>50</v>
      </c>
      <c r="I33" s="1" t="s">
        <v>32</v>
      </c>
      <c r="J33" s="1">
        <v>96.2</v>
      </c>
      <c r="K33" s="1">
        <f t="shared" si="2"/>
        <v>-2.9230000000000018</v>
      </c>
      <c r="L33" s="1">
        <f t="shared" si="4"/>
        <v>93.277000000000001</v>
      </c>
      <c r="M33" s="1"/>
      <c r="N33" s="1">
        <v>43.811199999999957</v>
      </c>
      <c r="O33" s="1">
        <f t="shared" si="5"/>
        <v>18.6554</v>
      </c>
      <c r="P33" s="5">
        <f>12*O33-N33-F33</f>
        <v>17.033600000000035</v>
      </c>
      <c r="Q33" s="5"/>
      <c r="R33" s="1"/>
      <c r="S33" s="1">
        <f t="shared" si="6"/>
        <v>12</v>
      </c>
      <c r="T33" s="1">
        <f t="shared" si="7"/>
        <v>11.086934614106369</v>
      </c>
      <c r="U33" s="1">
        <v>21.816400000000002</v>
      </c>
      <c r="V33" s="1">
        <v>23.344999999999999</v>
      </c>
      <c r="W33" s="1">
        <v>28.146799999999999</v>
      </c>
      <c r="X33" s="1">
        <v>28.434999999999999</v>
      </c>
      <c r="Y33" s="1">
        <v>42.025199999999998</v>
      </c>
      <c r="Z33" s="1">
        <v>51.699199999999998</v>
      </c>
      <c r="AA33" s="1"/>
      <c r="AB33" s="1">
        <f t="shared" si="3"/>
        <v>17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123.003</v>
      </c>
      <c r="D34" s="1">
        <v>73.62</v>
      </c>
      <c r="E34" s="1">
        <v>80.62</v>
      </c>
      <c r="F34" s="1">
        <v>91.135000000000005</v>
      </c>
      <c r="G34" s="6">
        <v>1</v>
      </c>
      <c r="H34" s="1">
        <v>50</v>
      </c>
      <c r="I34" s="1" t="s">
        <v>32</v>
      </c>
      <c r="J34" s="1">
        <v>82.1</v>
      </c>
      <c r="K34" s="1">
        <f t="shared" si="2"/>
        <v>-1.4799999999999898</v>
      </c>
      <c r="L34" s="1">
        <f t="shared" si="4"/>
        <v>67.134</v>
      </c>
      <c r="M34" s="1">
        <v>13.486000000000001</v>
      </c>
      <c r="N34" s="1">
        <v>100.20924000000009</v>
      </c>
      <c r="O34" s="1">
        <f t="shared" si="5"/>
        <v>13.4268</v>
      </c>
      <c r="P34" s="5"/>
      <c r="Q34" s="5"/>
      <c r="R34" s="1"/>
      <c r="S34" s="1">
        <f t="shared" si="6"/>
        <v>14.250919057407581</v>
      </c>
      <c r="T34" s="1">
        <f t="shared" si="7"/>
        <v>14.250919057407581</v>
      </c>
      <c r="U34" s="1">
        <v>18.5076</v>
      </c>
      <c r="V34" s="1">
        <v>15.9794</v>
      </c>
      <c r="W34" s="1">
        <v>16.549199999999999</v>
      </c>
      <c r="X34" s="1">
        <v>18.431000000000001</v>
      </c>
      <c r="Y34" s="1">
        <v>15.8246</v>
      </c>
      <c r="Z34" s="1">
        <v>23.472999999999999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108.29300000000001</v>
      </c>
      <c r="D35" s="1">
        <v>25.931000000000001</v>
      </c>
      <c r="E35" s="1">
        <v>62.186999999999998</v>
      </c>
      <c r="F35" s="1">
        <v>60.469000000000001</v>
      </c>
      <c r="G35" s="6">
        <v>1</v>
      </c>
      <c r="H35" s="1">
        <v>50</v>
      </c>
      <c r="I35" s="1" t="s">
        <v>32</v>
      </c>
      <c r="J35" s="1">
        <v>64.900000000000006</v>
      </c>
      <c r="K35" s="1">
        <f t="shared" si="2"/>
        <v>-2.7130000000000081</v>
      </c>
      <c r="L35" s="1">
        <f t="shared" si="4"/>
        <v>62.186999999999998</v>
      </c>
      <c r="M35" s="1"/>
      <c r="N35" s="1">
        <v>75.033079999999998</v>
      </c>
      <c r="O35" s="1">
        <f t="shared" si="5"/>
        <v>12.4374</v>
      </c>
      <c r="P35" s="5">
        <f t="shared" ref="P35:P36" si="10">12*O35-N35-F35</f>
        <v>13.746720000000018</v>
      </c>
      <c r="Q35" s="5"/>
      <c r="R35" s="1"/>
      <c r="S35" s="1">
        <f t="shared" si="6"/>
        <v>12.000000000000002</v>
      </c>
      <c r="T35" s="1">
        <f t="shared" si="7"/>
        <v>10.894727193786483</v>
      </c>
      <c r="U35" s="1">
        <v>14.119</v>
      </c>
      <c r="V35" s="1">
        <v>11.9598</v>
      </c>
      <c r="W35" s="1">
        <v>10.901999999999999</v>
      </c>
      <c r="X35" s="1">
        <v>11.1812</v>
      </c>
      <c r="Y35" s="1">
        <v>19.295000000000002</v>
      </c>
      <c r="Z35" s="1">
        <v>19.5868</v>
      </c>
      <c r="AA35" s="1"/>
      <c r="AB35" s="1">
        <f t="shared" si="3"/>
        <v>14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38</v>
      </c>
      <c r="C36" s="1">
        <v>355</v>
      </c>
      <c r="D36" s="1">
        <v>594</v>
      </c>
      <c r="E36" s="1">
        <v>369</v>
      </c>
      <c r="F36" s="1">
        <v>519</v>
      </c>
      <c r="G36" s="6">
        <v>0.4</v>
      </c>
      <c r="H36" s="1">
        <v>45</v>
      </c>
      <c r="I36" s="1" t="s">
        <v>32</v>
      </c>
      <c r="J36" s="1">
        <v>368</v>
      </c>
      <c r="K36" s="1">
        <f t="shared" si="2"/>
        <v>1</v>
      </c>
      <c r="L36" s="1">
        <f t="shared" si="4"/>
        <v>321</v>
      </c>
      <c r="M36" s="1">
        <v>48</v>
      </c>
      <c r="N36" s="1">
        <v>10</v>
      </c>
      <c r="O36" s="1">
        <f t="shared" si="5"/>
        <v>64.2</v>
      </c>
      <c r="P36" s="5">
        <f t="shared" si="10"/>
        <v>241.40000000000009</v>
      </c>
      <c r="Q36" s="5"/>
      <c r="R36" s="1"/>
      <c r="S36" s="1">
        <f t="shared" si="6"/>
        <v>12</v>
      </c>
      <c r="T36" s="1">
        <f t="shared" si="7"/>
        <v>8.2398753894081</v>
      </c>
      <c r="U36" s="1">
        <v>61.2</v>
      </c>
      <c r="V36" s="1">
        <v>79.8</v>
      </c>
      <c r="W36" s="1">
        <v>93</v>
      </c>
      <c r="X36" s="1">
        <v>69.599999999999994</v>
      </c>
      <c r="Y36" s="1">
        <v>84.8</v>
      </c>
      <c r="Z36" s="1">
        <v>92.8</v>
      </c>
      <c r="AA36" s="1"/>
      <c r="AB36" s="1">
        <f t="shared" si="3"/>
        <v>97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70</v>
      </c>
      <c r="B37" s="13" t="s">
        <v>38</v>
      </c>
      <c r="C37" s="13"/>
      <c r="D37" s="13"/>
      <c r="E37" s="13"/>
      <c r="F37" s="13"/>
      <c r="G37" s="14">
        <v>0</v>
      </c>
      <c r="H37" s="13">
        <v>50</v>
      </c>
      <c r="I37" s="13" t="s">
        <v>32</v>
      </c>
      <c r="J37" s="13"/>
      <c r="K37" s="13">
        <f t="shared" ref="K37:K68" si="11">E37-J37</f>
        <v>0</v>
      </c>
      <c r="L37" s="13">
        <f t="shared" si="4"/>
        <v>0</v>
      </c>
      <c r="M37" s="13"/>
      <c r="N37" s="13"/>
      <c r="O37" s="13">
        <f t="shared" si="5"/>
        <v>0</v>
      </c>
      <c r="P37" s="15"/>
      <c r="Q37" s="15"/>
      <c r="R37" s="13"/>
      <c r="S37" s="13" t="e">
        <f t="shared" si="6"/>
        <v>#DIV/0!</v>
      </c>
      <c r="T37" s="13" t="e">
        <f t="shared" si="7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 t="s">
        <v>39</v>
      </c>
      <c r="AB37" s="13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38</v>
      </c>
      <c r="C38" s="1">
        <v>555</v>
      </c>
      <c r="D38" s="1">
        <v>115</v>
      </c>
      <c r="E38" s="1">
        <v>412</v>
      </c>
      <c r="F38" s="1">
        <v>203</v>
      </c>
      <c r="G38" s="6">
        <v>0.4</v>
      </c>
      <c r="H38" s="1">
        <v>45</v>
      </c>
      <c r="I38" s="1" t="s">
        <v>32</v>
      </c>
      <c r="J38" s="1">
        <v>413</v>
      </c>
      <c r="K38" s="1">
        <f t="shared" si="11"/>
        <v>-1</v>
      </c>
      <c r="L38" s="1">
        <f t="shared" si="4"/>
        <v>308</v>
      </c>
      <c r="M38" s="1">
        <v>104</v>
      </c>
      <c r="N38" s="1">
        <v>275.04000000000002</v>
      </c>
      <c r="O38" s="1">
        <f t="shared" si="5"/>
        <v>61.6</v>
      </c>
      <c r="P38" s="5">
        <f>12*O38-N38-F38</f>
        <v>261.16000000000003</v>
      </c>
      <c r="Q38" s="5"/>
      <c r="R38" s="1"/>
      <c r="S38" s="1">
        <f t="shared" si="6"/>
        <v>12</v>
      </c>
      <c r="T38" s="1">
        <f t="shared" si="7"/>
        <v>7.7603896103896108</v>
      </c>
      <c r="U38" s="1">
        <v>60</v>
      </c>
      <c r="V38" s="1">
        <v>52.4</v>
      </c>
      <c r="W38" s="1">
        <v>65</v>
      </c>
      <c r="X38" s="1">
        <v>78.400000000000006</v>
      </c>
      <c r="Y38" s="1">
        <v>78.400000000000006</v>
      </c>
      <c r="Z38" s="1">
        <v>84.6</v>
      </c>
      <c r="AA38" s="1"/>
      <c r="AB38" s="1">
        <f t="shared" ref="AB38:AB69" si="12">ROUND(P38*G38,0)</f>
        <v>104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72</v>
      </c>
      <c r="B39" s="10" t="s">
        <v>38</v>
      </c>
      <c r="C39" s="10"/>
      <c r="D39" s="10">
        <v>24</v>
      </c>
      <c r="E39" s="10">
        <v>24</v>
      </c>
      <c r="F39" s="10"/>
      <c r="G39" s="11">
        <v>0</v>
      </c>
      <c r="H39" s="10" t="e">
        <v>#N/A</v>
      </c>
      <c r="I39" s="10" t="s">
        <v>68</v>
      </c>
      <c r="J39" s="10">
        <v>24</v>
      </c>
      <c r="K39" s="10">
        <f t="shared" si="11"/>
        <v>0</v>
      </c>
      <c r="L39" s="10">
        <f t="shared" si="4"/>
        <v>0</v>
      </c>
      <c r="M39" s="10">
        <v>24</v>
      </c>
      <c r="N39" s="10"/>
      <c r="O39" s="10">
        <f t="shared" si="5"/>
        <v>0</v>
      </c>
      <c r="P39" s="12"/>
      <c r="Q39" s="12"/>
      <c r="R39" s="10"/>
      <c r="S39" s="10" t="e">
        <f t="shared" si="6"/>
        <v>#DIV/0!</v>
      </c>
      <c r="T39" s="10" t="e">
        <f t="shared" si="7"/>
        <v>#DIV/0!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/>
      <c r="AB39" s="10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73</v>
      </c>
      <c r="B40" s="13" t="s">
        <v>31</v>
      </c>
      <c r="C40" s="13"/>
      <c r="D40" s="13">
        <v>127.816</v>
      </c>
      <c r="E40" s="13">
        <v>127.816</v>
      </c>
      <c r="F40" s="13"/>
      <c r="G40" s="14">
        <v>0</v>
      </c>
      <c r="H40" s="13">
        <v>45</v>
      </c>
      <c r="I40" s="13" t="s">
        <v>32</v>
      </c>
      <c r="J40" s="13">
        <v>127.816</v>
      </c>
      <c r="K40" s="13">
        <f t="shared" si="11"/>
        <v>0</v>
      </c>
      <c r="L40" s="13">
        <f t="shared" si="4"/>
        <v>0</v>
      </c>
      <c r="M40" s="13">
        <v>127.816</v>
      </c>
      <c r="N40" s="13"/>
      <c r="O40" s="13">
        <f t="shared" si="5"/>
        <v>0</v>
      </c>
      <c r="P40" s="15"/>
      <c r="Q40" s="15"/>
      <c r="R40" s="13"/>
      <c r="S40" s="13" t="e">
        <f t="shared" si="6"/>
        <v>#DIV/0!</v>
      </c>
      <c r="T40" s="13" t="e">
        <f t="shared" si="7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 t="s">
        <v>39</v>
      </c>
      <c r="AB40" s="13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74</v>
      </c>
      <c r="B41" s="13" t="s">
        <v>38</v>
      </c>
      <c r="C41" s="13"/>
      <c r="D41" s="13"/>
      <c r="E41" s="13"/>
      <c r="F41" s="13"/>
      <c r="G41" s="14">
        <v>0</v>
      </c>
      <c r="H41" s="13">
        <v>45</v>
      </c>
      <c r="I41" s="13" t="s">
        <v>32</v>
      </c>
      <c r="J41" s="13"/>
      <c r="K41" s="13">
        <f t="shared" si="11"/>
        <v>0</v>
      </c>
      <c r="L41" s="13">
        <f t="shared" si="4"/>
        <v>0</v>
      </c>
      <c r="M41" s="13"/>
      <c r="N41" s="13"/>
      <c r="O41" s="13">
        <f t="shared" si="5"/>
        <v>0</v>
      </c>
      <c r="P41" s="15"/>
      <c r="Q41" s="15"/>
      <c r="R41" s="13"/>
      <c r="S41" s="13" t="e">
        <f t="shared" si="6"/>
        <v>#DIV/0!</v>
      </c>
      <c r="T41" s="13" t="e">
        <f t="shared" si="7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 t="s">
        <v>39</v>
      </c>
      <c r="AB41" s="13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75</v>
      </c>
      <c r="B42" s="13" t="s">
        <v>38</v>
      </c>
      <c r="C42" s="13"/>
      <c r="D42" s="13"/>
      <c r="E42" s="13"/>
      <c r="F42" s="13"/>
      <c r="G42" s="14">
        <v>0</v>
      </c>
      <c r="H42" s="13">
        <v>40</v>
      </c>
      <c r="I42" s="13" t="s">
        <v>32</v>
      </c>
      <c r="J42" s="13"/>
      <c r="K42" s="13">
        <f t="shared" si="11"/>
        <v>0</v>
      </c>
      <c r="L42" s="13">
        <f t="shared" si="4"/>
        <v>0</v>
      </c>
      <c r="M42" s="13"/>
      <c r="N42" s="13"/>
      <c r="O42" s="13">
        <f t="shared" si="5"/>
        <v>0</v>
      </c>
      <c r="P42" s="15"/>
      <c r="Q42" s="15"/>
      <c r="R42" s="13"/>
      <c r="S42" s="13" t="e">
        <f t="shared" si="6"/>
        <v>#DIV/0!</v>
      </c>
      <c r="T42" s="13" t="e">
        <f t="shared" si="7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 t="s">
        <v>39</v>
      </c>
      <c r="AB42" s="13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258.00599999999997</v>
      </c>
      <c r="D43" s="1">
        <v>120.73699999999999</v>
      </c>
      <c r="E43" s="1">
        <v>123.643</v>
      </c>
      <c r="F43" s="1">
        <v>209.33099999999999</v>
      </c>
      <c r="G43" s="6">
        <v>1</v>
      </c>
      <c r="H43" s="1">
        <v>40</v>
      </c>
      <c r="I43" s="1" t="s">
        <v>32</v>
      </c>
      <c r="J43" s="1">
        <v>135</v>
      </c>
      <c r="K43" s="1">
        <f t="shared" si="11"/>
        <v>-11.356999999999999</v>
      </c>
      <c r="L43" s="1">
        <f t="shared" si="4"/>
        <v>123.643</v>
      </c>
      <c r="M43" s="1"/>
      <c r="N43" s="1"/>
      <c r="O43" s="1">
        <f t="shared" si="5"/>
        <v>24.7286</v>
      </c>
      <c r="P43" s="5">
        <f t="shared" ref="P43:P44" si="13">11*O43-N43-F43</f>
        <v>62.683599999999984</v>
      </c>
      <c r="Q43" s="5"/>
      <c r="R43" s="1"/>
      <c r="S43" s="1">
        <f t="shared" si="6"/>
        <v>10.999999999999998</v>
      </c>
      <c r="T43" s="1">
        <f t="shared" si="7"/>
        <v>8.4651375330588863</v>
      </c>
      <c r="U43" s="1">
        <v>27.4236</v>
      </c>
      <c r="V43" s="1">
        <v>31.5886</v>
      </c>
      <c r="W43" s="1">
        <v>32.926000000000002</v>
      </c>
      <c r="X43" s="1">
        <v>36.586799999999997</v>
      </c>
      <c r="Y43" s="1">
        <v>28.5962</v>
      </c>
      <c r="Z43" s="1">
        <v>23.2668</v>
      </c>
      <c r="AA43" s="1"/>
      <c r="AB43" s="1">
        <f t="shared" si="12"/>
        <v>63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38</v>
      </c>
      <c r="C44" s="1">
        <v>399</v>
      </c>
      <c r="D44" s="1"/>
      <c r="E44" s="1">
        <v>157</v>
      </c>
      <c r="F44" s="1">
        <v>230</v>
      </c>
      <c r="G44" s="6">
        <v>0.4</v>
      </c>
      <c r="H44" s="1">
        <v>40</v>
      </c>
      <c r="I44" s="1" t="s">
        <v>32</v>
      </c>
      <c r="J44" s="1">
        <v>162</v>
      </c>
      <c r="K44" s="1">
        <f t="shared" si="11"/>
        <v>-5</v>
      </c>
      <c r="L44" s="1">
        <f t="shared" si="4"/>
        <v>157</v>
      </c>
      <c r="M44" s="1"/>
      <c r="N44" s="1"/>
      <c r="O44" s="1">
        <f t="shared" si="5"/>
        <v>31.4</v>
      </c>
      <c r="P44" s="5">
        <f t="shared" si="13"/>
        <v>115.39999999999998</v>
      </c>
      <c r="Q44" s="5"/>
      <c r="R44" s="1"/>
      <c r="S44" s="1">
        <f t="shared" si="6"/>
        <v>11</v>
      </c>
      <c r="T44" s="1">
        <f t="shared" si="7"/>
        <v>7.3248407643312108</v>
      </c>
      <c r="U44" s="1">
        <v>26.2</v>
      </c>
      <c r="V44" s="1">
        <v>18.600000000000001</v>
      </c>
      <c r="W44" s="1">
        <v>29.6</v>
      </c>
      <c r="X44" s="1">
        <v>40.6</v>
      </c>
      <c r="Y44" s="1">
        <v>54.2</v>
      </c>
      <c r="Z44" s="1">
        <v>61.6</v>
      </c>
      <c r="AA44" s="1"/>
      <c r="AB44" s="1">
        <f t="shared" si="12"/>
        <v>46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38</v>
      </c>
      <c r="C45" s="1">
        <v>362</v>
      </c>
      <c r="D45" s="1">
        <v>18</v>
      </c>
      <c r="E45" s="1">
        <v>170</v>
      </c>
      <c r="F45" s="1">
        <v>201</v>
      </c>
      <c r="G45" s="6">
        <v>0.4</v>
      </c>
      <c r="H45" s="1">
        <v>45</v>
      </c>
      <c r="I45" s="1" t="s">
        <v>32</v>
      </c>
      <c r="J45" s="1">
        <v>173</v>
      </c>
      <c r="K45" s="1">
        <f t="shared" si="11"/>
        <v>-3</v>
      </c>
      <c r="L45" s="1">
        <f t="shared" si="4"/>
        <v>170</v>
      </c>
      <c r="M45" s="1"/>
      <c r="N45" s="1">
        <v>72.400000000000034</v>
      </c>
      <c r="O45" s="1">
        <f t="shared" si="5"/>
        <v>34</v>
      </c>
      <c r="P45" s="5">
        <f>12*O45-N45-F45</f>
        <v>134.59999999999997</v>
      </c>
      <c r="Q45" s="5"/>
      <c r="R45" s="1"/>
      <c r="S45" s="1">
        <f t="shared" si="6"/>
        <v>12</v>
      </c>
      <c r="T45" s="1">
        <f t="shared" si="7"/>
        <v>8.0411764705882369</v>
      </c>
      <c r="U45" s="1">
        <v>32.200000000000003</v>
      </c>
      <c r="V45" s="1">
        <v>27.6</v>
      </c>
      <c r="W45" s="1">
        <v>43</v>
      </c>
      <c r="X45" s="1">
        <v>49.8</v>
      </c>
      <c r="Y45" s="1">
        <v>44.8</v>
      </c>
      <c r="Z45" s="1">
        <v>42.4</v>
      </c>
      <c r="AA45" s="1"/>
      <c r="AB45" s="1">
        <f t="shared" si="12"/>
        <v>54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79</v>
      </c>
      <c r="B46" s="10" t="s">
        <v>31</v>
      </c>
      <c r="C46" s="10"/>
      <c r="D46" s="10">
        <v>51.673000000000002</v>
      </c>
      <c r="E46" s="10">
        <v>51.673000000000002</v>
      </c>
      <c r="F46" s="10"/>
      <c r="G46" s="11">
        <v>0</v>
      </c>
      <c r="H46" s="10" t="e">
        <v>#N/A</v>
      </c>
      <c r="I46" s="10" t="s">
        <v>68</v>
      </c>
      <c r="J46" s="10">
        <v>51.673000000000002</v>
      </c>
      <c r="K46" s="10">
        <f t="shared" si="11"/>
        <v>0</v>
      </c>
      <c r="L46" s="10">
        <f t="shared" si="4"/>
        <v>0</v>
      </c>
      <c r="M46" s="10">
        <v>51.673000000000002</v>
      </c>
      <c r="N46" s="10"/>
      <c r="O46" s="10">
        <f t="shared" si="5"/>
        <v>0</v>
      </c>
      <c r="P46" s="12"/>
      <c r="Q46" s="12"/>
      <c r="R46" s="10"/>
      <c r="S46" s="10" t="e">
        <f t="shared" si="6"/>
        <v>#DIV/0!</v>
      </c>
      <c r="T46" s="10" t="e">
        <f t="shared" si="7"/>
        <v>#DIV/0!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/>
      <c r="AB46" s="10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80</v>
      </c>
      <c r="B47" s="13" t="s">
        <v>31</v>
      </c>
      <c r="C47" s="13"/>
      <c r="D47" s="13">
        <v>51.609000000000002</v>
      </c>
      <c r="E47" s="13">
        <v>51.609000000000002</v>
      </c>
      <c r="F47" s="13"/>
      <c r="G47" s="14">
        <v>0</v>
      </c>
      <c r="H47" s="13">
        <v>40</v>
      </c>
      <c r="I47" s="13" t="s">
        <v>32</v>
      </c>
      <c r="J47" s="13">
        <v>51.609000000000002</v>
      </c>
      <c r="K47" s="13">
        <f t="shared" si="11"/>
        <v>0</v>
      </c>
      <c r="L47" s="13">
        <f t="shared" si="4"/>
        <v>0</v>
      </c>
      <c r="M47" s="13">
        <v>51.609000000000002</v>
      </c>
      <c r="N47" s="13"/>
      <c r="O47" s="13">
        <f t="shared" si="5"/>
        <v>0</v>
      </c>
      <c r="P47" s="15"/>
      <c r="Q47" s="15"/>
      <c r="R47" s="13"/>
      <c r="S47" s="13" t="e">
        <f t="shared" si="6"/>
        <v>#DIV/0!</v>
      </c>
      <c r="T47" s="13" t="e">
        <f t="shared" si="7"/>
        <v>#DIV/0!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 t="s">
        <v>39</v>
      </c>
      <c r="AB47" s="13">
        <f t="shared" si="1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81</v>
      </c>
      <c r="B48" s="13" t="s">
        <v>38</v>
      </c>
      <c r="C48" s="13"/>
      <c r="D48" s="13">
        <v>42</v>
      </c>
      <c r="E48" s="13">
        <v>42</v>
      </c>
      <c r="F48" s="13"/>
      <c r="G48" s="14">
        <v>0</v>
      </c>
      <c r="H48" s="13">
        <v>40</v>
      </c>
      <c r="I48" s="13" t="s">
        <v>32</v>
      </c>
      <c r="J48" s="13">
        <v>42</v>
      </c>
      <c r="K48" s="13">
        <f t="shared" si="11"/>
        <v>0</v>
      </c>
      <c r="L48" s="13">
        <f t="shared" si="4"/>
        <v>0</v>
      </c>
      <c r="M48" s="13">
        <v>42</v>
      </c>
      <c r="N48" s="13"/>
      <c r="O48" s="13">
        <f t="shared" si="5"/>
        <v>0</v>
      </c>
      <c r="P48" s="15"/>
      <c r="Q48" s="15"/>
      <c r="R48" s="13"/>
      <c r="S48" s="13" t="e">
        <f t="shared" si="6"/>
        <v>#DIV/0!</v>
      </c>
      <c r="T48" s="13" t="e">
        <f t="shared" si="7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 t="s">
        <v>39</v>
      </c>
      <c r="AB48" s="13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38</v>
      </c>
      <c r="C49" s="1">
        <v>690</v>
      </c>
      <c r="D49" s="1">
        <v>180</v>
      </c>
      <c r="E49" s="1">
        <v>432</v>
      </c>
      <c r="F49" s="1">
        <v>364</v>
      </c>
      <c r="G49" s="6">
        <v>0.4</v>
      </c>
      <c r="H49" s="1">
        <v>40</v>
      </c>
      <c r="I49" s="1" t="s">
        <v>32</v>
      </c>
      <c r="J49" s="1">
        <v>436</v>
      </c>
      <c r="K49" s="1">
        <f t="shared" si="11"/>
        <v>-4</v>
      </c>
      <c r="L49" s="1">
        <f t="shared" si="4"/>
        <v>354</v>
      </c>
      <c r="M49" s="1">
        <v>78</v>
      </c>
      <c r="N49" s="1">
        <v>95.200000000000045</v>
      </c>
      <c r="O49" s="1">
        <f t="shared" si="5"/>
        <v>70.8</v>
      </c>
      <c r="P49" s="5">
        <f>11*O49-N49-F49</f>
        <v>319.59999999999991</v>
      </c>
      <c r="Q49" s="5"/>
      <c r="R49" s="1"/>
      <c r="S49" s="1">
        <f t="shared" si="6"/>
        <v>11</v>
      </c>
      <c r="T49" s="1">
        <f t="shared" si="7"/>
        <v>6.4858757062146903</v>
      </c>
      <c r="U49" s="1">
        <v>65.2</v>
      </c>
      <c r="V49" s="1">
        <v>64.400000000000006</v>
      </c>
      <c r="W49" s="1">
        <v>87.2</v>
      </c>
      <c r="X49" s="1">
        <v>95</v>
      </c>
      <c r="Y49" s="1">
        <v>97.2</v>
      </c>
      <c r="Z49" s="1">
        <v>110.6</v>
      </c>
      <c r="AA49" s="1"/>
      <c r="AB49" s="1">
        <f t="shared" si="12"/>
        <v>128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31</v>
      </c>
      <c r="C50" s="1">
        <v>125.381</v>
      </c>
      <c r="D50" s="1">
        <v>97.06</v>
      </c>
      <c r="E50" s="1">
        <v>62.276000000000003</v>
      </c>
      <c r="F50" s="1">
        <v>148.35900000000001</v>
      </c>
      <c r="G50" s="6">
        <v>1</v>
      </c>
      <c r="H50" s="1">
        <v>50</v>
      </c>
      <c r="I50" s="1" t="s">
        <v>32</v>
      </c>
      <c r="J50" s="1">
        <v>64.099999999999994</v>
      </c>
      <c r="K50" s="1">
        <f t="shared" si="11"/>
        <v>-1.823999999999991</v>
      </c>
      <c r="L50" s="1">
        <f t="shared" si="4"/>
        <v>62.276000000000003</v>
      </c>
      <c r="M50" s="1"/>
      <c r="N50" s="1">
        <v>8.3173999999999921</v>
      </c>
      <c r="O50" s="1">
        <f t="shared" si="5"/>
        <v>12.455200000000001</v>
      </c>
      <c r="P50" s="5"/>
      <c r="Q50" s="5"/>
      <c r="R50" s="1"/>
      <c r="S50" s="1">
        <f t="shared" si="6"/>
        <v>12.57919583788297</v>
      </c>
      <c r="T50" s="1">
        <f t="shared" si="7"/>
        <v>12.57919583788297</v>
      </c>
      <c r="U50" s="1">
        <v>15.5708</v>
      </c>
      <c r="V50" s="1">
        <v>19.309999999999999</v>
      </c>
      <c r="W50" s="1">
        <v>21.409600000000001</v>
      </c>
      <c r="X50" s="1">
        <v>19.219200000000001</v>
      </c>
      <c r="Y50" s="1">
        <v>17.270800000000001</v>
      </c>
      <c r="Z50" s="1">
        <v>17.743400000000001</v>
      </c>
      <c r="AA50" s="1"/>
      <c r="AB50" s="1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1" t="s">
        <v>84</v>
      </c>
      <c r="B51" s="21" t="s">
        <v>31</v>
      </c>
      <c r="C51" s="21">
        <v>137.40100000000001</v>
      </c>
      <c r="D51" s="21">
        <v>162.53800000000001</v>
      </c>
      <c r="E51" s="21">
        <v>100.44499999999999</v>
      </c>
      <c r="F51" s="21">
        <v>175.154</v>
      </c>
      <c r="G51" s="22">
        <v>1</v>
      </c>
      <c r="H51" s="21">
        <v>50</v>
      </c>
      <c r="I51" s="21" t="s">
        <v>32</v>
      </c>
      <c r="J51" s="21">
        <v>97.05</v>
      </c>
      <c r="K51" s="21">
        <f t="shared" si="11"/>
        <v>3.394999999999996</v>
      </c>
      <c r="L51" s="21">
        <f t="shared" si="4"/>
        <v>89.606999999999999</v>
      </c>
      <c r="M51" s="21">
        <v>10.837999999999999</v>
      </c>
      <c r="N51" s="21">
        <v>73.881640000000075</v>
      </c>
      <c r="O51" s="21">
        <f t="shared" si="5"/>
        <v>17.921399999999998</v>
      </c>
      <c r="P51" s="23"/>
      <c r="Q51" s="23"/>
      <c r="R51" s="21"/>
      <c r="S51" s="21">
        <f t="shared" si="6"/>
        <v>13.895992500585896</v>
      </c>
      <c r="T51" s="21">
        <f t="shared" si="7"/>
        <v>13.895992500585896</v>
      </c>
      <c r="U51" s="21">
        <v>21.919599999999999</v>
      </c>
      <c r="V51" s="21">
        <v>21.942</v>
      </c>
      <c r="W51" s="21">
        <v>18.824400000000001</v>
      </c>
      <c r="X51" s="21">
        <v>21.5472</v>
      </c>
      <c r="Y51" s="21">
        <v>21.4116</v>
      </c>
      <c r="Z51" s="21">
        <v>24.3582</v>
      </c>
      <c r="AA51" s="21" t="s">
        <v>48</v>
      </c>
      <c r="AB51" s="21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85</v>
      </c>
      <c r="B52" s="10" t="s">
        <v>31</v>
      </c>
      <c r="C52" s="10"/>
      <c r="D52" s="10">
        <v>154.31899999999999</v>
      </c>
      <c r="E52" s="10">
        <v>154.31899999999999</v>
      </c>
      <c r="F52" s="10"/>
      <c r="G52" s="11">
        <v>0</v>
      </c>
      <c r="H52" s="10" t="e">
        <v>#N/A</v>
      </c>
      <c r="I52" s="10" t="s">
        <v>68</v>
      </c>
      <c r="J52" s="10">
        <v>267.95999999999998</v>
      </c>
      <c r="K52" s="10">
        <f t="shared" si="11"/>
        <v>-113.64099999999999</v>
      </c>
      <c r="L52" s="10">
        <f t="shared" si="4"/>
        <v>0</v>
      </c>
      <c r="M52" s="10">
        <v>154.31899999999999</v>
      </c>
      <c r="N52" s="10"/>
      <c r="O52" s="10">
        <f t="shared" si="5"/>
        <v>0</v>
      </c>
      <c r="P52" s="12"/>
      <c r="Q52" s="12"/>
      <c r="R52" s="10"/>
      <c r="S52" s="10" t="e">
        <f t="shared" si="6"/>
        <v>#DIV/0!</v>
      </c>
      <c r="T52" s="10" t="e">
        <f t="shared" si="7"/>
        <v>#DIV/0!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/>
      <c r="AB52" s="10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31</v>
      </c>
      <c r="C53" s="1">
        <v>-10.06</v>
      </c>
      <c r="D53" s="1">
        <v>1423.319</v>
      </c>
      <c r="E53" s="1">
        <v>915.32299999999998</v>
      </c>
      <c r="F53" s="1">
        <v>493.34800000000001</v>
      </c>
      <c r="G53" s="6">
        <v>1</v>
      </c>
      <c r="H53" s="1">
        <v>40</v>
      </c>
      <c r="I53" s="1" t="s">
        <v>32</v>
      </c>
      <c r="J53" s="1">
        <v>907.64099999999996</v>
      </c>
      <c r="K53" s="1">
        <f t="shared" si="11"/>
        <v>7.6820000000000164</v>
      </c>
      <c r="L53" s="1">
        <f t="shared" si="4"/>
        <v>231.05399999999997</v>
      </c>
      <c r="M53" s="1">
        <v>684.26900000000001</v>
      </c>
      <c r="N53" s="1"/>
      <c r="O53" s="1">
        <f t="shared" si="5"/>
        <v>46.210799999999992</v>
      </c>
      <c r="P53" s="5">
        <f>11*O53-N53-F53</f>
        <v>14.970799999999883</v>
      </c>
      <c r="Q53" s="5"/>
      <c r="R53" s="1"/>
      <c r="S53" s="1">
        <f t="shared" si="6"/>
        <v>11</v>
      </c>
      <c r="T53" s="1">
        <f t="shared" si="7"/>
        <v>10.67603244263246</v>
      </c>
      <c r="U53" s="1">
        <v>30.462</v>
      </c>
      <c r="V53" s="1">
        <v>86.117999999999995</v>
      </c>
      <c r="W53" s="1">
        <v>77.909800000000004</v>
      </c>
      <c r="X53" s="1">
        <v>52.027999999999999</v>
      </c>
      <c r="Y53" s="1">
        <v>75.424000000000007</v>
      </c>
      <c r="Z53" s="1">
        <v>88.634799999999998</v>
      </c>
      <c r="AA53" s="1"/>
      <c r="AB53" s="1">
        <f t="shared" si="12"/>
        <v>15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87</v>
      </c>
      <c r="B54" s="10" t="s">
        <v>31</v>
      </c>
      <c r="C54" s="10"/>
      <c r="D54" s="10">
        <v>34.493000000000002</v>
      </c>
      <c r="E54" s="10">
        <v>32.979999999999997</v>
      </c>
      <c r="F54" s="10"/>
      <c r="G54" s="11">
        <v>0</v>
      </c>
      <c r="H54" s="10" t="e">
        <v>#N/A</v>
      </c>
      <c r="I54" s="10" t="s">
        <v>68</v>
      </c>
      <c r="J54" s="10">
        <v>34.493000000000002</v>
      </c>
      <c r="K54" s="10">
        <f t="shared" si="11"/>
        <v>-1.5130000000000052</v>
      </c>
      <c r="L54" s="10">
        <f t="shared" si="4"/>
        <v>-1.5130000000000052</v>
      </c>
      <c r="M54" s="10">
        <v>34.493000000000002</v>
      </c>
      <c r="N54" s="10"/>
      <c r="O54" s="10">
        <f t="shared" si="5"/>
        <v>-0.30260000000000103</v>
      </c>
      <c r="P54" s="12"/>
      <c r="Q54" s="12"/>
      <c r="R54" s="10"/>
      <c r="S54" s="10">
        <f t="shared" si="6"/>
        <v>0</v>
      </c>
      <c r="T54" s="10">
        <f t="shared" si="7"/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/>
      <c r="AB54" s="10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88</v>
      </c>
      <c r="B55" s="13" t="s">
        <v>38</v>
      </c>
      <c r="C55" s="13"/>
      <c r="D55" s="13"/>
      <c r="E55" s="13"/>
      <c r="F55" s="13"/>
      <c r="G55" s="14">
        <v>0</v>
      </c>
      <c r="H55" s="13">
        <v>50</v>
      </c>
      <c r="I55" s="13" t="s">
        <v>32</v>
      </c>
      <c r="J55" s="13"/>
      <c r="K55" s="13">
        <f t="shared" si="11"/>
        <v>0</v>
      </c>
      <c r="L55" s="13">
        <f t="shared" si="4"/>
        <v>0</v>
      </c>
      <c r="M55" s="13"/>
      <c r="N55" s="13"/>
      <c r="O55" s="13">
        <f t="shared" si="5"/>
        <v>0</v>
      </c>
      <c r="P55" s="15"/>
      <c r="Q55" s="15"/>
      <c r="R55" s="13"/>
      <c r="S55" s="13" t="e">
        <f t="shared" si="6"/>
        <v>#DIV/0!</v>
      </c>
      <c r="T55" s="13" t="e">
        <f t="shared" si="7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 t="s">
        <v>39</v>
      </c>
      <c r="AB55" s="13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31</v>
      </c>
      <c r="C56" s="1">
        <v>217.714</v>
      </c>
      <c r="D56" s="1">
        <v>278.37099999999998</v>
      </c>
      <c r="E56" s="1">
        <v>277.77100000000002</v>
      </c>
      <c r="F56" s="1">
        <v>188.84299999999999</v>
      </c>
      <c r="G56" s="6">
        <v>1</v>
      </c>
      <c r="H56" s="1">
        <v>40</v>
      </c>
      <c r="I56" s="1" t="s">
        <v>32</v>
      </c>
      <c r="J56" s="1">
        <v>275.00900000000001</v>
      </c>
      <c r="K56" s="1">
        <f t="shared" si="11"/>
        <v>2.7620000000000005</v>
      </c>
      <c r="L56" s="1">
        <f t="shared" si="4"/>
        <v>173.56200000000001</v>
      </c>
      <c r="M56" s="1">
        <v>104.209</v>
      </c>
      <c r="N56" s="1">
        <v>47.33771999999999</v>
      </c>
      <c r="O56" s="1">
        <f t="shared" si="5"/>
        <v>34.712400000000002</v>
      </c>
      <c r="P56" s="5">
        <f t="shared" ref="P56:P58" si="14">11*O56-N56-F56</f>
        <v>145.65568000000005</v>
      </c>
      <c r="Q56" s="5"/>
      <c r="R56" s="1"/>
      <c r="S56" s="1">
        <f t="shared" si="6"/>
        <v>11</v>
      </c>
      <c r="T56" s="1">
        <f t="shared" si="7"/>
        <v>6.8039294315575978</v>
      </c>
      <c r="U56" s="1">
        <v>33.991</v>
      </c>
      <c r="V56" s="1">
        <v>33.501199999999997</v>
      </c>
      <c r="W56" s="1">
        <v>38.559199999999997</v>
      </c>
      <c r="X56" s="1">
        <v>34.838000000000001</v>
      </c>
      <c r="Y56" s="1">
        <v>27.5946</v>
      </c>
      <c r="Z56" s="1">
        <v>33.843800000000002</v>
      </c>
      <c r="AA56" s="1"/>
      <c r="AB56" s="1">
        <f t="shared" si="12"/>
        <v>146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38</v>
      </c>
      <c r="C57" s="1">
        <v>323</v>
      </c>
      <c r="D57" s="1">
        <v>144</v>
      </c>
      <c r="E57" s="1">
        <v>295</v>
      </c>
      <c r="F57" s="1">
        <v>154</v>
      </c>
      <c r="G57" s="6">
        <v>0.4</v>
      </c>
      <c r="H57" s="1">
        <v>40</v>
      </c>
      <c r="I57" s="1" t="s">
        <v>32</v>
      </c>
      <c r="J57" s="1">
        <v>299</v>
      </c>
      <c r="K57" s="1">
        <f t="shared" si="11"/>
        <v>-4</v>
      </c>
      <c r="L57" s="1">
        <f t="shared" si="4"/>
        <v>176</v>
      </c>
      <c r="M57" s="1">
        <v>119</v>
      </c>
      <c r="N57" s="1">
        <v>39</v>
      </c>
      <c r="O57" s="1">
        <f t="shared" si="5"/>
        <v>35.200000000000003</v>
      </c>
      <c r="P57" s="5">
        <f t="shared" si="14"/>
        <v>194.20000000000005</v>
      </c>
      <c r="Q57" s="5"/>
      <c r="R57" s="1"/>
      <c r="S57" s="1">
        <f t="shared" si="6"/>
        <v>11</v>
      </c>
      <c r="T57" s="1">
        <f t="shared" si="7"/>
        <v>5.482954545454545</v>
      </c>
      <c r="U57" s="1">
        <v>30</v>
      </c>
      <c r="V57" s="1">
        <v>28</v>
      </c>
      <c r="W57" s="1">
        <v>44.2</v>
      </c>
      <c r="X57" s="1">
        <v>49.4</v>
      </c>
      <c r="Y57" s="1">
        <v>44.8</v>
      </c>
      <c r="Z57" s="1">
        <v>48.2</v>
      </c>
      <c r="AA57" s="1"/>
      <c r="AB57" s="1">
        <f t="shared" si="12"/>
        <v>78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38</v>
      </c>
      <c r="C58" s="1">
        <v>385</v>
      </c>
      <c r="D58" s="1">
        <v>108</v>
      </c>
      <c r="E58" s="1">
        <v>236</v>
      </c>
      <c r="F58" s="1">
        <v>207</v>
      </c>
      <c r="G58" s="6">
        <v>0.4</v>
      </c>
      <c r="H58" s="1">
        <v>40</v>
      </c>
      <c r="I58" s="1" t="s">
        <v>32</v>
      </c>
      <c r="J58" s="1">
        <v>257</v>
      </c>
      <c r="K58" s="1">
        <f t="shared" si="11"/>
        <v>-21</v>
      </c>
      <c r="L58" s="1">
        <f t="shared" si="4"/>
        <v>134</v>
      </c>
      <c r="M58" s="1">
        <v>102</v>
      </c>
      <c r="N58" s="1"/>
      <c r="O58" s="1">
        <f t="shared" si="5"/>
        <v>26.8</v>
      </c>
      <c r="P58" s="5">
        <f t="shared" si="14"/>
        <v>87.800000000000011</v>
      </c>
      <c r="Q58" s="5"/>
      <c r="R58" s="1"/>
      <c r="S58" s="1">
        <f t="shared" si="6"/>
        <v>11</v>
      </c>
      <c r="T58" s="1">
        <f t="shared" si="7"/>
        <v>7.7238805970149249</v>
      </c>
      <c r="U58" s="1">
        <v>27.8</v>
      </c>
      <c r="V58" s="1">
        <v>29.6</v>
      </c>
      <c r="W58" s="1">
        <v>51.8</v>
      </c>
      <c r="X58" s="1">
        <v>57</v>
      </c>
      <c r="Y58" s="1">
        <v>51.8</v>
      </c>
      <c r="Z58" s="1">
        <v>67.8</v>
      </c>
      <c r="AA58" s="1"/>
      <c r="AB58" s="1">
        <f t="shared" si="12"/>
        <v>35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92</v>
      </c>
      <c r="B59" s="13" t="s">
        <v>31</v>
      </c>
      <c r="C59" s="13"/>
      <c r="D59" s="13"/>
      <c r="E59" s="13"/>
      <c r="F59" s="13"/>
      <c r="G59" s="14">
        <v>0</v>
      </c>
      <c r="H59" s="13">
        <v>50</v>
      </c>
      <c r="I59" s="13" t="s">
        <v>32</v>
      </c>
      <c r="J59" s="13"/>
      <c r="K59" s="13">
        <f t="shared" si="11"/>
        <v>0</v>
      </c>
      <c r="L59" s="13">
        <f t="shared" si="4"/>
        <v>0</v>
      </c>
      <c r="M59" s="13"/>
      <c r="N59" s="13"/>
      <c r="O59" s="13">
        <f t="shared" si="5"/>
        <v>0</v>
      </c>
      <c r="P59" s="15"/>
      <c r="Q59" s="15"/>
      <c r="R59" s="13"/>
      <c r="S59" s="13" t="e">
        <f t="shared" si="6"/>
        <v>#DIV/0!</v>
      </c>
      <c r="T59" s="13" t="e">
        <f t="shared" si="7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 t="s">
        <v>39</v>
      </c>
      <c r="AB59" s="13">
        <f t="shared" si="1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93</v>
      </c>
      <c r="B60" s="21" t="s">
        <v>31</v>
      </c>
      <c r="C60" s="21">
        <v>159.54300000000001</v>
      </c>
      <c r="D60" s="21">
        <v>133.31100000000001</v>
      </c>
      <c r="E60" s="21">
        <v>120.33799999999999</v>
      </c>
      <c r="F60" s="21">
        <v>148.36199999999999</v>
      </c>
      <c r="G60" s="22">
        <v>1</v>
      </c>
      <c r="H60" s="21">
        <v>50</v>
      </c>
      <c r="I60" s="21" t="s">
        <v>32</v>
      </c>
      <c r="J60" s="21">
        <v>121.3</v>
      </c>
      <c r="K60" s="21">
        <f t="shared" si="11"/>
        <v>-0.9620000000000033</v>
      </c>
      <c r="L60" s="21">
        <f t="shared" si="4"/>
        <v>92.204999999999998</v>
      </c>
      <c r="M60" s="21">
        <v>28.132999999999999</v>
      </c>
      <c r="N60" s="21">
        <v>40.828720000000118</v>
      </c>
      <c r="O60" s="21">
        <f t="shared" si="5"/>
        <v>18.440999999999999</v>
      </c>
      <c r="P60" s="23">
        <f>13*O60-N60-F60</f>
        <v>50.542279999999863</v>
      </c>
      <c r="Q60" s="23"/>
      <c r="R60" s="21"/>
      <c r="S60" s="21">
        <f t="shared" si="6"/>
        <v>13</v>
      </c>
      <c r="T60" s="21">
        <f t="shared" si="7"/>
        <v>10.25924407570089</v>
      </c>
      <c r="U60" s="21">
        <v>19.390799999999999</v>
      </c>
      <c r="V60" s="21">
        <v>21.095600000000001</v>
      </c>
      <c r="W60" s="21">
        <v>22.2364</v>
      </c>
      <c r="X60" s="21">
        <v>24.818000000000001</v>
      </c>
      <c r="Y60" s="21">
        <v>22.09</v>
      </c>
      <c r="Z60" s="21">
        <v>21.5868</v>
      </c>
      <c r="AA60" s="21" t="s">
        <v>48</v>
      </c>
      <c r="AB60" s="21">
        <f t="shared" si="12"/>
        <v>51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31</v>
      </c>
      <c r="C61" s="1">
        <v>102.496</v>
      </c>
      <c r="D61" s="1">
        <v>54.792999999999999</v>
      </c>
      <c r="E61" s="1">
        <v>40.624000000000002</v>
      </c>
      <c r="F61" s="1">
        <v>104.54900000000001</v>
      </c>
      <c r="G61" s="6">
        <v>1</v>
      </c>
      <c r="H61" s="1">
        <v>50</v>
      </c>
      <c r="I61" s="1" t="s">
        <v>32</v>
      </c>
      <c r="J61" s="1">
        <v>54.45</v>
      </c>
      <c r="K61" s="1">
        <f t="shared" si="11"/>
        <v>-13.826000000000001</v>
      </c>
      <c r="L61" s="1">
        <f t="shared" si="4"/>
        <v>40.624000000000002</v>
      </c>
      <c r="M61" s="1"/>
      <c r="N61" s="1"/>
      <c r="O61" s="1">
        <f t="shared" si="5"/>
        <v>8.1248000000000005</v>
      </c>
      <c r="P61" s="5"/>
      <c r="Q61" s="5"/>
      <c r="R61" s="1"/>
      <c r="S61" s="1">
        <f t="shared" si="6"/>
        <v>12.867885978731785</v>
      </c>
      <c r="T61" s="1">
        <f t="shared" si="7"/>
        <v>12.867885978731785</v>
      </c>
      <c r="U61" s="1">
        <v>9.1471999999999998</v>
      </c>
      <c r="V61" s="1">
        <v>12.1142</v>
      </c>
      <c r="W61" s="1">
        <v>15.345000000000001</v>
      </c>
      <c r="X61" s="1">
        <v>14.795999999999999</v>
      </c>
      <c r="Y61" s="1">
        <v>9.9819999999999993</v>
      </c>
      <c r="Z61" s="1">
        <v>6.2172000000000001</v>
      </c>
      <c r="AA61" s="1"/>
      <c r="AB61" s="1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95</v>
      </c>
      <c r="B62" s="13" t="s">
        <v>38</v>
      </c>
      <c r="C62" s="13"/>
      <c r="D62" s="13"/>
      <c r="E62" s="13"/>
      <c r="F62" s="13"/>
      <c r="G62" s="14">
        <v>0</v>
      </c>
      <c r="H62" s="13">
        <v>50</v>
      </c>
      <c r="I62" s="13" t="s">
        <v>32</v>
      </c>
      <c r="J62" s="13"/>
      <c r="K62" s="13">
        <f t="shared" si="11"/>
        <v>0</v>
      </c>
      <c r="L62" s="13">
        <f t="shared" si="4"/>
        <v>0</v>
      </c>
      <c r="M62" s="13"/>
      <c r="N62" s="13"/>
      <c r="O62" s="13">
        <f t="shared" si="5"/>
        <v>0</v>
      </c>
      <c r="P62" s="15"/>
      <c r="Q62" s="15"/>
      <c r="R62" s="13"/>
      <c r="S62" s="13" t="e">
        <f t="shared" si="6"/>
        <v>#DIV/0!</v>
      </c>
      <c r="T62" s="13" t="e">
        <f t="shared" si="7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 t="s">
        <v>39</v>
      </c>
      <c r="AB62" s="13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96</v>
      </c>
      <c r="B63" s="10" t="s">
        <v>31</v>
      </c>
      <c r="C63" s="10"/>
      <c r="D63" s="10">
        <v>122.723</v>
      </c>
      <c r="E63" s="10">
        <v>122.723</v>
      </c>
      <c r="F63" s="10"/>
      <c r="G63" s="11">
        <v>0</v>
      </c>
      <c r="H63" s="10" t="e">
        <v>#N/A</v>
      </c>
      <c r="I63" s="10" t="s">
        <v>68</v>
      </c>
      <c r="J63" s="10">
        <v>122.723</v>
      </c>
      <c r="K63" s="10">
        <f t="shared" si="11"/>
        <v>0</v>
      </c>
      <c r="L63" s="10">
        <f t="shared" si="4"/>
        <v>0</v>
      </c>
      <c r="M63" s="10">
        <v>122.723</v>
      </c>
      <c r="N63" s="10"/>
      <c r="O63" s="10">
        <f t="shared" si="5"/>
        <v>0</v>
      </c>
      <c r="P63" s="12"/>
      <c r="Q63" s="12"/>
      <c r="R63" s="10"/>
      <c r="S63" s="10" t="e">
        <f t="shared" si="6"/>
        <v>#DIV/0!</v>
      </c>
      <c r="T63" s="10" t="e">
        <f t="shared" si="7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/>
      <c r="AB63" s="10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38</v>
      </c>
      <c r="C64" s="1">
        <v>702</v>
      </c>
      <c r="D64" s="1">
        <v>300</v>
      </c>
      <c r="E64" s="1">
        <v>539</v>
      </c>
      <c r="F64" s="1">
        <v>383</v>
      </c>
      <c r="G64" s="6">
        <v>0.4</v>
      </c>
      <c r="H64" s="1">
        <v>40</v>
      </c>
      <c r="I64" s="1" t="s">
        <v>32</v>
      </c>
      <c r="J64" s="1">
        <v>541</v>
      </c>
      <c r="K64" s="1">
        <f t="shared" si="11"/>
        <v>-2</v>
      </c>
      <c r="L64" s="1">
        <f t="shared" si="4"/>
        <v>539</v>
      </c>
      <c r="M64" s="1"/>
      <c r="N64" s="1">
        <v>259.92</v>
      </c>
      <c r="O64" s="1">
        <f t="shared" si="5"/>
        <v>107.8</v>
      </c>
      <c r="P64" s="5">
        <f t="shared" ref="P64:P67" si="15">11*O64-N64-F64</f>
        <v>542.87999999999988</v>
      </c>
      <c r="Q64" s="5"/>
      <c r="R64" s="1"/>
      <c r="S64" s="1">
        <f t="shared" si="6"/>
        <v>11</v>
      </c>
      <c r="T64" s="1">
        <f t="shared" si="7"/>
        <v>5.9640074211502787</v>
      </c>
      <c r="U64" s="1">
        <v>95.8</v>
      </c>
      <c r="V64" s="1">
        <v>89.2</v>
      </c>
      <c r="W64" s="1">
        <v>99.8</v>
      </c>
      <c r="X64" s="1">
        <v>107</v>
      </c>
      <c r="Y64" s="1">
        <v>130.6</v>
      </c>
      <c r="Z64" s="1">
        <v>140.80000000000001</v>
      </c>
      <c r="AA64" s="1"/>
      <c r="AB64" s="1">
        <f t="shared" si="12"/>
        <v>217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38</v>
      </c>
      <c r="C65" s="1">
        <v>486</v>
      </c>
      <c r="D65" s="1">
        <v>655</v>
      </c>
      <c r="E65" s="1">
        <v>449</v>
      </c>
      <c r="F65" s="1">
        <v>622</v>
      </c>
      <c r="G65" s="6">
        <v>0.4</v>
      </c>
      <c r="H65" s="1">
        <v>40</v>
      </c>
      <c r="I65" s="1" t="s">
        <v>32</v>
      </c>
      <c r="J65" s="1">
        <v>453</v>
      </c>
      <c r="K65" s="1">
        <f t="shared" si="11"/>
        <v>-4</v>
      </c>
      <c r="L65" s="1">
        <f t="shared" si="4"/>
        <v>389</v>
      </c>
      <c r="M65" s="1">
        <v>60</v>
      </c>
      <c r="N65" s="1"/>
      <c r="O65" s="1">
        <f t="shared" si="5"/>
        <v>77.8</v>
      </c>
      <c r="P65" s="5">
        <f t="shared" si="15"/>
        <v>233.79999999999995</v>
      </c>
      <c r="Q65" s="5"/>
      <c r="R65" s="1"/>
      <c r="S65" s="1">
        <f t="shared" si="6"/>
        <v>11</v>
      </c>
      <c r="T65" s="1">
        <f t="shared" si="7"/>
        <v>7.994858611825193</v>
      </c>
      <c r="U65" s="1">
        <v>71.8</v>
      </c>
      <c r="V65" s="1">
        <v>95.4</v>
      </c>
      <c r="W65" s="1">
        <v>110.4</v>
      </c>
      <c r="X65" s="1">
        <v>89.6</v>
      </c>
      <c r="Y65" s="1">
        <v>84.4</v>
      </c>
      <c r="Z65" s="1">
        <v>82.8</v>
      </c>
      <c r="AA65" s="1"/>
      <c r="AB65" s="1">
        <f t="shared" si="12"/>
        <v>94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31</v>
      </c>
      <c r="C66" s="1">
        <v>178.50200000000001</v>
      </c>
      <c r="D66" s="1">
        <v>336.24900000000002</v>
      </c>
      <c r="E66" s="1">
        <v>271.10000000000002</v>
      </c>
      <c r="F66" s="1">
        <v>211.80199999999999</v>
      </c>
      <c r="G66" s="6">
        <v>1</v>
      </c>
      <c r="H66" s="1">
        <v>40</v>
      </c>
      <c r="I66" s="1" t="s">
        <v>32</v>
      </c>
      <c r="J66" s="1">
        <v>265.37400000000002</v>
      </c>
      <c r="K66" s="1">
        <f t="shared" si="11"/>
        <v>5.7259999999999991</v>
      </c>
      <c r="L66" s="1">
        <f t="shared" si="4"/>
        <v>142.27700000000002</v>
      </c>
      <c r="M66" s="1">
        <v>128.82300000000001</v>
      </c>
      <c r="N66" s="1">
        <v>36.716039999999992</v>
      </c>
      <c r="O66" s="1">
        <f t="shared" si="5"/>
        <v>28.455400000000004</v>
      </c>
      <c r="P66" s="5">
        <f t="shared" si="15"/>
        <v>64.491360000000014</v>
      </c>
      <c r="Q66" s="5"/>
      <c r="R66" s="1"/>
      <c r="S66" s="1">
        <f t="shared" si="6"/>
        <v>11</v>
      </c>
      <c r="T66" s="1">
        <f t="shared" si="7"/>
        <v>8.7335985436859058</v>
      </c>
      <c r="U66" s="1">
        <v>33.6736</v>
      </c>
      <c r="V66" s="1">
        <v>35.482399999999998</v>
      </c>
      <c r="W66" s="1">
        <v>31.778400000000001</v>
      </c>
      <c r="X66" s="1">
        <v>34.468000000000004</v>
      </c>
      <c r="Y66" s="1">
        <v>28.709</v>
      </c>
      <c r="Z66" s="1">
        <v>37.357399999999998</v>
      </c>
      <c r="AA66" s="1"/>
      <c r="AB66" s="1">
        <f t="shared" si="12"/>
        <v>64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31</v>
      </c>
      <c r="C67" s="1">
        <v>242.64400000000001</v>
      </c>
      <c r="D67" s="1">
        <v>251.072</v>
      </c>
      <c r="E67" s="1">
        <v>243.91399999999999</v>
      </c>
      <c r="F67" s="1">
        <v>209.48500000000001</v>
      </c>
      <c r="G67" s="6">
        <v>1</v>
      </c>
      <c r="H67" s="1">
        <v>40</v>
      </c>
      <c r="I67" s="1" t="s">
        <v>32</v>
      </c>
      <c r="J67" s="1">
        <v>245.99600000000001</v>
      </c>
      <c r="K67" s="1">
        <f t="shared" si="11"/>
        <v>-2.0820000000000221</v>
      </c>
      <c r="L67" s="1">
        <f t="shared" si="4"/>
        <v>137.71799999999999</v>
      </c>
      <c r="M67" s="1">
        <v>106.196</v>
      </c>
      <c r="N67" s="1">
        <v>22.620560000000012</v>
      </c>
      <c r="O67" s="1">
        <f t="shared" si="5"/>
        <v>27.543599999999998</v>
      </c>
      <c r="P67" s="5">
        <f t="shared" si="15"/>
        <v>70.874039999999979</v>
      </c>
      <c r="Q67" s="5"/>
      <c r="R67" s="1"/>
      <c r="S67" s="1">
        <f t="shared" si="6"/>
        <v>11.000000000000002</v>
      </c>
      <c r="T67" s="1">
        <f t="shared" si="7"/>
        <v>8.4268418071711775</v>
      </c>
      <c r="U67" s="1">
        <v>32.130200000000002</v>
      </c>
      <c r="V67" s="1">
        <v>33.748600000000003</v>
      </c>
      <c r="W67" s="1">
        <v>39.614800000000002</v>
      </c>
      <c r="X67" s="1">
        <v>38.5792</v>
      </c>
      <c r="Y67" s="1">
        <v>25.266200000000001</v>
      </c>
      <c r="Z67" s="1">
        <v>24.005600000000001</v>
      </c>
      <c r="AA67" s="1"/>
      <c r="AB67" s="1">
        <f t="shared" si="12"/>
        <v>71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101</v>
      </c>
      <c r="B68" s="10" t="s">
        <v>31</v>
      </c>
      <c r="C68" s="10"/>
      <c r="D68" s="10">
        <v>68.072999999999993</v>
      </c>
      <c r="E68" s="10">
        <v>68.072999999999993</v>
      </c>
      <c r="F68" s="10"/>
      <c r="G68" s="11">
        <v>0</v>
      </c>
      <c r="H68" s="10" t="e">
        <v>#N/A</v>
      </c>
      <c r="I68" s="10" t="s">
        <v>68</v>
      </c>
      <c r="J68" s="10">
        <v>68.072999999999993</v>
      </c>
      <c r="K68" s="10">
        <f t="shared" si="11"/>
        <v>0</v>
      </c>
      <c r="L68" s="10">
        <f t="shared" si="4"/>
        <v>0</v>
      </c>
      <c r="M68" s="10">
        <v>68.072999999999993</v>
      </c>
      <c r="N68" s="10"/>
      <c r="O68" s="10">
        <f t="shared" si="5"/>
        <v>0</v>
      </c>
      <c r="P68" s="12"/>
      <c r="Q68" s="12"/>
      <c r="R68" s="10"/>
      <c r="S68" s="10" t="e">
        <f t="shared" si="6"/>
        <v>#DIV/0!</v>
      </c>
      <c r="T68" s="10" t="e">
        <f t="shared" si="7"/>
        <v>#DIV/0!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/>
      <c r="AB68" s="10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102</v>
      </c>
      <c r="B69" s="13" t="s">
        <v>31</v>
      </c>
      <c r="C69" s="13"/>
      <c r="D69" s="13"/>
      <c r="E69" s="13"/>
      <c r="F69" s="13"/>
      <c r="G69" s="14">
        <v>0</v>
      </c>
      <c r="H69" s="13">
        <v>40</v>
      </c>
      <c r="I69" s="13" t="s">
        <v>32</v>
      </c>
      <c r="J69" s="13"/>
      <c r="K69" s="13">
        <f t="shared" ref="K69:K99" si="16">E69-J69</f>
        <v>0</v>
      </c>
      <c r="L69" s="13">
        <f t="shared" si="4"/>
        <v>0</v>
      </c>
      <c r="M69" s="13"/>
      <c r="N69" s="13"/>
      <c r="O69" s="13">
        <f t="shared" si="5"/>
        <v>0</v>
      </c>
      <c r="P69" s="15"/>
      <c r="Q69" s="15"/>
      <c r="R69" s="13"/>
      <c r="S69" s="13" t="e">
        <f t="shared" si="6"/>
        <v>#DIV/0!</v>
      </c>
      <c r="T69" s="13" t="e">
        <f t="shared" si="7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 t="s">
        <v>39</v>
      </c>
      <c r="AB69" s="13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31</v>
      </c>
      <c r="C70" s="1">
        <v>58.279000000000003</v>
      </c>
      <c r="D70" s="1">
        <v>113.357</v>
      </c>
      <c r="E70" s="1">
        <v>69.131</v>
      </c>
      <c r="F70" s="1">
        <v>82.977000000000004</v>
      </c>
      <c r="G70" s="6">
        <v>1</v>
      </c>
      <c r="H70" s="1">
        <v>30</v>
      </c>
      <c r="I70" s="1" t="s">
        <v>32</v>
      </c>
      <c r="J70" s="1">
        <v>76.8</v>
      </c>
      <c r="K70" s="1">
        <f t="shared" si="16"/>
        <v>-7.6689999999999969</v>
      </c>
      <c r="L70" s="1">
        <f t="shared" ref="L70:L99" si="17">E70-M70</f>
        <v>66.509</v>
      </c>
      <c r="M70" s="1">
        <v>2.6219999999999999</v>
      </c>
      <c r="N70" s="1"/>
      <c r="O70" s="1">
        <f t="shared" ref="O70:O99" si="18">L70/5</f>
        <v>13.3018</v>
      </c>
      <c r="P70" s="5">
        <f>10*O70-N70-F70</f>
        <v>50.040999999999997</v>
      </c>
      <c r="Q70" s="5"/>
      <c r="R70" s="1"/>
      <c r="S70" s="1">
        <f t="shared" ref="S70:S99" si="19">(F70+N70+P70)/O70</f>
        <v>10</v>
      </c>
      <c r="T70" s="1">
        <f t="shared" ref="T70:T99" si="20">(F70+N70)/O70</f>
        <v>6.2380279360688027</v>
      </c>
      <c r="U70" s="1">
        <v>10.478999999999999</v>
      </c>
      <c r="V70" s="1">
        <v>13.378</v>
      </c>
      <c r="W70" s="1">
        <v>13.002599999999999</v>
      </c>
      <c r="X70" s="1">
        <v>10.766</v>
      </c>
      <c r="Y70" s="1">
        <v>9.6357999999999997</v>
      </c>
      <c r="Z70" s="1">
        <v>13.393000000000001</v>
      </c>
      <c r="AA70" s="1"/>
      <c r="AB70" s="1">
        <f t="shared" ref="AB70:AB99" si="21">ROUND(P70*G70,0)</f>
        <v>50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104</v>
      </c>
      <c r="B71" s="13" t="s">
        <v>38</v>
      </c>
      <c r="C71" s="13"/>
      <c r="D71" s="13"/>
      <c r="E71" s="13"/>
      <c r="F71" s="13"/>
      <c r="G71" s="14">
        <v>0</v>
      </c>
      <c r="H71" s="13">
        <v>60</v>
      </c>
      <c r="I71" s="13" t="s">
        <v>32</v>
      </c>
      <c r="J71" s="13"/>
      <c r="K71" s="13">
        <f t="shared" si="16"/>
        <v>0</v>
      </c>
      <c r="L71" s="13">
        <f t="shared" si="17"/>
        <v>0</v>
      </c>
      <c r="M71" s="13"/>
      <c r="N71" s="13"/>
      <c r="O71" s="13">
        <f t="shared" si="18"/>
        <v>0</v>
      </c>
      <c r="P71" s="15"/>
      <c r="Q71" s="15"/>
      <c r="R71" s="13"/>
      <c r="S71" s="13" t="e">
        <f t="shared" si="19"/>
        <v>#DIV/0!</v>
      </c>
      <c r="T71" s="13" t="e">
        <f t="shared" si="20"/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 t="s">
        <v>39</v>
      </c>
      <c r="AB71" s="13">
        <f t="shared" si="21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105</v>
      </c>
      <c r="B72" s="13" t="s">
        <v>38</v>
      </c>
      <c r="C72" s="13"/>
      <c r="D72" s="13"/>
      <c r="E72" s="13"/>
      <c r="F72" s="13"/>
      <c r="G72" s="14">
        <v>0</v>
      </c>
      <c r="H72" s="13">
        <v>50</v>
      </c>
      <c r="I72" s="13" t="s">
        <v>32</v>
      </c>
      <c r="J72" s="13"/>
      <c r="K72" s="13">
        <f t="shared" si="16"/>
        <v>0</v>
      </c>
      <c r="L72" s="13">
        <f t="shared" si="17"/>
        <v>0</v>
      </c>
      <c r="M72" s="13"/>
      <c r="N72" s="13"/>
      <c r="O72" s="13">
        <f t="shared" si="18"/>
        <v>0</v>
      </c>
      <c r="P72" s="15"/>
      <c r="Q72" s="15"/>
      <c r="R72" s="13"/>
      <c r="S72" s="13" t="e">
        <f t="shared" si="19"/>
        <v>#DIV/0!</v>
      </c>
      <c r="T72" s="13" t="e">
        <f t="shared" si="20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 t="s">
        <v>39</v>
      </c>
      <c r="AB72" s="13">
        <f t="shared" si="2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106</v>
      </c>
      <c r="B73" s="13" t="s">
        <v>38</v>
      </c>
      <c r="C73" s="13"/>
      <c r="D73" s="13"/>
      <c r="E73" s="13"/>
      <c r="F73" s="13"/>
      <c r="G73" s="14">
        <v>0</v>
      </c>
      <c r="H73" s="13">
        <v>50</v>
      </c>
      <c r="I73" s="13" t="s">
        <v>32</v>
      </c>
      <c r="J73" s="13"/>
      <c r="K73" s="13">
        <f t="shared" si="16"/>
        <v>0</v>
      </c>
      <c r="L73" s="13">
        <f t="shared" si="17"/>
        <v>0</v>
      </c>
      <c r="M73" s="13"/>
      <c r="N73" s="13"/>
      <c r="O73" s="13">
        <f t="shared" si="18"/>
        <v>0</v>
      </c>
      <c r="P73" s="15"/>
      <c r="Q73" s="15"/>
      <c r="R73" s="13"/>
      <c r="S73" s="13" t="e">
        <f t="shared" si="19"/>
        <v>#DIV/0!</v>
      </c>
      <c r="T73" s="13" t="e">
        <f t="shared" si="20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 t="s">
        <v>39</v>
      </c>
      <c r="AB73" s="13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107</v>
      </c>
      <c r="B74" s="13" t="s">
        <v>38</v>
      </c>
      <c r="C74" s="13"/>
      <c r="D74" s="13"/>
      <c r="E74" s="13"/>
      <c r="F74" s="13"/>
      <c r="G74" s="14">
        <v>0</v>
      </c>
      <c r="H74" s="13">
        <v>30</v>
      </c>
      <c r="I74" s="13" t="s">
        <v>32</v>
      </c>
      <c r="J74" s="13"/>
      <c r="K74" s="13">
        <f t="shared" si="16"/>
        <v>0</v>
      </c>
      <c r="L74" s="13">
        <f t="shared" si="17"/>
        <v>0</v>
      </c>
      <c r="M74" s="13"/>
      <c r="N74" s="13"/>
      <c r="O74" s="13">
        <f t="shared" si="18"/>
        <v>0</v>
      </c>
      <c r="P74" s="15"/>
      <c r="Q74" s="15"/>
      <c r="R74" s="13"/>
      <c r="S74" s="13" t="e">
        <f t="shared" si="19"/>
        <v>#DIV/0!</v>
      </c>
      <c r="T74" s="13" t="e">
        <f t="shared" si="20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 t="s">
        <v>39</v>
      </c>
      <c r="AB74" s="13">
        <f t="shared" si="2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108</v>
      </c>
      <c r="B75" s="13" t="s">
        <v>38</v>
      </c>
      <c r="C75" s="13"/>
      <c r="D75" s="13"/>
      <c r="E75" s="13"/>
      <c r="F75" s="13"/>
      <c r="G75" s="14">
        <v>0</v>
      </c>
      <c r="H75" s="13">
        <v>55</v>
      </c>
      <c r="I75" s="13" t="s">
        <v>32</v>
      </c>
      <c r="J75" s="13"/>
      <c r="K75" s="13">
        <f t="shared" si="16"/>
        <v>0</v>
      </c>
      <c r="L75" s="13">
        <f t="shared" si="17"/>
        <v>0</v>
      </c>
      <c r="M75" s="13"/>
      <c r="N75" s="13"/>
      <c r="O75" s="13">
        <f t="shared" si="18"/>
        <v>0</v>
      </c>
      <c r="P75" s="15"/>
      <c r="Q75" s="15"/>
      <c r="R75" s="13"/>
      <c r="S75" s="13" t="e">
        <f t="shared" si="19"/>
        <v>#DIV/0!</v>
      </c>
      <c r="T75" s="13" t="e">
        <f t="shared" si="20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 t="s">
        <v>39</v>
      </c>
      <c r="AB75" s="13">
        <f t="shared" si="2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109</v>
      </c>
      <c r="B76" s="13" t="s">
        <v>38</v>
      </c>
      <c r="C76" s="13"/>
      <c r="D76" s="13"/>
      <c r="E76" s="13"/>
      <c r="F76" s="13"/>
      <c r="G76" s="14">
        <v>0</v>
      </c>
      <c r="H76" s="13">
        <v>40</v>
      </c>
      <c r="I76" s="13" t="s">
        <v>32</v>
      </c>
      <c r="J76" s="13"/>
      <c r="K76" s="13">
        <f t="shared" si="16"/>
        <v>0</v>
      </c>
      <c r="L76" s="13">
        <f t="shared" si="17"/>
        <v>0</v>
      </c>
      <c r="M76" s="13"/>
      <c r="N76" s="13"/>
      <c r="O76" s="13">
        <f t="shared" si="18"/>
        <v>0</v>
      </c>
      <c r="P76" s="15"/>
      <c r="Q76" s="15"/>
      <c r="R76" s="13"/>
      <c r="S76" s="13" t="e">
        <f t="shared" si="19"/>
        <v>#DIV/0!</v>
      </c>
      <c r="T76" s="13" t="e">
        <f t="shared" si="20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39</v>
      </c>
      <c r="AB76" s="13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s="30" customFormat="1" x14ac:dyDescent="0.25">
      <c r="A77" s="27" t="s">
        <v>110</v>
      </c>
      <c r="B77" s="27" t="s">
        <v>38</v>
      </c>
      <c r="C77" s="27">
        <v>52</v>
      </c>
      <c r="D77" s="27"/>
      <c r="E77" s="27">
        <v>44</v>
      </c>
      <c r="F77" s="27"/>
      <c r="G77" s="28">
        <v>0.4</v>
      </c>
      <c r="H77" s="27">
        <v>50</v>
      </c>
      <c r="I77" s="27" t="s">
        <v>32</v>
      </c>
      <c r="J77" s="27">
        <v>47</v>
      </c>
      <c r="K77" s="27">
        <f t="shared" si="16"/>
        <v>-3</v>
      </c>
      <c r="L77" s="27">
        <f t="shared" si="17"/>
        <v>44</v>
      </c>
      <c r="M77" s="27"/>
      <c r="N77" s="27"/>
      <c r="O77" s="27">
        <f t="shared" si="18"/>
        <v>8.8000000000000007</v>
      </c>
      <c r="P77" s="29">
        <v>100</v>
      </c>
      <c r="Q77" s="29"/>
      <c r="R77" s="27"/>
      <c r="S77" s="27">
        <f t="shared" si="19"/>
        <v>11.363636363636363</v>
      </c>
      <c r="T77" s="27">
        <f t="shared" si="20"/>
        <v>0</v>
      </c>
      <c r="U77" s="27">
        <v>9.6</v>
      </c>
      <c r="V77" s="27">
        <v>13.4</v>
      </c>
      <c r="W77" s="27">
        <v>14.6</v>
      </c>
      <c r="X77" s="27">
        <v>10.4</v>
      </c>
      <c r="Y77" s="27">
        <v>12.4</v>
      </c>
      <c r="Z77" s="27">
        <v>16.399999999999999</v>
      </c>
      <c r="AA77" s="27" t="s">
        <v>140</v>
      </c>
      <c r="AB77" s="27">
        <f t="shared" si="21"/>
        <v>40</v>
      </c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</row>
    <row r="78" spans="1:50" x14ac:dyDescent="0.25">
      <c r="A78" s="13" t="s">
        <v>111</v>
      </c>
      <c r="B78" s="13" t="s">
        <v>38</v>
      </c>
      <c r="C78" s="13"/>
      <c r="D78" s="13"/>
      <c r="E78" s="13"/>
      <c r="F78" s="13"/>
      <c r="G78" s="14">
        <v>0</v>
      </c>
      <c r="H78" s="13">
        <v>150</v>
      </c>
      <c r="I78" s="13" t="s">
        <v>32</v>
      </c>
      <c r="J78" s="13"/>
      <c r="K78" s="13">
        <f t="shared" si="16"/>
        <v>0</v>
      </c>
      <c r="L78" s="13">
        <f t="shared" si="17"/>
        <v>0</v>
      </c>
      <c r="M78" s="13"/>
      <c r="N78" s="13"/>
      <c r="O78" s="13">
        <f t="shared" si="18"/>
        <v>0</v>
      </c>
      <c r="P78" s="15"/>
      <c r="Q78" s="15"/>
      <c r="R78" s="13"/>
      <c r="S78" s="13" t="e">
        <f t="shared" si="19"/>
        <v>#DIV/0!</v>
      </c>
      <c r="T78" s="13" t="e">
        <f t="shared" si="20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39</v>
      </c>
      <c r="AB78" s="13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38</v>
      </c>
      <c r="C79" s="1">
        <v>25</v>
      </c>
      <c r="D79" s="1">
        <v>160</v>
      </c>
      <c r="E79" s="1">
        <v>37</v>
      </c>
      <c r="F79" s="1">
        <v>140</v>
      </c>
      <c r="G79" s="6">
        <v>0.06</v>
      </c>
      <c r="H79" s="1">
        <v>60</v>
      </c>
      <c r="I79" s="1" t="s">
        <v>32</v>
      </c>
      <c r="J79" s="1">
        <v>42</v>
      </c>
      <c r="K79" s="1">
        <f t="shared" si="16"/>
        <v>-5</v>
      </c>
      <c r="L79" s="1">
        <f t="shared" si="17"/>
        <v>37</v>
      </c>
      <c r="M79" s="1"/>
      <c r="N79" s="1">
        <v>16.400000000000009</v>
      </c>
      <c r="O79" s="1">
        <f t="shared" si="18"/>
        <v>7.4</v>
      </c>
      <c r="P79" s="5"/>
      <c r="Q79" s="5"/>
      <c r="R79" s="1"/>
      <c r="S79" s="1">
        <f t="shared" si="19"/>
        <v>21.135135135135133</v>
      </c>
      <c r="T79" s="1">
        <f t="shared" si="20"/>
        <v>21.135135135135133</v>
      </c>
      <c r="U79" s="1">
        <v>13</v>
      </c>
      <c r="V79" s="1">
        <v>16.399999999999999</v>
      </c>
      <c r="W79" s="1">
        <v>6.4</v>
      </c>
      <c r="X79" s="1">
        <v>-0.4</v>
      </c>
      <c r="Y79" s="1">
        <v>-1</v>
      </c>
      <c r="Z79" s="1">
        <v>-1</v>
      </c>
      <c r="AA79" s="26" t="s">
        <v>137</v>
      </c>
      <c r="AB79" s="1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113</v>
      </c>
      <c r="B80" s="1" t="s">
        <v>38</v>
      </c>
      <c r="C80" s="1"/>
      <c r="D80" s="1"/>
      <c r="E80" s="1"/>
      <c r="F80" s="1"/>
      <c r="G80" s="6">
        <v>0.15</v>
      </c>
      <c r="H80" s="1">
        <v>60</v>
      </c>
      <c r="I80" s="1" t="s">
        <v>32</v>
      </c>
      <c r="J80" s="1"/>
      <c r="K80" s="1">
        <f t="shared" si="16"/>
        <v>0</v>
      </c>
      <c r="L80" s="1">
        <f t="shared" si="17"/>
        <v>0</v>
      </c>
      <c r="M80" s="1"/>
      <c r="N80" s="16"/>
      <c r="O80" s="1">
        <f t="shared" si="18"/>
        <v>0</v>
      </c>
      <c r="P80" s="17">
        <v>20</v>
      </c>
      <c r="Q80" s="5"/>
      <c r="R80" s="1"/>
      <c r="S80" s="1" t="e">
        <f t="shared" si="19"/>
        <v>#DIV/0!</v>
      </c>
      <c r="T80" s="1" t="e">
        <f t="shared" si="20"/>
        <v>#DIV/0!</v>
      </c>
      <c r="U80" s="1">
        <v>-0.2</v>
      </c>
      <c r="V80" s="1">
        <v>-0.2</v>
      </c>
      <c r="W80" s="1">
        <v>-0.4</v>
      </c>
      <c r="X80" s="1">
        <v>-0.4</v>
      </c>
      <c r="Y80" s="1">
        <v>-0.2</v>
      </c>
      <c r="Z80" s="1">
        <v>-0.2</v>
      </c>
      <c r="AA80" s="16" t="s">
        <v>114</v>
      </c>
      <c r="AB80" s="1">
        <f t="shared" si="21"/>
        <v>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31</v>
      </c>
      <c r="C81" s="1"/>
      <c r="D81" s="1">
        <v>11.515000000000001</v>
      </c>
      <c r="E81" s="1">
        <v>-2.778</v>
      </c>
      <c r="F81" s="1">
        <v>11.515000000000001</v>
      </c>
      <c r="G81" s="6">
        <v>1</v>
      </c>
      <c r="H81" s="1">
        <v>55</v>
      </c>
      <c r="I81" s="1" t="s">
        <v>32</v>
      </c>
      <c r="J81" s="1"/>
      <c r="K81" s="1">
        <f t="shared" si="16"/>
        <v>-2.778</v>
      </c>
      <c r="L81" s="1">
        <f t="shared" si="17"/>
        <v>-2.778</v>
      </c>
      <c r="M81" s="1"/>
      <c r="N81" s="1"/>
      <c r="O81" s="1">
        <f t="shared" si="18"/>
        <v>-0.55559999999999998</v>
      </c>
      <c r="P81" s="5"/>
      <c r="Q81" s="5"/>
      <c r="R81" s="1"/>
      <c r="S81" s="1">
        <f t="shared" si="19"/>
        <v>-20.725341972642191</v>
      </c>
      <c r="T81" s="1">
        <f t="shared" si="20"/>
        <v>-20.725341972642191</v>
      </c>
      <c r="U81" s="1">
        <v>0.5756</v>
      </c>
      <c r="V81" s="1">
        <v>0.75119999999999998</v>
      </c>
      <c r="W81" s="1">
        <v>1.115</v>
      </c>
      <c r="X81" s="1">
        <v>2.0049999999999999</v>
      </c>
      <c r="Y81" s="1">
        <v>1.0448</v>
      </c>
      <c r="Z81" s="1">
        <v>0.51119999999999999</v>
      </c>
      <c r="AA81" s="1" t="s">
        <v>116</v>
      </c>
      <c r="AB81" s="1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38</v>
      </c>
      <c r="C82" s="1">
        <v>31</v>
      </c>
      <c r="D82" s="1">
        <v>20</v>
      </c>
      <c r="E82" s="1">
        <v>25</v>
      </c>
      <c r="F82" s="1">
        <v>25</v>
      </c>
      <c r="G82" s="6">
        <v>0.4</v>
      </c>
      <c r="H82" s="1">
        <v>55</v>
      </c>
      <c r="I82" s="1" t="s">
        <v>32</v>
      </c>
      <c r="J82" s="1">
        <v>25</v>
      </c>
      <c r="K82" s="1">
        <f t="shared" si="16"/>
        <v>0</v>
      </c>
      <c r="L82" s="1">
        <f t="shared" si="17"/>
        <v>25</v>
      </c>
      <c r="M82" s="1"/>
      <c r="N82" s="1">
        <v>4</v>
      </c>
      <c r="O82" s="1">
        <f t="shared" si="18"/>
        <v>5</v>
      </c>
      <c r="P82" s="5">
        <f t="shared" ref="P82:P83" si="22">11*O82-N82-F82</f>
        <v>26</v>
      </c>
      <c r="Q82" s="5"/>
      <c r="R82" s="1"/>
      <c r="S82" s="1">
        <f t="shared" si="19"/>
        <v>11</v>
      </c>
      <c r="T82" s="1">
        <f t="shared" si="20"/>
        <v>5.8</v>
      </c>
      <c r="U82" s="1">
        <v>4</v>
      </c>
      <c r="V82" s="1">
        <v>4.4000000000000004</v>
      </c>
      <c r="W82" s="1">
        <v>5</v>
      </c>
      <c r="X82" s="1">
        <v>4.5999999999999996</v>
      </c>
      <c r="Y82" s="1">
        <v>3.4</v>
      </c>
      <c r="Z82" s="1">
        <v>3.8</v>
      </c>
      <c r="AA82" s="1"/>
      <c r="AB82" s="1">
        <f t="shared" si="21"/>
        <v>10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31</v>
      </c>
      <c r="C83" s="1">
        <v>52.787999999999997</v>
      </c>
      <c r="D83" s="1"/>
      <c r="E83" s="1">
        <v>24.596</v>
      </c>
      <c r="F83" s="1">
        <v>25.326000000000001</v>
      </c>
      <c r="G83" s="6">
        <v>1</v>
      </c>
      <c r="H83" s="1">
        <v>55</v>
      </c>
      <c r="I83" s="1" t="s">
        <v>32</v>
      </c>
      <c r="J83" s="1">
        <v>25.9</v>
      </c>
      <c r="K83" s="1">
        <f t="shared" si="16"/>
        <v>-1.3039999999999985</v>
      </c>
      <c r="L83" s="1">
        <f t="shared" si="17"/>
        <v>24.596</v>
      </c>
      <c r="M83" s="1"/>
      <c r="N83" s="1">
        <v>12.15959999999999</v>
      </c>
      <c r="O83" s="1">
        <f t="shared" si="18"/>
        <v>4.9192</v>
      </c>
      <c r="P83" s="5">
        <f t="shared" si="22"/>
        <v>16.625600000000006</v>
      </c>
      <c r="Q83" s="5"/>
      <c r="R83" s="1"/>
      <c r="S83" s="1">
        <f t="shared" si="19"/>
        <v>11</v>
      </c>
      <c r="T83" s="1">
        <f t="shared" si="20"/>
        <v>7.6202634574727579</v>
      </c>
      <c r="U83" s="1">
        <v>4.8851999999999993</v>
      </c>
      <c r="V83" s="1">
        <v>4.8852000000000002</v>
      </c>
      <c r="W83" s="1">
        <v>5.16</v>
      </c>
      <c r="X83" s="1">
        <v>6.0296000000000003</v>
      </c>
      <c r="Y83" s="1">
        <v>5.7656000000000001</v>
      </c>
      <c r="Z83" s="1">
        <v>5.4728000000000003</v>
      </c>
      <c r="AA83" s="1"/>
      <c r="AB83" s="1">
        <f t="shared" si="21"/>
        <v>17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38</v>
      </c>
      <c r="C84" s="1">
        <v>30</v>
      </c>
      <c r="D84" s="1">
        <v>20</v>
      </c>
      <c r="E84" s="1">
        <v>19</v>
      </c>
      <c r="F84" s="1">
        <v>30</v>
      </c>
      <c r="G84" s="6">
        <v>0.4</v>
      </c>
      <c r="H84" s="1">
        <v>55</v>
      </c>
      <c r="I84" s="1" t="s">
        <v>32</v>
      </c>
      <c r="J84" s="1">
        <v>40</v>
      </c>
      <c r="K84" s="1">
        <f t="shared" si="16"/>
        <v>-21</v>
      </c>
      <c r="L84" s="1">
        <f t="shared" si="17"/>
        <v>19</v>
      </c>
      <c r="M84" s="1"/>
      <c r="N84" s="1"/>
      <c r="O84" s="1">
        <f t="shared" si="18"/>
        <v>3.8</v>
      </c>
      <c r="P84" s="5">
        <v>10</v>
      </c>
      <c r="Q84" s="5"/>
      <c r="R84" s="1"/>
      <c r="S84" s="1">
        <f t="shared" si="19"/>
        <v>10.526315789473685</v>
      </c>
      <c r="T84" s="1">
        <f t="shared" si="20"/>
        <v>7.8947368421052637</v>
      </c>
      <c r="U84" s="1">
        <v>3.6</v>
      </c>
      <c r="V84" s="1">
        <v>4.4000000000000004</v>
      </c>
      <c r="W84" s="1">
        <v>6</v>
      </c>
      <c r="X84" s="1">
        <v>5.2</v>
      </c>
      <c r="Y84" s="1">
        <v>3.2</v>
      </c>
      <c r="Z84" s="1">
        <v>4</v>
      </c>
      <c r="AA84" s="1"/>
      <c r="AB84" s="1">
        <f t="shared" si="21"/>
        <v>4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120</v>
      </c>
      <c r="B85" s="13" t="s">
        <v>31</v>
      </c>
      <c r="C85" s="13"/>
      <c r="D85" s="13"/>
      <c r="E85" s="13"/>
      <c r="F85" s="13"/>
      <c r="G85" s="14">
        <v>0</v>
      </c>
      <c r="H85" s="13">
        <v>50</v>
      </c>
      <c r="I85" s="13" t="s">
        <v>32</v>
      </c>
      <c r="J85" s="13"/>
      <c r="K85" s="13">
        <f t="shared" si="16"/>
        <v>0</v>
      </c>
      <c r="L85" s="13">
        <f t="shared" si="17"/>
        <v>0</v>
      </c>
      <c r="M85" s="13"/>
      <c r="N85" s="13"/>
      <c r="O85" s="13">
        <f t="shared" si="18"/>
        <v>0</v>
      </c>
      <c r="P85" s="15"/>
      <c r="Q85" s="15"/>
      <c r="R85" s="13"/>
      <c r="S85" s="13" t="e">
        <f t="shared" si="19"/>
        <v>#DIV/0!</v>
      </c>
      <c r="T85" s="13" t="e">
        <f t="shared" si="20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 t="s">
        <v>39</v>
      </c>
      <c r="AB85" s="13">
        <f t="shared" si="21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38</v>
      </c>
      <c r="C86" s="1"/>
      <c r="D86" s="1">
        <v>54</v>
      </c>
      <c r="E86" s="1"/>
      <c r="F86" s="1">
        <v>54</v>
      </c>
      <c r="G86" s="6">
        <v>0.2</v>
      </c>
      <c r="H86" s="1">
        <v>40</v>
      </c>
      <c r="I86" s="1" t="s">
        <v>32</v>
      </c>
      <c r="J86" s="1"/>
      <c r="K86" s="1">
        <f t="shared" si="16"/>
        <v>0</v>
      </c>
      <c r="L86" s="1">
        <f t="shared" si="17"/>
        <v>0</v>
      </c>
      <c r="M86" s="1"/>
      <c r="N86" s="1">
        <v>10</v>
      </c>
      <c r="O86" s="1">
        <f t="shared" si="18"/>
        <v>0</v>
      </c>
      <c r="P86" s="5"/>
      <c r="Q86" s="5"/>
      <c r="R86" s="1"/>
      <c r="S86" s="1" t="e">
        <f t="shared" si="19"/>
        <v>#DIV/0!</v>
      </c>
      <c r="T86" s="1" t="e">
        <f t="shared" si="20"/>
        <v>#DIV/0!</v>
      </c>
      <c r="U86" s="1">
        <v>4.8</v>
      </c>
      <c r="V86" s="1">
        <v>4.8</v>
      </c>
      <c r="W86" s="1">
        <v>0</v>
      </c>
      <c r="X86" s="1">
        <v>0</v>
      </c>
      <c r="Y86" s="1">
        <v>0</v>
      </c>
      <c r="Z86" s="1">
        <v>0</v>
      </c>
      <c r="AA86" s="1" t="s">
        <v>122</v>
      </c>
      <c r="AB86" s="1">
        <f t="shared" si="21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38</v>
      </c>
      <c r="C87" s="1"/>
      <c r="D87" s="1">
        <v>54</v>
      </c>
      <c r="E87" s="1"/>
      <c r="F87" s="1">
        <v>54</v>
      </c>
      <c r="G87" s="6">
        <v>0.2</v>
      </c>
      <c r="H87" s="1">
        <v>35</v>
      </c>
      <c r="I87" s="1" t="s">
        <v>32</v>
      </c>
      <c r="J87" s="1"/>
      <c r="K87" s="1">
        <f t="shared" si="16"/>
        <v>0</v>
      </c>
      <c r="L87" s="1">
        <f t="shared" si="17"/>
        <v>0</v>
      </c>
      <c r="M87" s="1"/>
      <c r="N87" s="1">
        <v>10</v>
      </c>
      <c r="O87" s="1">
        <f t="shared" si="18"/>
        <v>0</v>
      </c>
      <c r="P87" s="5"/>
      <c r="Q87" s="5"/>
      <c r="R87" s="1"/>
      <c r="S87" s="1" t="e">
        <f t="shared" si="19"/>
        <v>#DIV/0!</v>
      </c>
      <c r="T87" s="1" t="e">
        <f t="shared" si="20"/>
        <v>#DIV/0!</v>
      </c>
      <c r="U87" s="1">
        <v>4.8</v>
      </c>
      <c r="V87" s="1">
        <v>4.8</v>
      </c>
      <c r="W87" s="1">
        <v>0</v>
      </c>
      <c r="X87" s="1">
        <v>0</v>
      </c>
      <c r="Y87" s="1">
        <v>0</v>
      </c>
      <c r="Z87" s="1">
        <v>0</v>
      </c>
      <c r="AA87" s="1" t="s">
        <v>122</v>
      </c>
      <c r="AB87" s="1">
        <f t="shared" si="21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1" t="s">
        <v>124</v>
      </c>
      <c r="B88" s="21" t="s">
        <v>31</v>
      </c>
      <c r="C88" s="21">
        <v>346.26</v>
      </c>
      <c r="D88" s="21">
        <v>128.22</v>
      </c>
      <c r="E88" s="21">
        <v>212.08</v>
      </c>
      <c r="F88" s="21">
        <v>238.94399999999999</v>
      </c>
      <c r="G88" s="22">
        <v>1</v>
      </c>
      <c r="H88" s="21">
        <v>60</v>
      </c>
      <c r="I88" s="21" t="s">
        <v>32</v>
      </c>
      <c r="J88" s="21">
        <v>206.12</v>
      </c>
      <c r="K88" s="21">
        <f t="shared" si="16"/>
        <v>5.960000000000008</v>
      </c>
      <c r="L88" s="21">
        <f t="shared" si="17"/>
        <v>132.34399999999999</v>
      </c>
      <c r="M88" s="21">
        <v>79.736000000000004</v>
      </c>
      <c r="N88" s="21"/>
      <c r="O88" s="21">
        <f t="shared" si="18"/>
        <v>26.468799999999998</v>
      </c>
      <c r="P88" s="23">
        <f>13*O88-N88-F88</f>
        <v>105.15039999999996</v>
      </c>
      <c r="Q88" s="23"/>
      <c r="R88" s="21"/>
      <c r="S88" s="21">
        <f t="shared" si="19"/>
        <v>12.999999999999998</v>
      </c>
      <c r="T88" s="21">
        <f t="shared" si="20"/>
        <v>9.027383183219488</v>
      </c>
      <c r="U88" s="21">
        <v>7.3897999999999993</v>
      </c>
      <c r="V88" s="21">
        <v>3.9733999999999998</v>
      </c>
      <c r="W88" s="21">
        <v>32.875599999999999</v>
      </c>
      <c r="X88" s="21">
        <v>45.144199999999998</v>
      </c>
      <c r="Y88" s="21">
        <v>21.238800000000001</v>
      </c>
      <c r="Z88" s="21">
        <v>18.309999999999999</v>
      </c>
      <c r="AA88" s="21" t="s">
        <v>48</v>
      </c>
      <c r="AB88" s="21">
        <f t="shared" si="21"/>
        <v>105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38</v>
      </c>
      <c r="C89" s="1">
        <v>33</v>
      </c>
      <c r="D89" s="1"/>
      <c r="E89" s="1">
        <v>14</v>
      </c>
      <c r="F89" s="1">
        <v>19</v>
      </c>
      <c r="G89" s="6">
        <v>0.3</v>
      </c>
      <c r="H89" s="1">
        <v>40</v>
      </c>
      <c r="I89" s="1" t="s">
        <v>32</v>
      </c>
      <c r="J89" s="1">
        <v>14</v>
      </c>
      <c r="K89" s="1">
        <f t="shared" si="16"/>
        <v>0</v>
      </c>
      <c r="L89" s="1">
        <f t="shared" si="17"/>
        <v>14</v>
      </c>
      <c r="M89" s="1"/>
      <c r="N89" s="1"/>
      <c r="O89" s="1">
        <f t="shared" si="18"/>
        <v>2.8</v>
      </c>
      <c r="P89" s="5">
        <f>11*O89-N89-F89</f>
        <v>11.799999999999997</v>
      </c>
      <c r="Q89" s="5"/>
      <c r="R89" s="1"/>
      <c r="S89" s="1">
        <f t="shared" si="19"/>
        <v>11</v>
      </c>
      <c r="T89" s="1">
        <f t="shared" si="20"/>
        <v>6.7857142857142865</v>
      </c>
      <c r="U89" s="1">
        <v>0.6</v>
      </c>
      <c r="V89" s="1">
        <v>1.2</v>
      </c>
      <c r="W89" s="1">
        <v>0.6</v>
      </c>
      <c r="X89" s="1">
        <v>1.4</v>
      </c>
      <c r="Y89" s="1">
        <v>1.8</v>
      </c>
      <c r="Z89" s="1">
        <v>2.4</v>
      </c>
      <c r="AA89" s="1" t="s">
        <v>44</v>
      </c>
      <c r="AB89" s="1">
        <f t="shared" si="21"/>
        <v>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31</v>
      </c>
      <c r="C90" s="1">
        <v>1708.4490000000001</v>
      </c>
      <c r="D90" s="1">
        <v>1622.7249999999999</v>
      </c>
      <c r="E90" s="1">
        <v>1677.5920000000001</v>
      </c>
      <c r="F90" s="1">
        <v>1110.97</v>
      </c>
      <c r="G90" s="6">
        <v>1</v>
      </c>
      <c r="H90" s="1">
        <v>60</v>
      </c>
      <c r="I90" s="1" t="s">
        <v>32</v>
      </c>
      <c r="J90" s="1">
        <v>3276.42</v>
      </c>
      <c r="K90" s="1">
        <f t="shared" si="16"/>
        <v>-1598.828</v>
      </c>
      <c r="L90" s="1">
        <f t="shared" si="17"/>
        <v>700.11800000000005</v>
      </c>
      <c r="M90" s="1">
        <v>977.47400000000005</v>
      </c>
      <c r="N90" s="1">
        <v>700</v>
      </c>
      <c r="O90" s="1">
        <f t="shared" si="18"/>
        <v>140.02360000000002</v>
      </c>
      <c r="P90" s="5">
        <f>16*O90-N90-F90</f>
        <v>429.40760000000023</v>
      </c>
      <c r="Q90" s="5"/>
      <c r="R90" s="1"/>
      <c r="S90" s="1">
        <f t="shared" si="19"/>
        <v>16</v>
      </c>
      <c r="T90" s="1">
        <f t="shared" si="20"/>
        <v>12.933319811803152</v>
      </c>
      <c r="U90" s="1">
        <v>192.5712</v>
      </c>
      <c r="V90" s="1">
        <v>184.678</v>
      </c>
      <c r="W90" s="1">
        <v>188.72040000000001</v>
      </c>
      <c r="X90" s="1">
        <v>228.83959999999999</v>
      </c>
      <c r="Y90" s="1">
        <v>188.023</v>
      </c>
      <c r="Z90" s="1">
        <v>212.36099999999999</v>
      </c>
      <c r="AA90" s="1"/>
      <c r="AB90" s="1">
        <f t="shared" si="21"/>
        <v>429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8" t="s">
        <v>127</v>
      </c>
      <c r="B91" s="18" t="s">
        <v>31</v>
      </c>
      <c r="C91" s="18">
        <v>2510.5740000000001</v>
      </c>
      <c r="D91" s="18">
        <v>2315.7069999999999</v>
      </c>
      <c r="E91" s="18">
        <v>3716.6109999999999</v>
      </c>
      <c r="F91" s="18">
        <v>449.38499999999999</v>
      </c>
      <c r="G91" s="19">
        <v>1</v>
      </c>
      <c r="H91" s="18">
        <v>60</v>
      </c>
      <c r="I91" s="18" t="s">
        <v>32</v>
      </c>
      <c r="J91" s="18">
        <v>5199.97</v>
      </c>
      <c r="K91" s="18">
        <f t="shared" si="16"/>
        <v>-1483.3590000000004</v>
      </c>
      <c r="L91" s="18">
        <f t="shared" si="17"/>
        <v>1580.1239999999998</v>
      </c>
      <c r="M91" s="18">
        <v>2136.4870000000001</v>
      </c>
      <c r="N91" s="18">
        <v>223.1612199999997</v>
      </c>
      <c r="O91" s="18">
        <f t="shared" si="18"/>
        <v>316.02479999999997</v>
      </c>
      <c r="P91" s="20">
        <f t="shared" ref="P91:P92" si="23">10*O91-N91-F91</f>
        <v>2487.7017800000003</v>
      </c>
      <c r="Q91" s="20"/>
      <c r="R91" s="18"/>
      <c r="S91" s="18">
        <f t="shared" si="19"/>
        <v>10.000000000000002</v>
      </c>
      <c r="T91" s="18">
        <f t="shared" si="20"/>
        <v>2.1281438039039968</v>
      </c>
      <c r="U91" s="18">
        <v>290.72199999999998</v>
      </c>
      <c r="V91" s="18">
        <v>307.58620000000002</v>
      </c>
      <c r="W91" s="18">
        <v>301.65780000000001</v>
      </c>
      <c r="X91" s="18">
        <v>345.7414</v>
      </c>
      <c r="Y91" s="18">
        <v>324.89260000000002</v>
      </c>
      <c r="Z91" s="18">
        <v>355.95080000000002</v>
      </c>
      <c r="AA91" s="18" t="s">
        <v>35</v>
      </c>
      <c r="AB91" s="18">
        <f t="shared" si="21"/>
        <v>2488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8" t="s">
        <v>128</v>
      </c>
      <c r="B92" s="18" t="s">
        <v>31</v>
      </c>
      <c r="C92" s="18">
        <v>2357.1770000000001</v>
      </c>
      <c r="D92" s="18">
        <v>2601.91</v>
      </c>
      <c r="E92" s="18">
        <v>3604.212</v>
      </c>
      <c r="F92" s="18">
        <v>674.66</v>
      </c>
      <c r="G92" s="19">
        <v>1</v>
      </c>
      <c r="H92" s="18">
        <v>60</v>
      </c>
      <c r="I92" s="18" t="s">
        <v>32</v>
      </c>
      <c r="J92" s="18">
        <v>6593.28</v>
      </c>
      <c r="K92" s="18">
        <f t="shared" si="16"/>
        <v>-2989.0679999999998</v>
      </c>
      <c r="L92" s="18">
        <f t="shared" si="17"/>
        <v>1499.4169999999999</v>
      </c>
      <c r="M92" s="18">
        <v>2104.7950000000001</v>
      </c>
      <c r="N92" s="18">
        <v>197.19081999999571</v>
      </c>
      <c r="O92" s="18">
        <f t="shared" si="18"/>
        <v>299.88339999999999</v>
      </c>
      <c r="P92" s="20">
        <f t="shared" si="23"/>
        <v>2126.9831800000043</v>
      </c>
      <c r="Q92" s="20"/>
      <c r="R92" s="18"/>
      <c r="S92" s="18">
        <f t="shared" si="19"/>
        <v>10</v>
      </c>
      <c r="T92" s="18">
        <f t="shared" si="20"/>
        <v>2.9072993703552639</v>
      </c>
      <c r="U92" s="18">
        <v>320.35140000000001</v>
      </c>
      <c r="V92" s="18">
        <v>346.21199999999999</v>
      </c>
      <c r="W92" s="18">
        <v>334.1628</v>
      </c>
      <c r="X92" s="18">
        <v>366.63279999999997</v>
      </c>
      <c r="Y92" s="18">
        <v>342.17500000000001</v>
      </c>
      <c r="Z92" s="18">
        <v>401.45440000000002</v>
      </c>
      <c r="AA92" s="18" t="s">
        <v>35</v>
      </c>
      <c r="AB92" s="18">
        <f t="shared" si="21"/>
        <v>2127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31</v>
      </c>
      <c r="C93" s="1">
        <v>60.585999999999999</v>
      </c>
      <c r="D93" s="1">
        <v>74.16</v>
      </c>
      <c r="E93" s="1">
        <v>29.603999999999999</v>
      </c>
      <c r="F93" s="1">
        <v>101.33199999999999</v>
      </c>
      <c r="G93" s="6">
        <v>1</v>
      </c>
      <c r="H93" s="1">
        <v>55</v>
      </c>
      <c r="I93" s="1" t="s">
        <v>32</v>
      </c>
      <c r="J93" s="1">
        <v>33.9</v>
      </c>
      <c r="K93" s="1">
        <f t="shared" si="16"/>
        <v>-4.2959999999999994</v>
      </c>
      <c r="L93" s="1">
        <f t="shared" si="17"/>
        <v>29.603999999999999</v>
      </c>
      <c r="M93" s="1"/>
      <c r="N93" s="1">
        <v>21.691600000000012</v>
      </c>
      <c r="O93" s="1">
        <f t="shared" si="18"/>
        <v>5.9207999999999998</v>
      </c>
      <c r="P93" s="5"/>
      <c r="Q93" s="5"/>
      <c r="R93" s="1"/>
      <c r="S93" s="1">
        <f t="shared" si="19"/>
        <v>20.778205647885422</v>
      </c>
      <c r="T93" s="1">
        <f t="shared" si="20"/>
        <v>20.778205647885422</v>
      </c>
      <c r="U93" s="1">
        <v>9.7362000000000002</v>
      </c>
      <c r="V93" s="1">
        <v>10.291</v>
      </c>
      <c r="W93" s="1">
        <v>9.6167999999999996</v>
      </c>
      <c r="X93" s="1">
        <v>10.628</v>
      </c>
      <c r="Y93" s="1">
        <v>8.4974000000000007</v>
      </c>
      <c r="Z93" s="1">
        <v>6.6470000000000002</v>
      </c>
      <c r="AA93" s="24" t="s">
        <v>58</v>
      </c>
      <c r="AB93" s="1">
        <f t="shared" si="2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31</v>
      </c>
      <c r="C94" s="1">
        <v>91.19</v>
      </c>
      <c r="D94" s="1">
        <v>23.032</v>
      </c>
      <c r="E94" s="1">
        <v>34.314</v>
      </c>
      <c r="F94" s="1">
        <v>76.584000000000003</v>
      </c>
      <c r="G94" s="6">
        <v>1</v>
      </c>
      <c r="H94" s="1">
        <v>55</v>
      </c>
      <c r="I94" s="1" t="s">
        <v>32</v>
      </c>
      <c r="J94" s="1">
        <v>38.200000000000003</v>
      </c>
      <c r="K94" s="1">
        <f t="shared" si="16"/>
        <v>-3.8860000000000028</v>
      </c>
      <c r="L94" s="1">
        <f t="shared" si="17"/>
        <v>34.314</v>
      </c>
      <c r="M94" s="1"/>
      <c r="N94" s="1">
        <v>42.406200000000027</v>
      </c>
      <c r="O94" s="1">
        <f t="shared" si="18"/>
        <v>6.8628</v>
      </c>
      <c r="P94" s="5"/>
      <c r="Q94" s="5"/>
      <c r="R94" s="1"/>
      <c r="S94" s="1">
        <f t="shared" si="19"/>
        <v>17.338433292533665</v>
      </c>
      <c r="T94" s="1">
        <f t="shared" si="20"/>
        <v>17.338433292533665</v>
      </c>
      <c r="U94" s="1">
        <v>10.1774</v>
      </c>
      <c r="V94" s="1">
        <v>10.190200000000001</v>
      </c>
      <c r="W94" s="1">
        <v>8.7078000000000007</v>
      </c>
      <c r="X94" s="1">
        <v>10.593400000000001</v>
      </c>
      <c r="Y94" s="1">
        <v>12.8972</v>
      </c>
      <c r="Z94" s="1">
        <v>11.067</v>
      </c>
      <c r="AA94" s="24" t="s">
        <v>58</v>
      </c>
      <c r="AB94" s="1">
        <f t="shared" si="2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131</v>
      </c>
      <c r="B95" s="1" t="s">
        <v>31</v>
      </c>
      <c r="C95" s="1">
        <v>44.2</v>
      </c>
      <c r="D95" s="1">
        <v>10.74</v>
      </c>
      <c r="E95" s="1">
        <v>29.667999999999999</v>
      </c>
      <c r="F95" s="1">
        <v>22.556000000000001</v>
      </c>
      <c r="G95" s="6">
        <v>1</v>
      </c>
      <c r="H95" s="1">
        <v>55</v>
      </c>
      <c r="I95" s="1" t="s">
        <v>32</v>
      </c>
      <c r="J95" s="1">
        <v>32.299999999999997</v>
      </c>
      <c r="K95" s="1">
        <f t="shared" si="16"/>
        <v>-2.6319999999999979</v>
      </c>
      <c r="L95" s="1">
        <f t="shared" si="17"/>
        <v>29.667999999999999</v>
      </c>
      <c r="M95" s="1"/>
      <c r="N95" s="1">
        <v>5.6247999999999996</v>
      </c>
      <c r="O95" s="1">
        <f t="shared" si="18"/>
        <v>5.9336000000000002</v>
      </c>
      <c r="P95" s="5">
        <f>11*O95-N95-F95</f>
        <v>37.088799999999992</v>
      </c>
      <c r="Q95" s="5"/>
      <c r="R95" s="1"/>
      <c r="S95" s="1">
        <f t="shared" si="19"/>
        <v>10.999999999999998</v>
      </c>
      <c r="T95" s="1">
        <f t="shared" si="20"/>
        <v>4.7493595793447483</v>
      </c>
      <c r="U95" s="1">
        <v>4.1395999999999997</v>
      </c>
      <c r="V95" s="1">
        <v>4.9691999999999998</v>
      </c>
      <c r="W95" s="1">
        <v>6.3422000000000001</v>
      </c>
      <c r="X95" s="1">
        <v>6.8630000000000004</v>
      </c>
      <c r="Y95" s="1">
        <v>8.2775999999999996</v>
      </c>
      <c r="Z95" s="1">
        <v>7.1996000000000002</v>
      </c>
      <c r="AA95" s="1"/>
      <c r="AB95" s="1">
        <f t="shared" si="21"/>
        <v>37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132</v>
      </c>
      <c r="B96" s="13" t="s">
        <v>31</v>
      </c>
      <c r="C96" s="13"/>
      <c r="D96" s="13"/>
      <c r="E96" s="13"/>
      <c r="F96" s="13"/>
      <c r="G96" s="14">
        <v>0</v>
      </c>
      <c r="H96" s="13">
        <v>60</v>
      </c>
      <c r="I96" s="13" t="s">
        <v>32</v>
      </c>
      <c r="J96" s="13"/>
      <c r="K96" s="13">
        <f t="shared" si="16"/>
        <v>0</v>
      </c>
      <c r="L96" s="13">
        <f t="shared" si="17"/>
        <v>0</v>
      </c>
      <c r="M96" s="13"/>
      <c r="N96" s="13"/>
      <c r="O96" s="13">
        <f t="shared" si="18"/>
        <v>0</v>
      </c>
      <c r="P96" s="15"/>
      <c r="Q96" s="15"/>
      <c r="R96" s="13"/>
      <c r="S96" s="13" t="e">
        <f t="shared" si="19"/>
        <v>#DIV/0!</v>
      </c>
      <c r="T96" s="13" t="e">
        <f t="shared" si="20"/>
        <v>#DIV/0!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 t="s">
        <v>39</v>
      </c>
      <c r="AB96" s="13">
        <f t="shared" si="2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38</v>
      </c>
      <c r="C97" s="1">
        <v>184</v>
      </c>
      <c r="D97" s="1">
        <v>120</v>
      </c>
      <c r="E97" s="1">
        <v>123</v>
      </c>
      <c r="F97" s="1">
        <v>154</v>
      </c>
      <c r="G97" s="6">
        <v>0.3</v>
      </c>
      <c r="H97" s="1">
        <v>40</v>
      </c>
      <c r="I97" s="1" t="s">
        <v>32</v>
      </c>
      <c r="J97" s="1">
        <v>126</v>
      </c>
      <c r="K97" s="1">
        <f t="shared" si="16"/>
        <v>-3</v>
      </c>
      <c r="L97" s="1">
        <f t="shared" si="17"/>
        <v>123</v>
      </c>
      <c r="M97" s="1"/>
      <c r="N97" s="1">
        <v>87.759999999999991</v>
      </c>
      <c r="O97" s="1">
        <f t="shared" si="18"/>
        <v>24.6</v>
      </c>
      <c r="P97" s="5">
        <f t="shared" ref="P97" si="24">11*O97-N97-F97</f>
        <v>28.840000000000032</v>
      </c>
      <c r="Q97" s="5"/>
      <c r="R97" s="1"/>
      <c r="S97" s="1">
        <f t="shared" si="19"/>
        <v>11</v>
      </c>
      <c r="T97" s="1">
        <f t="shared" si="20"/>
        <v>9.8276422764227629</v>
      </c>
      <c r="U97" s="1">
        <v>29.4</v>
      </c>
      <c r="V97" s="1">
        <v>26.6</v>
      </c>
      <c r="W97" s="1">
        <v>5.6</v>
      </c>
      <c r="X97" s="1">
        <v>0.2</v>
      </c>
      <c r="Y97" s="1">
        <v>24.8</v>
      </c>
      <c r="Z97" s="1">
        <v>36.6</v>
      </c>
      <c r="AA97" s="1" t="s">
        <v>122</v>
      </c>
      <c r="AB97" s="1">
        <f t="shared" si="21"/>
        <v>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38</v>
      </c>
      <c r="C98" s="1">
        <v>170</v>
      </c>
      <c r="D98" s="1">
        <v>150</v>
      </c>
      <c r="E98" s="1">
        <v>116</v>
      </c>
      <c r="F98" s="1">
        <v>176</v>
      </c>
      <c r="G98" s="6">
        <v>0.3</v>
      </c>
      <c r="H98" s="1">
        <v>40</v>
      </c>
      <c r="I98" s="1" t="s">
        <v>32</v>
      </c>
      <c r="J98" s="1">
        <v>118</v>
      </c>
      <c r="K98" s="1">
        <f t="shared" si="16"/>
        <v>-2</v>
      </c>
      <c r="L98" s="1">
        <f t="shared" si="17"/>
        <v>116</v>
      </c>
      <c r="M98" s="1"/>
      <c r="N98" s="1">
        <v>85.600000000000023</v>
      </c>
      <c r="O98" s="1">
        <f t="shared" si="18"/>
        <v>23.2</v>
      </c>
      <c r="P98" s="5"/>
      <c r="Q98" s="5"/>
      <c r="R98" s="1"/>
      <c r="S98" s="1">
        <f t="shared" si="19"/>
        <v>11.275862068965518</v>
      </c>
      <c r="T98" s="1">
        <f t="shared" si="20"/>
        <v>11.275862068965518</v>
      </c>
      <c r="U98" s="1">
        <v>30.8</v>
      </c>
      <c r="V98" s="1">
        <v>28</v>
      </c>
      <c r="W98" s="1">
        <v>5</v>
      </c>
      <c r="X98" s="1">
        <v>0</v>
      </c>
      <c r="Y98" s="1">
        <v>25.8</v>
      </c>
      <c r="Z98" s="1">
        <v>35.6</v>
      </c>
      <c r="AA98" s="1" t="s">
        <v>122</v>
      </c>
      <c r="AB98" s="1">
        <f t="shared" si="2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31</v>
      </c>
      <c r="C99" s="1"/>
      <c r="D99" s="1">
        <v>71.903000000000006</v>
      </c>
      <c r="E99" s="1"/>
      <c r="F99" s="1">
        <v>71.903000000000006</v>
      </c>
      <c r="G99" s="6">
        <v>1</v>
      </c>
      <c r="H99" s="1">
        <v>45</v>
      </c>
      <c r="I99" s="1" t="s">
        <v>32</v>
      </c>
      <c r="J99" s="1"/>
      <c r="K99" s="1">
        <f t="shared" si="16"/>
        <v>0</v>
      </c>
      <c r="L99" s="1">
        <f t="shared" si="17"/>
        <v>0</v>
      </c>
      <c r="M99" s="1"/>
      <c r="N99" s="1">
        <v>10</v>
      </c>
      <c r="O99" s="1">
        <f t="shared" si="18"/>
        <v>0</v>
      </c>
      <c r="P99" s="5"/>
      <c r="Q99" s="5"/>
      <c r="R99" s="1"/>
      <c r="S99" s="1" t="e">
        <f t="shared" si="19"/>
        <v>#DIV/0!</v>
      </c>
      <c r="T99" s="1" t="e">
        <f t="shared" si="20"/>
        <v>#DIV/0!</v>
      </c>
      <c r="U99" s="1">
        <v>6.2953999999999999</v>
      </c>
      <c r="V99" s="1">
        <v>6.2953999999999999</v>
      </c>
      <c r="W99" s="1">
        <v>0</v>
      </c>
      <c r="X99" s="1">
        <v>0</v>
      </c>
      <c r="Y99" s="1">
        <v>0</v>
      </c>
      <c r="Z99" s="1">
        <v>0</v>
      </c>
      <c r="AA99" s="1" t="s">
        <v>122</v>
      </c>
      <c r="AB99" s="1">
        <f t="shared" si="2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99" xr:uid="{DAA2B5E3-18F1-4D00-9FA6-0F88C180CD3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2024-10-30T12:57:04Z</dcterms:created>
  <dcterms:modified xsi:type="dcterms:W3CDTF">2024-10-31T08:34:29Z</dcterms:modified>
</cp:coreProperties>
</file>