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10,24 ПОКОМ КИ филиалы\1 машина Бердянск_Мелитополь\"/>
    </mc:Choice>
  </mc:AlternateContent>
  <xr:revisionPtr revIDLastSave="0" documentId="13_ncr:1_{CE822042-3674-46B5-8430-CCB4D78A8C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Y371" i="1"/>
  <c r="X371" i="1"/>
  <c r="BP370" i="1"/>
  <c r="BO370" i="1"/>
  <c r="BN370" i="1"/>
  <c r="BM370" i="1"/>
  <c r="Z370" i="1"/>
  <c r="Z371" i="1" s="1"/>
  <c r="Y370" i="1"/>
  <c r="V627" i="1" s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Y361" i="1" s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5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7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5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7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21" i="1" s="1"/>
  <c r="BO22" i="1"/>
  <c r="X619" i="1" s="1"/>
  <c r="BM22" i="1"/>
  <c r="X618" i="1" s="1"/>
  <c r="X620" i="1" s="1"/>
  <c r="Y22" i="1"/>
  <c r="B627" i="1" s="1"/>
  <c r="P22" i="1"/>
  <c r="H10" i="1"/>
  <c r="A9" i="1"/>
  <c r="F10" i="1" s="1"/>
  <c r="D7" i="1"/>
  <c r="Q6" i="1"/>
  <c r="P2" i="1"/>
  <c r="Z319" i="1" l="1"/>
  <c r="Z185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Z238" i="1" s="1"/>
  <c r="BP236" i="1"/>
  <c r="BN236" i="1"/>
  <c r="Z236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Z269" i="1" s="1"/>
  <c r="BP266" i="1"/>
  <c r="BN266" i="1"/>
  <c r="Z266" i="1"/>
  <c r="BP281" i="1"/>
  <c r="BN281" i="1"/>
  <c r="Z281" i="1"/>
  <c r="BP300" i="1"/>
  <c r="BN300" i="1"/>
  <c r="Z300" i="1"/>
  <c r="Y304" i="1"/>
  <c r="BP318" i="1"/>
  <c r="BN318" i="1"/>
  <c r="Z318" i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Z347" i="1" s="1"/>
  <c r="BP346" i="1"/>
  <c r="BN346" i="1"/>
  <c r="Z346" i="1"/>
  <c r="Y348" i="1"/>
  <c r="Y353" i="1"/>
  <c r="BP350" i="1"/>
  <c r="BN350" i="1"/>
  <c r="Z350" i="1"/>
  <c r="Y354" i="1"/>
  <c r="Z366" i="1"/>
  <c r="BP364" i="1"/>
  <c r="BN364" i="1"/>
  <c r="Z364" i="1"/>
  <c r="Y366" i="1"/>
  <c r="BP403" i="1"/>
  <c r="BN403" i="1"/>
  <c r="Z403" i="1"/>
  <c r="Y405" i="1"/>
  <c r="Y410" i="1"/>
  <c r="BP407" i="1"/>
  <c r="BN407" i="1"/>
  <c r="Z407" i="1"/>
  <c r="Z409" i="1" s="1"/>
  <c r="Y409" i="1"/>
  <c r="BP431" i="1"/>
  <c r="BN431" i="1"/>
  <c r="Z431" i="1"/>
  <c r="BP485" i="1"/>
  <c r="BN485" i="1"/>
  <c r="Z485" i="1"/>
  <c r="Y488" i="1"/>
  <c r="BP501" i="1"/>
  <c r="BN501" i="1"/>
  <c r="Z501" i="1"/>
  <c r="Z504" i="1" s="1"/>
  <c r="Y505" i="1"/>
  <c r="Z531" i="1"/>
  <c r="H627" i="1"/>
  <c r="F9" i="1"/>
  <c r="J9" i="1"/>
  <c r="Z22" i="1"/>
  <c r="Z23" i="1" s="1"/>
  <c r="BN22" i="1"/>
  <c r="BP22" i="1"/>
  <c r="Y23" i="1"/>
  <c r="X617" i="1"/>
  <c r="Z27" i="1"/>
  <c r="Z35" i="1" s="1"/>
  <c r="BN27" i="1"/>
  <c r="Z29" i="1"/>
  <c r="BN29" i="1"/>
  <c r="Z33" i="1"/>
  <c r="BN33" i="1"/>
  <c r="C627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Z71" i="1" s="1"/>
  <c r="BN63" i="1"/>
  <c r="BP63" i="1"/>
  <c r="Z65" i="1"/>
  <c r="BN65" i="1"/>
  <c r="Z67" i="1"/>
  <c r="BN67" i="1"/>
  <c r="Z68" i="1"/>
  <c r="BN68" i="1"/>
  <c r="Z70" i="1"/>
  <c r="BN70" i="1"/>
  <c r="Y71" i="1"/>
  <c r="Z74" i="1"/>
  <c r="Z78" i="1" s="1"/>
  <c r="BN74" i="1"/>
  <c r="BP74" i="1"/>
  <c r="Z77" i="1"/>
  <c r="BN77" i="1"/>
  <c r="Z81" i="1"/>
  <c r="BN81" i="1"/>
  <c r="BP81" i="1"/>
  <c r="Z83" i="1"/>
  <c r="BN83" i="1"/>
  <c r="Z85" i="1"/>
  <c r="BN85" i="1"/>
  <c r="Z90" i="1"/>
  <c r="Z96" i="1" s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Z109" i="1" s="1"/>
  <c r="BN106" i="1"/>
  <c r="BP106" i="1"/>
  <c r="Z108" i="1"/>
  <c r="BN108" i="1"/>
  <c r="Y109" i="1"/>
  <c r="Z112" i="1"/>
  <c r="Z117" i="1" s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Z138" i="1"/>
  <c r="Z144" i="1" s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Z175" i="1"/>
  <c r="Z179" i="1" s="1"/>
  <c r="BN175" i="1"/>
  <c r="Z177" i="1"/>
  <c r="BN177" i="1"/>
  <c r="Z183" i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Y209" i="1"/>
  <c r="Z207" i="1"/>
  <c r="Z208" i="1" s="1"/>
  <c r="BN207" i="1"/>
  <c r="Y208" i="1"/>
  <c r="Y213" i="1"/>
  <c r="BP218" i="1"/>
  <c r="BN218" i="1"/>
  <c r="Z218" i="1"/>
  <c r="BP222" i="1"/>
  <c r="BN222" i="1"/>
  <c r="Z222" i="1"/>
  <c r="Y239" i="1"/>
  <c r="BP230" i="1"/>
  <c r="BN230" i="1"/>
  <c r="Z230" i="1"/>
  <c r="BP234" i="1"/>
  <c r="BN234" i="1"/>
  <c r="Z234" i="1"/>
  <c r="Y238" i="1"/>
  <c r="BP242" i="1"/>
  <c r="BN242" i="1"/>
  <c r="Z242" i="1"/>
  <c r="Z245" i="1" s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Z283" i="1"/>
  <c r="BP279" i="1"/>
  <c r="BN279" i="1"/>
  <c r="Z279" i="1"/>
  <c r="Y283" i="1"/>
  <c r="BP293" i="1"/>
  <c r="BN293" i="1"/>
  <c r="Z293" i="1"/>
  <c r="Z295" i="1" s="1"/>
  <c r="R627" i="1"/>
  <c r="BP302" i="1"/>
  <c r="BN302" i="1"/>
  <c r="Z302" i="1"/>
  <c r="Z304" i="1" s="1"/>
  <c r="Y319" i="1"/>
  <c r="BP324" i="1"/>
  <c r="BN324" i="1"/>
  <c r="Z324" i="1"/>
  <c r="BP328" i="1"/>
  <c r="BN328" i="1"/>
  <c r="Z328" i="1"/>
  <c r="BP336" i="1"/>
  <c r="BN336" i="1"/>
  <c r="Z336" i="1"/>
  <c r="BP383" i="1"/>
  <c r="BN383" i="1"/>
  <c r="Z383" i="1"/>
  <c r="Z393" i="1" s="1"/>
  <c r="Y393" i="1"/>
  <c r="BP387" i="1"/>
  <c r="BN387" i="1"/>
  <c r="Z387" i="1"/>
  <c r="BP391" i="1"/>
  <c r="BN391" i="1"/>
  <c r="Z391" i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4" i="1"/>
  <c r="BN344" i="1"/>
  <c r="Z344" i="1"/>
  <c r="BP352" i="1"/>
  <c r="BN352" i="1"/>
  <c r="Z352" i="1"/>
  <c r="BP358" i="1"/>
  <c r="BN358" i="1"/>
  <c r="Z358" i="1"/>
  <c r="Z360" i="1" s="1"/>
  <c r="Y367" i="1"/>
  <c r="Z377" i="1"/>
  <c r="BP375" i="1"/>
  <c r="BN375" i="1"/>
  <c r="Z375" i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Z404" i="1" s="1"/>
  <c r="X627" i="1"/>
  <c r="Y420" i="1"/>
  <c r="BP413" i="1"/>
  <c r="BN413" i="1"/>
  <c r="Z413" i="1"/>
  <c r="Z420" i="1" s="1"/>
  <c r="BP417" i="1"/>
  <c r="BN417" i="1"/>
  <c r="Z417" i="1"/>
  <c r="Z433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Z488" i="1" s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Z549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43" i="1" l="1"/>
  <c r="Z566" i="1"/>
  <c r="Y619" i="1"/>
  <c r="Z353" i="1"/>
  <c r="Z338" i="1"/>
  <c r="Z257" i="1"/>
  <c r="Z525" i="1"/>
  <c r="Z465" i="1"/>
  <c r="Z597" i="1"/>
  <c r="Z583" i="1"/>
  <c r="Z202" i="1"/>
  <c r="Z134" i="1"/>
  <c r="Z126" i="1"/>
  <c r="Z102" i="1"/>
  <c r="Z87" i="1"/>
  <c r="Z622" i="1" s="1"/>
  <c r="Y621" i="1"/>
  <c r="Y618" i="1"/>
  <c r="Y620" i="1" s="1"/>
  <c r="Z331" i="1"/>
  <c r="Z224" i="1"/>
  <c r="Y617" i="1"/>
</calcChain>
</file>

<file path=xl/sharedStrings.xml><?xml version="1.0" encoding="utf-8"?>
<sst xmlns="http://schemas.openxmlformats.org/spreadsheetml/2006/main" count="2920" uniqueCount="1037">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</sst>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7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9</v>
      </c>
      <c r="Y85" s="724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9.4999999999999982</v>
      </c>
      <c r="BN85" s="64">
        <f t="shared" si="18"/>
        <v>9.4999999999999982</v>
      </c>
      <c r="BO85" s="64">
        <f t="shared" si="19"/>
        <v>2.1367521367521368E-2</v>
      </c>
      <c r="BP85" s="64">
        <f t="shared" si="20"/>
        <v>2.1367521367521368E-2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5</v>
      </c>
      <c r="Y87" s="725">
        <f>IFERROR(Y81/H81,"0")+IFERROR(Y82/H82,"0")+IFERROR(Y83/H83,"0")+IFERROR(Y84/H84,"0")+IFERROR(Y85/H85,"0")+IFERROR(Y86/H86,"0")</f>
        <v>5</v>
      </c>
      <c r="Z87" s="725">
        <f>IFERROR(IF(Z81="",0,Z81),"0")+IFERROR(IF(Z82="",0,Z82),"0")+IFERROR(IF(Z83="",0,Z83),"0")+IFERROR(IF(Z84="",0,Z84),"0")+IFERROR(IF(Z85="",0,Z85),"0")+IFERROR(IF(Z86="",0,Z86),"0")</f>
        <v>2.5100000000000001E-2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9</v>
      </c>
      <c r="Y88" s="725">
        <f>IFERROR(SUM(Y81:Y86),"0")</f>
        <v>9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4</v>
      </c>
      <c r="Y95" s="724">
        <f t="shared" si="21"/>
        <v>5.4</v>
      </c>
      <c r="Z95" s="36">
        <f>IFERROR(IF(Y95=0,"",ROUNDUP(Y95/H95,0)*0.00753),"")</f>
        <v>2.2589999999999999E-2</v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4.5911111111111103</v>
      </c>
      <c r="BN95" s="64">
        <f t="shared" si="23"/>
        <v>6.1979999999999995</v>
      </c>
      <c r="BO95" s="64">
        <f t="shared" si="24"/>
        <v>1.4245014245014245E-2</v>
      </c>
      <c r="BP95" s="64">
        <f t="shared" si="25"/>
        <v>1.9230769230769232E-2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2.2222222222222223</v>
      </c>
      <c r="Y96" s="725">
        <f>IFERROR(Y90/H90,"0")+IFERROR(Y91/H91,"0")+IFERROR(Y92/H92,"0")+IFERROR(Y93/H93,"0")+IFERROR(Y94/H94,"0")+IFERROR(Y95/H95,"0")</f>
        <v>3</v>
      </c>
      <c r="Z96" s="725">
        <f>IFERROR(IF(Z90="",0,Z90),"0")+IFERROR(IF(Z91="",0,Z91),"0")+IFERROR(IF(Z92="",0,Z92),"0")+IFERROR(IF(Z93="",0,Z93),"0")+IFERROR(IF(Z94="",0,Z94),"0")+IFERROR(IF(Z95="",0,Z95),"0")</f>
        <v>2.2589999999999999E-2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4</v>
      </c>
      <c r="Y97" s="725">
        <f>IFERROR(SUM(Y90:Y95),"0")</f>
        <v>5.4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50</v>
      </c>
      <c r="Y100" s="724">
        <f>IFERROR(IF(X100="",0,CEILING((X100/$H100),1)*$H100),"")</f>
        <v>50.400000000000006</v>
      </c>
      <c r="Z100" s="36">
        <f>IFERROR(IF(Y100=0,"",ROUNDUP(Y100/H100,0)*0.02175),"")</f>
        <v>0.1305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53.357142857142861</v>
      </c>
      <c r="BN100" s="64">
        <f>IFERROR(Y100*I100/H100,"0")</f>
        <v>53.784000000000006</v>
      </c>
      <c r="BO100" s="64">
        <f>IFERROR(1/J100*(X100/H100),"0")</f>
        <v>0.10629251700680271</v>
      </c>
      <c r="BP100" s="64">
        <f>IFERROR(1/J100*(Y100/H100),"0")</f>
        <v>0.10714285714285714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5.9523809523809526</v>
      </c>
      <c r="Y102" s="725">
        <f>IFERROR(Y99/H99,"0")+IFERROR(Y100/H100,"0")+IFERROR(Y101/H101,"0")</f>
        <v>6</v>
      </c>
      <c r="Z102" s="725">
        <f>IFERROR(IF(Z99="",0,Z99),"0")+IFERROR(IF(Z100="",0,Z100),"0")+IFERROR(IF(Z101="",0,Z101),"0")</f>
        <v>0.1305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50</v>
      </c>
      <c r="Y103" s="725">
        <f>IFERROR(SUM(Y99:Y101),"0")</f>
        <v>50.400000000000006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237</v>
      </c>
      <c r="Y113" s="724">
        <f>IFERROR(IF(X113="",0,CEILING((X113/$H113),1)*$H113),"")</f>
        <v>243.60000000000002</v>
      </c>
      <c r="Z113" s="36">
        <f>IFERROR(IF(Y113=0,"",ROUNDUP(Y113/H113,0)*0.02175),"")</f>
        <v>0.63074999999999992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252.91285714285718</v>
      </c>
      <c r="BN113" s="64">
        <f>IFERROR(Y113*I113/H113,"0")</f>
        <v>259.95600000000002</v>
      </c>
      <c r="BO113" s="64">
        <f>IFERROR(1/J113*(X113/H113),"0")</f>
        <v>0.50382653061224481</v>
      </c>
      <c r="BP113" s="64">
        <f>IFERROR(1/J113*(Y113/H113),"0")</f>
        <v>0.51785714285714279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28.214285714285712</v>
      </c>
      <c r="Y117" s="725">
        <f>IFERROR(Y112/H112,"0")+IFERROR(Y113/H113,"0")+IFERROR(Y114/H114,"0")+IFERROR(Y115/H115,"0")+IFERROR(Y116/H116,"0")</f>
        <v>29</v>
      </c>
      <c r="Z117" s="725">
        <f>IFERROR(IF(Z112="",0,Z112),"0")+IFERROR(IF(Z113="",0,Z113),"0")+IFERROR(IF(Z114="",0,Z114),"0")+IFERROR(IF(Z115="",0,Z115),"0")+IFERROR(IF(Z116="",0,Z116),"0")</f>
        <v>0.63074999999999992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237</v>
      </c>
      <c r="Y118" s="725">
        <f>IFERROR(SUM(Y112:Y116),"0")</f>
        <v>243.60000000000002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51</v>
      </c>
      <c r="Y122" s="724">
        <f>IFERROR(IF(X122="",0,CEILING((X122/$H122),1)*$H122),"")</f>
        <v>56</v>
      </c>
      <c r="Z122" s="36">
        <f>IFERROR(IF(Y122=0,"",ROUNDUP(Y122/H122,0)*0.02175),"")</f>
        <v>0.10874999999999999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53.185714285714283</v>
      </c>
      <c r="BN122" s="64">
        <f>IFERROR(Y122*I122/H122,"0")</f>
        <v>58.4</v>
      </c>
      <c r="BO122" s="64">
        <f>IFERROR(1/J122*(X122/H122),"0")</f>
        <v>8.1313775510204078E-2</v>
      </c>
      <c r="BP122" s="64">
        <f>IFERROR(1/J122*(Y122/H122),"0")</f>
        <v>8.9285714285714274E-2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4.5535714285714288</v>
      </c>
      <c r="Y126" s="725">
        <f>IFERROR(Y121/H121,"0")+IFERROR(Y122/H122,"0")+IFERROR(Y123/H123,"0")+IFERROR(Y124/H124,"0")+IFERROR(Y125/H125,"0")</f>
        <v>5</v>
      </c>
      <c r="Z126" s="725">
        <f>IFERROR(IF(Z121="",0,Z121),"0")+IFERROR(IF(Z122="",0,Z122),"0")+IFERROR(IF(Z123="",0,Z123),"0")+IFERROR(IF(Z124="",0,Z124),"0")+IFERROR(IF(Z125="",0,Z125),"0")</f>
        <v>0.10874999999999999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51</v>
      </c>
      <c r="Y127" s="725">
        <f>IFERROR(SUM(Y121:Y125),"0")</f>
        <v>56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40</v>
      </c>
      <c r="Y133" s="724">
        <f>IFERROR(IF(X133="",0,CEILING((X133/$H133),1)*$H133),"")</f>
        <v>40.799999999999997</v>
      </c>
      <c r="Z133" s="36">
        <f>IFERROR(IF(Y133=0,"",ROUNDUP(Y133/H133,0)*0.00753),"")</f>
        <v>0.12801000000000001</v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43.333333333333336</v>
      </c>
      <c r="BN133" s="64">
        <f>IFERROR(Y133*I133/H133,"0")</f>
        <v>44.2</v>
      </c>
      <c r="BO133" s="64">
        <f>IFERROR(1/J133*(X133/H133),"0")</f>
        <v>0.10683760683760685</v>
      </c>
      <c r="BP133" s="64">
        <f>IFERROR(1/J133*(Y133/H133),"0")</f>
        <v>0.10897435897435898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16.666666666666668</v>
      </c>
      <c r="Y134" s="725">
        <f>IFERROR(Y129/H129,"0")+IFERROR(Y130/H130,"0")+IFERROR(Y131/H131,"0")+IFERROR(Y132/H132,"0")+IFERROR(Y133/H133,"0")</f>
        <v>17</v>
      </c>
      <c r="Z134" s="725">
        <f>IFERROR(IF(Z129="",0,Z129),"0")+IFERROR(IF(Z130="",0,Z130),"0")+IFERROR(IF(Z131="",0,Z131),"0")+IFERROR(IF(Z132="",0,Z132),"0")+IFERROR(IF(Z133="",0,Z133),"0")</f>
        <v>0.12801000000000001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40</v>
      </c>
      <c r="Y135" s="725">
        <f>IFERROR(SUM(Y129:Y133),"0")</f>
        <v>40.799999999999997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7</v>
      </c>
      <c r="Y182" s="724">
        <f>IFERROR(IF(X182="",0,CEILING((X182/$H182),1)*$H182),"")</f>
        <v>8.4</v>
      </c>
      <c r="Z182" s="36">
        <f>IFERROR(IF(Y182=0,"",ROUNDUP(Y182/H182,0)*0.02175),"")</f>
        <v>2.1749999999999999E-2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7.4700000000000006</v>
      </c>
      <c r="BN182" s="64">
        <f>IFERROR(Y182*I182/H182,"0")</f>
        <v>8.9640000000000004</v>
      </c>
      <c r="BO182" s="64">
        <f>IFERROR(1/J182*(X182/H182),"0")</f>
        <v>1.4880952380952378E-2</v>
      </c>
      <c r="BP182" s="64">
        <f>IFERROR(1/J182*(Y182/H182),"0")</f>
        <v>1.7857142857142856E-2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0.83333333333333326</v>
      </c>
      <c r="Y185" s="725">
        <f>IFERROR(Y182/H182,"0")+IFERROR(Y183/H183,"0")+IFERROR(Y184/H184,"0")</f>
        <v>1</v>
      </c>
      <c r="Z185" s="725">
        <f>IFERROR(IF(Z182="",0,Z182),"0")+IFERROR(IF(Z183="",0,Z183),"0")+IFERROR(IF(Z184="",0,Z184),"0")</f>
        <v>2.1749999999999999E-2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7</v>
      </c>
      <c r="Y186" s="725">
        <f>IFERROR(SUM(Y182:Y184),"0")</f>
        <v>8.4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63</v>
      </c>
      <c r="Y194" s="724">
        <f t="shared" ref="Y194:Y201" si="31">IFERROR(IF(X194="",0,CEILING((X194/$H194),1)*$H194),"")</f>
        <v>63</v>
      </c>
      <c r="Z194" s="36">
        <f>IFERROR(IF(Y194=0,"",ROUNDUP(Y194/H194,0)*0.00753),"")</f>
        <v>0.11295000000000001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66.900000000000006</v>
      </c>
      <c r="BN194" s="64">
        <f t="shared" ref="BN194:BN201" si="33">IFERROR(Y194*I194/H194,"0")</f>
        <v>66.900000000000006</v>
      </c>
      <c r="BO194" s="64">
        <f t="shared" ref="BO194:BO201" si="34">IFERROR(1/J194*(X194/H194),"0")</f>
        <v>9.6153846153846145E-2</v>
      </c>
      <c r="BP194" s="64">
        <f t="shared" ref="BP194:BP201" si="35">IFERROR(1/J194*(Y194/H194),"0")</f>
        <v>9.6153846153846145E-2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15</v>
      </c>
      <c r="Y202" s="725">
        <f>IFERROR(Y194/H194,"0")+IFERROR(Y195/H195,"0")+IFERROR(Y196/H196,"0")+IFERROR(Y197/H197,"0")+IFERROR(Y198/H198,"0")+IFERROR(Y199/H199,"0")+IFERROR(Y200/H200,"0")+IFERROR(Y201/H201,"0")</f>
        <v>15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0.11295000000000001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63</v>
      </c>
      <c r="Y203" s="725">
        <f>IFERROR(SUM(Y194:Y201),"0")</f>
        <v>63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64</v>
      </c>
      <c r="Y216" s="724">
        <f t="shared" ref="Y216:Y223" si="36">IFERROR(IF(X216="",0,CEILING((X216/$H216),1)*$H216),"")</f>
        <v>64.800000000000011</v>
      </c>
      <c r="Z216" s="36">
        <f>IFERROR(IF(Y216=0,"",ROUNDUP(Y216/H216,0)*0.00902),"")</f>
        <v>0.10824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66.488888888888894</v>
      </c>
      <c r="BN216" s="64">
        <f t="shared" ref="BN216:BN223" si="38">IFERROR(Y216*I216/H216,"0")</f>
        <v>67.320000000000007</v>
      </c>
      <c r="BO216" s="64">
        <f t="shared" ref="BO216:BO223" si="39">IFERROR(1/J216*(X216/H216),"0")</f>
        <v>8.9786756453423114E-2</v>
      </c>
      <c r="BP216" s="64">
        <f t="shared" ref="BP216:BP223" si="40">IFERROR(1/J216*(Y216/H216),"0")</f>
        <v>9.0909090909090925E-2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71</v>
      </c>
      <c r="Y217" s="724">
        <f t="shared" si="36"/>
        <v>75.600000000000009</v>
      </c>
      <c r="Z217" s="36">
        <f>IFERROR(IF(Y217=0,"",ROUNDUP(Y217/H217,0)*0.00902),"")</f>
        <v>0.12628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73.761111111111106</v>
      </c>
      <c r="BN217" s="64">
        <f t="shared" si="38"/>
        <v>78.540000000000006</v>
      </c>
      <c r="BO217" s="64">
        <f t="shared" si="39"/>
        <v>9.9607182940516265E-2</v>
      </c>
      <c r="BP217" s="64">
        <f t="shared" si="40"/>
        <v>0.10606060606060606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25</v>
      </c>
      <c r="Y224" s="725">
        <f>IFERROR(Y216/H216,"0")+IFERROR(Y217/H217,"0")+IFERROR(Y218/H218,"0")+IFERROR(Y219/H219,"0")+IFERROR(Y220/H220,"0")+IFERROR(Y221/H221,"0")+IFERROR(Y222/H222,"0")+IFERROR(Y223/H223,"0")</f>
        <v>26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0.23452000000000001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135</v>
      </c>
      <c r="Y225" s="725">
        <f>IFERROR(SUM(Y216:Y223),"0")</f>
        <v>140.40000000000003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146</v>
      </c>
      <c r="Y228" s="724">
        <f t="shared" si="41"/>
        <v>148.19999999999999</v>
      </c>
      <c r="Z228" s="36">
        <f>IFERROR(IF(Y228=0,"",ROUNDUP(Y228/H228,0)*0.02175),"")</f>
        <v>0.41324999999999995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156.55692307692308</v>
      </c>
      <c r="BN228" s="64">
        <f t="shared" si="43"/>
        <v>158.91600000000003</v>
      </c>
      <c r="BO228" s="64">
        <f t="shared" si="44"/>
        <v>0.33424908424908423</v>
      </c>
      <c r="BP228" s="64">
        <f t="shared" si="45"/>
        <v>0.33928571428571425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217</v>
      </c>
      <c r="Y231" s="724">
        <f t="shared" si="41"/>
        <v>218.4</v>
      </c>
      <c r="Z231" s="36">
        <f t="shared" ref="Z231:Z237" si="46">IFERROR(IF(Y231=0,"",ROUNDUP(Y231/H231,0)*0.00753),"")</f>
        <v>0.68523000000000001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243.22083333333336</v>
      </c>
      <c r="BN231" s="64">
        <f t="shared" si="43"/>
        <v>244.79</v>
      </c>
      <c r="BO231" s="64">
        <f t="shared" si="44"/>
        <v>0.57959401709401714</v>
      </c>
      <c r="BP231" s="64">
        <f t="shared" si="45"/>
        <v>0.58333333333333326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97</v>
      </c>
      <c r="Y233" s="724">
        <f t="shared" si="41"/>
        <v>98.399999999999991</v>
      </c>
      <c r="Z233" s="36">
        <f t="shared" si="46"/>
        <v>0.30873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107.99333333333335</v>
      </c>
      <c r="BN233" s="64">
        <f t="shared" si="43"/>
        <v>109.55200000000001</v>
      </c>
      <c r="BO233" s="64">
        <f t="shared" si="44"/>
        <v>0.2590811965811966</v>
      </c>
      <c r="BP233" s="64">
        <f t="shared" si="45"/>
        <v>0.26282051282051283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104</v>
      </c>
      <c r="Y234" s="724">
        <f t="shared" si="41"/>
        <v>105.6</v>
      </c>
      <c r="Z234" s="36">
        <f t="shared" si="46"/>
        <v>0.33132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115.78666666666669</v>
      </c>
      <c r="BN234" s="64">
        <f t="shared" si="43"/>
        <v>117.56800000000001</v>
      </c>
      <c r="BO234" s="64">
        <f t="shared" si="44"/>
        <v>0.27777777777777779</v>
      </c>
      <c r="BP234" s="64">
        <f t="shared" si="45"/>
        <v>0.28205128205128205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128</v>
      </c>
      <c r="Y236" s="724">
        <f t="shared" si="41"/>
        <v>129.6</v>
      </c>
      <c r="Z236" s="36">
        <f t="shared" si="46"/>
        <v>0.40662000000000004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142.50666666666669</v>
      </c>
      <c r="BN236" s="64">
        <f t="shared" si="43"/>
        <v>144.28800000000001</v>
      </c>
      <c r="BO236" s="64">
        <f t="shared" si="44"/>
        <v>0.34188034188034189</v>
      </c>
      <c r="BP236" s="64">
        <f t="shared" si="45"/>
        <v>0.34615384615384615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94</v>
      </c>
      <c r="Y237" s="724">
        <f t="shared" si="41"/>
        <v>96</v>
      </c>
      <c r="Z237" s="36">
        <f t="shared" si="46"/>
        <v>0.30120000000000002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104.88833333333334</v>
      </c>
      <c r="BN237" s="64">
        <f t="shared" si="43"/>
        <v>107.11999999999999</v>
      </c>
      <c r="BO237" s="64">
        <f t="shared" si="44"/>
        <v>0.25106837606837606</v>
      </c>
      <c r="BP237" s="64">
        <f t="shared" si="45"/>
        <v>0.25641025641025639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285.38461538461542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289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2.4463500000000002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786</v>
      </c>
      <c r="Y239" s="725">
        <f>IFERROR(SUM(Y227:Y237),"0")</f>
        <v>796.2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35</v>
      </c>
      <c r="Y243" s="724">
        <f>IFERROR(IF(X243="",0,CEILING((X243/$H243),1)*$H243),"")</f>
        <v>36</v>
      </c>
      <c r="Z243" s="36">
        <f>IFERROR(IF(Y243=0,"",ROUNDUP(Y243/H243,0)*0.00753),"")</f>
        <v>0.11295000000000001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38.966666666666676</v>
      </c>
      <c r="BN243" s="64">
        <f>IFERROR(Y243*I243/H243,"0")</f>
        <v>40.080000000000005</v>
      </c>
      <c r="BO243" s="64">
        <f>IFERROR(1/J243*(X243/H243),"0")</f>
        <v>9.3482905982905984E-2</v>
      </c>
      <c r="BP243" s="64">
        <f>IFERROR(1/J243*(Y243/H243),"0")</f>
        <v>9.6153846153846145E-2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78</v>
      </c>
      <c r="Y244" s="724">
        <f>IFERROR(IF(X244="",0,CEILING((X244/$H244),1)*$H244),"")</f>
        <v>79.2</v>
      </c>
      <c r="Z244" s="36">
        <f>IFERROR(IF(Y244=0,"",ROUNDUP(Y244/H244,0)*0.00753),"")</f>
        <v>0.24849000000000002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86.840000000000018</v>
      </c>
      <c r="BN244" s="64">
        <f>IFERROR(Y244*I244/H244,"0")</f>
        <v>88.176000000000016</v>
      </c>
      <c r="BO244" s="64">
        <f>IFERROR(1/J244*(X244/H244),"0")</f>
        <v>0.20833333333333331</v>
      </c>
      <c r="BP244" s="64">
        <f>IFERROR(1/J244*(Y244/H244),"0")</f>
        <v>0.21153846153846154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47.083333333333336</v>
      </c>
      <c r="Y245" s="725">
        <f>IFERROR(Y241/H241,"0")+IFERROR(Y242/H242,"0")+IFERROR(Y243/H243,"0")+IFERROR(Y244/H244,"0")</f>
        <v>48</v>
      </c>
      <c r="Z245" s="725">
        <f>IFERROR(IF(Z241="",0,Z241),"0")+IFERROR(IF(Z242="",0,Z242),"0")+IFERROR(IF(Z243="",0,Z243),"0")+IFERROR(IF(Z244="",0,Z244),"0")</f>
        <v>0.36144000000000004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113</v>
      </c>
      <c r="Y246" s="725">
        <f>IFERROR(SUM(Y241:Y244),"0")</f>
        <v>115.2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4</v>
      </c>
      <c r="Y256" s="724">
        <f t="shared" si="47"/>
        <v>4</v>
      </c>
      <c r="Z256" s="36">
        <f>IFERROR(IF(Y256=0,"",ROUNDUP(Y256/H256,0)*0.00902),"")</f>
        <v>9.0200000000000002E-3</v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4.21</v>
      </c>
      <c r="BN256" s="64">
        <f t="shared" si="49"/>
        <v>4.21</v>
      </c>
      <c r="BO256" s="64">
        <f t="shared" si="50"/>
        <v>7.575757575757576E-3</v>
      </c>
      <c r="BP256" s="64">
        <f t="shared" si="51"/>
        <v>7.575757575757576E-3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1</v>
      </c>
      <c r="Y257" s="725">
        <f>IFERROR(Y249/H249,"0")+IFERROR(Y250/H250,"0")+IFERROR(Y251/H251,"0")+IFERROR(Y252/H252,"0")+IFERROR(Y253/H253,"0")+IFERROR(Y254/H254,"0")+IFERROR(Y255/H255,"0")+IFERROR(Y256/H256,"0")</f>
        <v>1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9.0200000000000002E-3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4</v>
      </c>
      <c r="Y258" s="725">
        <f>IFERROR(SUM(Y249:Y256),"0")</f>
        <v>4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17</v>
      </c>
      <c r="Y262" s="724">
        <f t="shared" si="52"/>
        <v>23.2</v>
      </c>
      <c r="Z262" s="36">
        <f>IFERROR(IF(Y262=0,"",ROUNDUP(Y262/H262,0)*0.02175),"")</f>
        <v>4.3499999999999997E-2</v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17.703448275862069</v>
      </c>
      <c r="BN262" s="64">
        <f t="shared" si="54"/>
        <v>24.159999999999997</v>
      </c>
      <c r="BO262" s="64">
        <f t="shared" si="55"/>
        <v>2.6169950738916259E-2</v>
      </c>
      <c r="BP262" s="64">
        <f t="shared" si="56"/>
        <v>3.5714285714285712E-2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10</v>
      </c>
      <c r="Y265" s="724">
        <f t="shared" si="52"/>
        <v>12</v>
      </c>
      <c r="Z265" s="36">
        <f>IFERROR(IF(Y265=0,"",ROUNDUP(Y265/H265,0)*0.00902),"")</f>
        <v>2.7060000000000001E-2</v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10.525</v>
      </c>
      <c r="BN265" s="64">
        <f t="shared" si="54"/>
        <v>12.629999999999999</v>
      </c>
      <c r="BO265" s="64">
        <f t="shared" si="55"/>
        <v>1.893939393939394E-2</v>
      </c>
      <c r="BP265" s="64">
        <f t="shared" si="56"/>
        <v>2.2727272727272728E-2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3.9655172413793105</v>
      </c>
      <c r="Y269" s="725">
        <f>IFERROR(Y261/H261,"0")+IFERROR(Y262/H262,"0")+IFERROR(Y263/H263,"0")+IFERROR(Y264/H264,"0")+IFERROR(Y265/H265,"0")+IFERROR(Y266/H266,"0")+IFERROR(Y267/H267,"0")+IFERROR(Y268/H268,"0")</f>
        <v>5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7.0559999999999998E-2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27</v>
      </c>
      <c r="Y270" s="725">
        <f>IFERROR(SUM(Y261:Y268),"0")</f>
        <v>35.200000000000003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3" t="s">
        <v>478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46</v>
      </c>
      <c r="Y301" s="724">
        <f>IFERROR(IF(X301="",0,CEILING((X301/$H301),1)*$H301),"")</f>
        <v>48</v>
      </c>
      <c r="Z301" s="36">
        <f>IFERROR(IF(Y301=0,"",ROUNDUP(Y301/H301,0)*0.00753),"")</f>
        <v>0.15060000000000001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51.213333333333338</v>
      </c>
      <c r="BN301" s="64">
        <f>IFERROR(Y301*I301/H301,"0")</f>
        <v>53.440000000000005</v>
      </c>
      <c r="BO301" s="64">
        <f>IFERROR(1/J301*(X301/H301),"0")</f>
        <v>0.12286324786324787</v>
      </c>
      <c r="BP301" s="64">
        <f>IFERROR(1/J301*(Y301/H301),"0")</f>
        <v>0.12820512820512819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54</v>
      </c>
      <c r="Y302" s="724">
        <f>IFERROR(IF(X302="",0,CEILING((X302/$H302),1)*$H302),"")</f>
        <v>55.199999999999996</v>
      </c>
      <c r="Z302" s="36">
        <f>IFERROR(IF(Y302=0,"",ROUNDUP(Y302/H302,0)*0.00753),"")</f>
        <v>0.17319000000000001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58.500000000000007</v>
      </c>
      <c r="BN302" s="64">
        <f>IFERROR(Y302*I302/H302,"0")</f>
        <v>59.8</v>
      </c>
      <c r="BO302" s="64">
        <f>IFERROR(1/J302*(X302/H302),"0")</f>
        <v>0.14423076923076922</v>
      </c>
      <c r="BP302" s="64">
        <f>IFERROR(1/J302*(Y302/H302),"0")</f>
        <v>0.14743589743589744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41.666666666666671</v>
      </c>
      <c r="Y304" s="725">
        <f>IFERROR(Y299/H299,"0")+IFERROR(Y300/H300,"0")+IFERROR(Y301/H301,"0")+IFERROR(Y302/H302,"0")+IFERROR(Y303/H303,"0")</f>
        <v>43</v>
      </c>
      <c r="Z304" s="725">
        <f>IFERROR(IF(Z299="",0,Z299),"0")+IFERROR(IF(Z300="",0,Z300),"0")+IFERROR(IF(Z301="",0,Z301),"0")+IFERROR(IF(Z302="",0,Z302),"0")+IFERROR(IF(Z303="",0,Z303),"0")</f>
        <v>0.32379000000000002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100</v>
      </c>
      <c r="Y305" s="725">
        <f>IFERROR(SUM(Y299:Y303),"0")</f>
        <v>103.19999999999999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951" t="s">
        <v>533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37</v>
      </c>
      <c r="Y326" s="724">
        <f t="shared" si="62"/>
        <v>43.2</v>
      </c>
      <c r="Z326" s="36">
        <f>IFERROR(IF(Y326=0,"",ROUNDUP(Y326/H326,0)*0.02175),"")</f>
        <v>8.6999999999999994E-2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38.644444444444439</v>
      </c>
      <c r="BN326" s="64">
        <f t="shared" si="64"/>
        <v>45.12</v>
      </c>
      <c r="BO326" s="64">
        <f t="shared" si="65"/>
        <v>6.117724867724867E-2</v>
      </c>
      <c r="BP326" s="64">
        <f t="shared" si="66"/>
        <v>7.1428571428571425E-2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3.4259259259259256</v>
      </c>
      <c r="Y331" s="725">
        <f>IFERROR(Y323/H323,"0")+IFERROR(Y324/H324,"0")+IFERROR(Y325/H325,"0")+IFERROR(Y326/H326,"0")+IFERROR(Y327/H327,"0")+IFERROR(Y328/H328,"0")+IFERROR(Y329/H329,"0")+IFERROR(Y330/H330,"0")</f>
        <v>4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8.6999999999999994E-2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37</v>
      </c>
      <c r="Y332" s="725">
        <f>IFERROR(SUM(Y323:Y330),"0")</f>
        <v>43.2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143</v>
      </c>
      <c r="Y334" s="724">
        <f>IFERROR(IF(X334="",0,CEILING((X334/$H334),1)*$H334),"")</f>
        <v>147</v>
      </c>
      <c r="Z334" s="36">
        <f>IFERROR(IF(Y334=0,"",ROUNDUP(Y334/H334,0)*0.00753),"")</f>
        <v>0.26355000000000001</v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151.85238095238094</v>
      </c>
      <c r="BN334" s="64">
        <f>IFERROR(Y334*I334/H334,"0")</f>
        <v>156.1</v>
      </c>
      <c r="BO334" s="64">
        <f>IFERROR(1/J334*(X334/H334),"0")</f>
        <v>0.21825396825396823</v>
      </c>
      <c r="BP334" s="64">
        <f>IFERROR(1/J334*(Y334/H334),"0")</f>
        <v>0.22435897435897434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34.047619047619044</v>
      </c>
      <c r="Y338" s="725">
        <f>IFERROR(Y334/H334,"0")+IFERROR(Y335/H335,"0")+IFERROR(Y336/H336,"0")+IFERROR(Y337/H337,"0")</f>
        <v>35</v>
      </c>
      <c r="Z338" s="725">
        <f>IFERROR(IF(Z334="",0,Z334),"0")+IFERROR(IF(Z335="",0,Z335),"0")+IFERROR(IF(Z336="",0,Z336),"0")+IFERROR(IF(Z337="",0,Z337),"0")</f>
        <v>0.26355000000000001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143</v>
      </c>
      <c r="Y339" s="725">
        <f>IFERROR(SUM(Y334:Y337),"0")</f>
        <v>147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230</v>
      </c>
      <c r="Y351" s="724">
        <f>IFERROR(IF(X351="",0,CEILING((X351/$H351),1)*$H351),"")</f>
        <v>234</v>
      </c>
      <c r="Z351" s="36">
        <f>IFERROR(IF(Y351=0,"",ROUNDUP(Y351/H351,0)*0.02175),"")</f>
        <v>0.65249999999999997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246.63076923076926</v>
      </c>
      <c r="BN351" s="64">
        <f>IFERROR(Y351*I351/H351,"0")</f>
        <v>250.92000000000002</v>
      </c>
      <c r="BO351" s="64">
        <f>IFERROR(1/J351*(X351/H351),"0")</f>
        <v>0.52655677655677657</v>
      </c>
      <c r="BP351" s="64">
        <f>IFERROR(1/J351*(Y351/H351),"0")</f>
        <v>0.5357142857142857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66</v>
      </c>
      <c r="Y352" s="724">
        <f>IFERROR(IF(X352="",0,CEILING((X352/$H352),1)*$H352),"")</f>
        <v>67.2</v>
      </c>
      <c r="Z352" s="36">
        <f>IFERROR(IF(Y352=0,"",ROUNDUP(Y352/H352,0)*0.02175),"")</f>
        <v>0.17399999999999999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70.431428571428569</v>
      </c>
      <c r="BN352" s="64">
        <f>IFERROR(Y352*I352/H352,"0")</f>
        <v>71.712000000000003</v>
      </c>
      <c r="BO352" s="64">
        <f>IFERROR(1/J352*(X352/H352),"0")</f>
        <v>0.14030612244897958</v>
      </c>
      <c r="BP352" s="64">
        <f>IFERROR(1/J352*(Y352/H352),"0")</f>
        <v>0.14285714285714285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37.344322344322343</v>
      </c>
      <c r="Y353" s="725">
        <f>IFERROR(Y350/H350,"0")+IFERROR(Y351/H351,"0")+IFERROR(Y352/H352,"0")</f>
        <v>38</v>
      </c>
      <c r="Z353" s="725">
        <f>IFERROR(IF(Z350="",0,Z350),"0")+IFERROR(IF(Z351="",0,Z351),"0")+IFERROR(IF(Z352="",0,Z352),"0")</f>
        <v>0.82650000000000001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296</v>
      </c>
      <c r="Y354" s="725">
        <f>IFERROR(SUM(Y350:Y352),"0")</f>
        <v>301.2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19</v>
      </c>
      <c r="Y370" s="724">
        <f>IFERROR(IF(X370="",0,CEILING((X370/$H370),1)*$H370),"")</f>
        <v>19.8</v>
      </c>
      <c r="Z370" s="36">
        <f>IFERROR(IF(Y370=0,"",ROUNDUP(Y370/H370,0)*0.00753),"")</f>
        <v>8.2830000000000001E-2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21.617777777777778</v>
      </c>
      <c r="BN370" s="64">
        <f>IFERROR(Y370*I370/H370,"0")</f>
        <v>22.528000000000002</v>
      </c>
      <c r="BO370" s="64">
        <f>IFERROR(1/J370*(X370/H370),"0")</f>
        <v>6.7663817663817655E-2</v>
      </c>
      <c r="BP370" s="64">
        <f>IFERROR(1/J370*(Y370/H370),"0")</f>
        <v>7.0512820512820512E-2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10.555555555555555</v>
      </c>
      <c r="Y371" s="725">
        <f>IFERROR(Y370/H370,"0")</f>
        <v>11</v>
      </c>
      <c r="Z371" s="725">
        <f>IFERROR(IF(Z370="",0,Z370),"0")</f>
        <v>8.2830000000000001E-2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19</v>
      </c>
      <c r="Y372" s="725">
        <f>IFERROR(SUM(Y370:Y370),"0")</f>
        <v>19.8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2127</v>
      </c>
      <c r="Y382" s="724">
        <f t="shared" ref="Y382:Y392" si="72">IFERROR(IF(X382="",0,CEILING((X382/$H382),1)*$H382),"")</f>
        <v>2130</v>
      </c>
      <c r="Z382" s="36">
        <f>IFERROR(IF(Y382=0,"",ROUNDUP(Y382/H382,0)*0.02175),"")</f>
        <v>3.0884999999999998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2195.0639999999999</v>
      </c>
      <c r="BN382" s="64">
        <f t="shared" ref="BN382:BN392" si="74">IFERROR(Y382*I382/H382,"0")</f>
        <v>2198.1600000000003</v>
      </c>
      <c r="BO382" s="64">
        <f t="shared" ref="BO382:BO392" si="75">IFERROR(1/J382*(X382/H382),"0")</f>
        <v>2.9541666666666666</v>
      </c>
      <c r="BP382" s="64">
        <f t="shared" ref="BP382:BP392" si="76">IFERROR(1/J382*(Y382/H382),"0")</f>
        <v>2.958333333333333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429</v>
      </c>
      <c r="Y384" s="724">
        <f t="shared" si="72"/>
        <v>435</v>
      </c>
      <c r="Z384" s="36">
        <f>IFERROR(IF(Y384=0,"",ROUNDUP(Y384/H384,0)*0.02175),"")</f>
        <v>0.63074999999999992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442.72800000000001</v>
      </c>
      <c r="BN384" s="64">
        <f t="shared" si="74"/>
        <v>448.92</v>
      </c>
      <c r="BO384" s="64">
        <f t="shared" si="75"/>
        <v>0.59583333333333333</v>
      </c>
      <c r="BP384" s="64">
        <f t="shared" si="76"/>
        <v>0.60416666666666663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2488</v>
      </c>
      <c r="Y387" s="724">
        <f t="shared" si="72"/>
        <v>2490</v>
      </c>
      <c r="Z387" s="36">
        <f>IFERROR(IF(Y387=0,"",ROUNDUP(Y387/H387,0)*0.02175),"")</f>
        <v>3.6104999999999996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2567.616</v>
      </c>
      <c r="BN387" s="64">
        <f t="shared" si="74"/>
        <v>2569.6800000000003</v>
      </c>
      <c r="BO387" s="64">
        <f t="shared" si="75"/>
        <v>3.4555555555555557</v>
      </c>
      <c r="BP387" s="64">
        <f t="shared" si="76"/>
        <v>3.458333333333333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336.26666666666665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337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7.3297499999999989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5044</v>
      </c>
      <c r="Y394" s="725">
        <f>IFERROR(SUM(Y382:Y392),"0")</f>
        <v>5055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938</v>
      </c>
      <c r="Y396" s="724">
        <f>IFERROR(IF(X396="",0,CEILING((X396/$H396),1)*$H396),"")</f>
        <v>945</v>
      </c>
      <c r="Z396" s="36">
        <f>IFERROR(IF(Y396=0,"",ROUNDUP(Y396/H396,0)*0.02175),"")</f>
        <v>1.37025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968.01599999999996</v>
      </c>
      <c r="BN396" s="64">
        <f>IFERROR(Y396*I396/H396,"0")</f>
        <v>975.24</v>
      </c>
      <c r="BO396" s="64">
        <f>IFERROR(1/J396*(X396/H396),"0")</f>
        <v>1.3027777777777776</v>
      </c>
      <c r="BP396" s="64">
        <f>IFERROR(1/J396*(Y396/H396),"0")</f>
        <v>1.3125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62.533333333333331</v>
      </c>
      <c r="Y398" s="725">
        <f>IFERROR(Y396/H396,"0")+IFERROR(Y397/H397,"0")</f>
        <v>63</v>
      </c>
      <c r="Z398" s="725">
        <f>IFERROR(IF(Z396="",0,Z396),"0")+IFERROR(IF(Z397="",0,Z397),"0")</f>
        <v>1.37025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938</v>
      </c>
      <c r="Y399" s="725">
        <f>IFERROR(SUM(Y396:Y397),"0")</f>
        <v>945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187</v>
      </c>
      <c r="Y403" s="724">
        <f>IFERROR(IF(X403="",0,CEILING((X403/$H403),1)*$H403),"")</f>
        <v>187.2</v>
      </c>
      <c r="Z403" s="36">
        <f>IFERROR(IF(Y403=0,"",ROUNDUP(Y403/H403,0)*0.02175),"")</f>
        <v>0.52200000000000002</v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200.52153846153848</v>
      </c>
      <c r="BN403" s="64">
        <f>IFERROR(Y403*I403/H403,"0")</f>
        <v>200.73600000000002</v>
      </c>
      <c r="BO403" s="64">
        <f>IFERROR(1/J403*(X403/H403),"0")</f>
        <v>0.42811355311355309</v>
      </c>
      <c r="BP403" s="64">
        <f>IFERROR(1/J403*(Y403/H403),"0")</f>
        <v>0.42857142857142855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23.974358974358974</v>
      </c>
      <c r="Y404" s="725">
        <f>IFERROR(Y401/H401,"0")+IFERROR(Y402/H402,"0")+IFERROR(Y403/H403,"0")</f>
        <v>24</v>
      </c>
      <c r="Z404" s="725">
        <f>IFERROR(IF(Z401="",0,Z401),"0")+IFERROR(IF(Z402="",0,Z402),"0")+IFERROR(IF(Z403="",0,Z403),"0")</f>
        <v>0.52200000000000002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187</v>
      </c>
      <c r="Y405" s="725">
        <f>IFERROR(SUM(Y401:Y403),"0")</f>
        <v>187.2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16</v>
      </c>
      <c r="Y407" s="724">
        <f>IFERROR(IF(X407="",0,CEILING((X407/$H407),1)*$H407),"")</f>
        <v>23.4</v>
      </c>
      <c r="Z407" s="36">
        <f>IFERROR(IF(Y407=0,"",ROUNDUP(Y407/H407,0)*0.02175),"")</f>
        <v>6.5250000000000002E-2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17.156923076923078</v>
      </c>
      <c r="BN407" s="64">
        <f>IFERROR(Y407*I407/H407,"0")</f>
        <v>25.092000000000002</v>
      </c>
      <c r="BO407" s="64">
        <f>IFERROR(1/J407*(X407/H407),"0")</f>
        <v>3.6630036630036632E-2</v>
      </c>
      <c r="BP407" s="64">
        <f>IFERROR(1/J407*(Y407/H407),"0")</f>
        <v>5.3571428571428568E-2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2.0512820512820515</v>
      </c>
      <c r="Y409" s="725">
        <f>IFERROR(Y407/H407,"0")+IFERROR(Y408/H408,"0")</f>
        <v>3</v>
      </c>
      <c r="Z409" s="725">
        <f>IFERROR(IF(Z407="",0,Z407),"0")+IFERROR(IF(Z408="",0,Z408),"0")</f>
        <v>6.5250000000000002E-2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16</v>
      </c>
      <c r="Y410" s="725">
        <f>IFERROR(SUM(Y407:Y408),"0")</f>
        <v>23.4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">
        <v>672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605</v>
      </c>
      <c r="Y428" s="724">
        <f>IFERROR(IF(X428="",0,CEILING((X428/$H428),1)*$H428),"")</f>
        <v>608.4</v>
      </c>
      <c r="Z428" s="36">
        <f>IFERROR(IF(Y428=0,"",ROUNDUP(Y428/H428,0)*0.02175),"")</f>
        <v>1.6964999999999999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648.7461538461539</v>
      </c>
      <c r="BN428" s="64">
        <f>IFERROR(Y428*I428/H428,"0")</f>
        <v>652.39200000000005</v>
      </c>
      <c r="BO428" s="64">
        <f>IFERROR(1/J428*(X428/H428),"0")</f>
        <v>1.38507326007326</v>
      </c>
      <c r="BP428" s="64">
        <f>IFERROR(1/J428*(Y428/H428),"0")</f>
        <v>1.3928571428571428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77.564102564102569</v>
      </c>
      <c r="Y433" s="725">
        <f>IFERROR(Y428/H428,"0")+IFERROR(Y429/H429,"0")+IFERROR(Y430/H430,"0")+IFERROR(Y431/H431,"0")+IFERROR(Y432/H432,"0")</f>
        <v>78</v>
      </c>
      <c r="Z433" s="725">
        <f>IFERROR(IF(Z428="",0,Z428),"0")+IFERROR(IF(Z429="",0,Z429),"0")+IFERROR(IF(Z430="",0,Z430),"0")+IFERROR(IF(Z431="",0,Z431),"0")+IFERROR(IF(Z432="",0,Z432),"0")</f>
        <v>1.6964999999999999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605</v>
      </c>
      <c r="Y434" s="725">
        <f>IFERROR(SUM(Y428:Y432),"0")</f>
        <v>608.4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14</v>
      </c>
      <c r="Y447" s="724">
        <f t="shared" si="83"/>
        <v>16.8</v>
      </c>
      <c r="Z447" s="36">
        <f>IFERROR(IF(Y447=0,"",ROUNDUP(Y447/H447,0)*0.00753),"")</f>
        <v>3.0120000000000001E-2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14.766666666666666</v>
      </c>
      <c r="BN447" s="64">
        <f t="shared" si="85"/>
        <v>17.72</v>
      </c>
      <c r="BO447" s="64">
        <f t="shared" si="86"/>
        <v>2.1367521367521364E-2</v>
      </c>
      <c r="BP447" s="64">
        <f t="shared" si="87"/>
        <v>2.564102564102564E-2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3.333333333333333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4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3.0120000000000001E-2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14</v>
      </c>
      <c r="Y466" s="725">
        <f>IFERROR(SUM(Y446:Y464),"0")</f>
        <v>16.8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17</v>
      </c>
      <c r="Y483" s="724">
        <f>IFERROR(IF(X483="",0,CEILING((X483/$H483),1)*$H483),"")</f>
        <v>21</v>
      </c>
      <c r="Z483" s="36">
        <f>IFERROR(IF(Y483=0,"",ROUNDUP(Y483/H483,0)*0.00753),"")</f>
        <v>3.7650000000000003E-2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17.93095238095238</v>
      </c>
      <c r="BN483" s="64">
        <f>IFERROR(Y483*I483/H483,"0")</f>
        <v>22.15</v>
      </c>
      <c r="BO483" s="64">
        <f>IFERROR(1/J483*(X483/H483),"0")</f>
        <v>2.5946275946275944E-2</v>
      </c>
      <c r="BP483" s="64">
        <f>IFERROR(1/J483*(Y483/H483),"0")</f>
        <v>3.2051282051282048E-2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4.0476190476190474</v>
      </c>
      <c r="Y488" s="725">
        <f>IFERROR(Y483/H483,"0")+IFERROR(Y484/H484,"0")+IFERROR(Y485/H485,"0")+IFERROR(Y486/H486,"0")+IFERROR(Y487/H487,"0")</f>
        <v>5</v>
      </c>
      <c r="Z488" s="725">
        <f>IFERROR(IF(Z483="",0,Z483),"0")+IFERROR(IF(Z484="",0,Z484),"0")+IFERROR(IF(Z485="",0,Z485),"0")+IFERROR(IF(Z486="",0,Z486),"0")+IFERROR(IF(Z487="",0,Z487),"0")</f>
        <v>3.7650000000000003E-2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17</v>
      </c>
      <c r="Y489" s="725">
        <f>IFERROR(SUM(Y483:Y487),"0")</f>
        <v>21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3</v>
      </c>
      <c r="Y495" s="724">
        <f>IFERROR(IF(X495="",0,CEILING((X495/$H495),1)*$H495),"")</f>
        <v>3</v>
      </c>
      <c r="Z495" s="36">
        <f>IFERROR(IF(Y495=0,"",ROUNDUP(Y495/H495,0)*0.00627),"")</f>
        <v>6.2700000000000004E-3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3.6</v>
      </c>
      <c r="BN495" s="64">
        <f>IFERROR(Y495*I495/H495,"0")</f>
        <v>3.6</v>
      </c>
      <c r="BO495" s="64">
        <f>IFERROR(1/J495*(X495/H495),"0")</f>
        <v>5.0000000000000001E-3</v>
      </c>
      <c r="BP495" s="64">
        <f>IFERROR(1/J495*(Y495/H495),"0")</f>
        <v>5.0000000000000001E-3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1</v>
      </c>
      <c r="Y496" s="725">
        <f>IFERROR(Y495/H495,"0")</f>
        <v>1</v>
      </c>
      <c r="Z496" s="725">
        <f>IFERROR(IF(Z495="",0,Z495),"0")</f>
        <v>6.2700000000000004E-3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3</v>
      </c>
      <c r="Y497" s="725">
        <f>IFERROR(SUM(Y495:Y495),"0")</f>
        <v>3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25</v>
      </c>
      <c r="Y517" s="724">
        <f t="shared" si="89"/>
        <v>26.400000000000002</v>
      </c>
      <c r="Z517" s="36">
        <f t="shared" si="90"/>
        <v>5.9799999999999999E-2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26.704545454545453</v>
      </c>
      <c r="BN517" s="64">
        <f t="shared" si="92"/>
        <v>28.200000000000003</v>
      </c>
      <c r="BO517" s="64">
        <f t="shared" si="93"/>
        <v>4.5527389277389273E-2</v>
      </c>
      <c r="BP517" s="64">
        <f t="shared" si="94"/>
        <v>4.807692307692308E-2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105</v>
      </c>
      <c r="Y519" s="724">
        <f t="shared" si="89"/>
        <v>105.60000000000001</v>
      </c>
      <c r="Z519" s="36">
        <f t="shared" si="90"/>
        <v>0.2392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112.15909090909089</v>
      </c>
      <c r="BN519" s="64">
        <f t="shared" si="92"/>
        <v>112.80000000000001</v>
      </c>
      <c r="BO519" s="64">
        <f t="shared" si="93"/>
        <v>0.19121503496503497</v>
      </c>
      <c r="BP519" s="64">
        <f t="shared" si="94"/>
        <v>0.19230769230769232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24.621212121212121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25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0.29899999999999999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130</v>
      </c>
      <c r="Y526" s="725">
        <f>IFERROR(SUM(Y514:Y524),"0")</f>
        <v>132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387</v>
      </c>
      <c r="Y528" s="724">
        <f>IFERROR(IF(X528="",0,CEILING((X528/$H528),1)*$H528),"")</f>
        <v>390.72</v>
      </c>
      <c r="Z528" s="36">
        <f>IFERROR(IF(Y528=0,"",ROUNDUP(Y528/H528,0)*0.01196),"")</f>
        <v>0.88504000000000005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413.38636363636357</v>
      </c>
      <c r="BN528" s="64">
        <f>IFERROR(Y528*I528/H528,"0")</f>
        <v>417.36</v>
      </c>
      <c r="BO528" s="64">
        <f>IFERROR(1/J528*(X528/H528),"0")</f>
        <v>0.70476398601398604</v>
      </c>
      <c r="BP528" s="64">
        <f>IFERROR(1/J528*(Y528/H528),"0")</f>
        <v>0.71153846153846156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73.295454545454547</v>
      </c>
      <c r="Y531" s="725">
        <f>IFERROR(Y528/H528,"0")+IFERROR(Y529/H529,"0")+IFERROR(Y530/H530,"0")</f>
        <v>74</v>
      </c>
      <c r="Z531" s="725">
        <f>IFERROR(IF(Z528="",0,Z528),"0")+IFERROR(IF(Z529="",0,Z529),"0")+IFERROR(IF(Z530="",0,Z530),"0")</f>
        <v>0.88504000000000005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387</v>
      </c>
      <c r="Y532" s="725">
        <f>IFERROR(SUM(Y528:Y530),"0")</f>
        <v>390.72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166</v>
      </c>
      <c r="Y534" s="724">
        <f t="shared" ref="Y534:Y542" si="95">IFERROR(IF(X534="",0,CEILING((X534/$H534),1)*$H534),"")</f>
        <v>168.96</v>
      </c>
      <c r="Z534" s="36">
        <f>IFERROR(IF(Y534=0,"",ROUNDUP(Y534/H534,0)*0.01196),"")</f>
        <v>0.38272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177.31818181818178</v>
      </c>
      <c r="BN534" s="64">
        <f t="shared" ref="BN534:BN542" si="97">IFERROR(Y534*I534/H534,"0")</f>
        <v>180.48</v>
      </c>
      <c r="BO534" s="64">
        <f t="shared" ref="BO534:BO542" si="98">IFERROR(1/J534*(X534/H534),"0")</f>
        <v>0.30230186480186483</v>
      </c>
      <c r="BP534" s="64">
        <f t="shared" ref="BP534:BP542" si="99">IFERROR(1/J534*(Y534/H534),"0")</f>
        <v>0.30769230769230771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48</v>
      </c>
      <c r="Y535" s="724">
        <f t="shared" si="95"/>
        <v>52.800000000000004</v>
      </c>
      <c r="Z535" s="36">
        <f>IFERROR(IF(Y535=0,"",ROUNDUP(Y535/H535,0)*0.01196),"")</f>
        <v>0.1196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51.272727272727266</v>
      </c>
      <c r="BN535" s="64">
        <f t="shared" si="97"/>
        <v>56.400000000000006</v>
      </c>
      <c r="BO535" s="64">
        <f t="shared" si="98"/>
        <v>8.7412587412587409E-2</v>
      </c>
      <c r="BP535" s="64">
        <f t="shared" si="99"/>
        <v>9.6153846153846159E-2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40.530303030303031</v>
      </c>
      <c r="Y543" s="725">
        <f>IFERROR(Y534/H534,"0")+IFERROR(Y535/H535,"0")+IFERROR(Y536/H536,"0")+IFERROR(Y537/H537,"0")+IFERROR(Y538/H538,"0")+IFERROR(Y539/H539,"0")+IFERROR(Y540/H540,"0")+IFERROR(Y541/H541,"0")+IFERROR(Y542/H542,"0")</f>
        <v>42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0.50231999999999999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214</v>
      </c>
      <c r="Y544" s="725">
        <f>IFERROR(SUM(Y534:Y542),"0")</f>
        <v>221.76000000000002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15</v>
      </c>
      <c r="Y586" s="724">
        <f>IFERROR(IF(X586="",0,CEILING((X586/$H586),1)*$H586),"")</f>
        <v>15.6</v>
      </c>
      <c r="Z586" s="36">
        <f>IFERROR(IF(Y586=0,"",ROUNDUP(Y586/H586,0)*0.02175),"")</f>
        <v>4.3499999999999997E-2</v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16.084615384615386</v>
      </c>
      <c r="BN586" s="64">
        <f>IFERROR(Y586*I586/H586,"0")</f>
        <v>16.728000000000002</v>
      </c>
      <c r="BO586" s="64">
        <f>IFERROR(1/J586*(X586/H586),"0")</f>
        <v>3.4340659340659337E-2</v>
      </c>
      <c r="BP586" s="64">
        <f>IFERROR(1/J586*(Y586/H586),"0")</f>
        <v>3.5714285714285712E-2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1.9230769230769231</v>
      </c>
      <c r="Y590" s="725">
        <f>IFERROR(Y586/H586,"0")+IFERROR(Y587/H587,"0")+IFERROR(Y588/H588,"0")+IFERROR(Y589/H589,"0")</f>
        <v>2</v>
      </c>
      <c r="Z590" s="725">
        <f>IFERROR(IF(Z586="",0,Z586),"0")+IFERROR(IF(Z587="",0,Z587),"0")+IFERROR(IF(Z588="",0,Z588),"0")+IFERROR(IF(Z589="",0,Z589),"0")</f>
        <v>4.3499999999999997E-2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15</v>
      </c>
      <c r="Y591" s="725">
        <f>IFERROR(SUM(Y586:Y589),"0")</f>
        <v>15.6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9691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9801.8799999999992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10172.659923300838</v>
      </c>
      <c r="Y618" s="725">
        <f>IFERROR(SUM(BN22:BN614),"0")</f>
        <v>10290.529999999999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17</v>
      </c>
      <c r="Y619" s="38">
        <f>ROUNDUP(SUM(BP22:BP614),0)</f>
        <v>17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10597.659923300838</v>
      </c>
      <c r="Y620" s="725">
        <f>GrossWeightTotalR+PalletQtyTotalR*25</f>
        <v>10715.529999999999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1219.0567584076202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1239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18.673610000000004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64.800000000000011</v>
      </c>
      <c r="E627" s="46">
        <f>IFERROR(Y106*1,"0")+IFERROR(Y107*1,"0")+IFERROR(Y108*1,"0")+IFERROR(Y112*1,"0")+IFERROR(Y113*1,"0")+IFERROR(Y114*1,"0")+IFERROR(Y115*1,"0")+IFERROR(Y116*1,"0")</f>
        <v>243.60000000000002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96.8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8.4</v>
      </c>
      <c r="I627" s="46">
        <f>IFERROR(Y190*1,"0")+IFERROR(Y194*1,"0")+IFERROR(Y195*1,"0")+IFERROR(Y196*1,"0")+IFERROR(Y197*1,"0")+IFERROR(Y198*1,"0")+IFERROR(Y199*1,"0")+IFERROR(Y200*1,"0")+IFERROR(Y201*1,"0")</f>
        <v>63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1051.8</v>
      </c>
      <c r="K627" s="46">
        <f>IFERROR(Y249*1,"0")+IFERROR(Y250*1,"0")+IFERROR(Y251*1,"0")+IFERROR(Y252*1,"0")+IFERROR(Y253*1,"0")+IFERROR(Y254*1,"0")+IFERROR(Y255*1,"0")+IFERROR(Y256*1,"0")</f>
        <v>4</v>
      </c>
      <c r="L627" s="716"/>
      <c r="M627" s="46">
        <f>IFERROR(Y261*1,"0")+IFERROR(Y262*1,"0")+IFERROR(Y263*1,"0")+IFERROR(Y264*1,"0")+IFERROR(Y265*1,"0")+IFERROR(Y266*1,"0")+IFERROR(Y267*1,"0")+IFERROR(Y268*1,"0")+IFERROR(Y272*1,"0")</f>
        <v>35.200000000000003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103.19999999999999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491.4</v>
      </c>
      <c r="V627" s="46">
        <f>IFERROR(Y370*1,"0")+IFERROR(Y374*1,"0")+IFERROR(Y375*1,"0")+IFERROR(Y376*1,"0")</f>
        <v>19.8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6210.5999999999995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608.4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16.8</v>
      </c>
      <c r="Z627" s="46">
        <f>IFERROR(Y479*1,"0")+IFERROR(Y483*1,"0")+IFERROR(Y484*1,"0")+IFERROR(Y485*1,"0")+IFERROR(Y486*1,"0")+IFERROR(Y487*1,"0")+IFERROR(Y491*1,"0")+IFERROR(Y495*1,"0")</f>
        <v>24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744.48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15.6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2024-10-31T08:37:51Z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