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E92A8AA-B7A3-4639-9F90-99FD1A5B8D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Y505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Y393" i="1" s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3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BO132" i="1"/>
  <c r="BM132" i="1"/>
  <c r="Y132" i="1"/>
  <c r="Y135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Y96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17" i="1" s="1"/>
  <c r="Y23" i="1"/>
  <c r="X23" i="1"/>
  <c r="X621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27" i="1"/>
  <c r="X618" i="1"/>
  <c r="X619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Z71" i="1" s="1"/>
  <c r="BN64" i="1"/>
  <c r="Z66" i="1"/>
  <c r="BN66" i="1"/>
  <c r="Z69" i="1"/>
  <c r="BN69" i="1"/>
  <c r="Y72" i="1"/>
  <c r="Z75" i="1"/>
  <c r="Z78" i="1" s="1"/>
  <c r="BN75" i="1"/>
  <c r="BP75" i="1"/>
  <c r="Z76" i="1"/>
  <c r="BN76" i="1"/>
  <c r="Z82" i="1"/>
  <c r="Z87" i="1" s="1"/>
  <c r="BN82" i="1"/>
  <c r="BP82" i="1"/>
  <c r="Z84" i="1"/>
  <c r="BN84" i="1"/>
  <c r="Z86" i="1"/>
  <c r="BN86" i="1"/>
  <c r="Z94" i="1"/>
  <c r="Z96" i="1" s="1"/>
  <c r="BN94" i="1"/>
  <c r="BP94" i="1"/>
  <c r="Z100" i="1"/>
  <c r="Z102" i="1" s="1"/>
  <c r="BN100" i="1"/>
  <c r="BP100" i="1"/>
  <c r="E627" i="1"/>
  <c r="Z107" i="1"/>
  <c r="Z109" i="1" s="1"/>
  <c r="BN107" i="1"/>
  <c r="BP107" i="1"/>
  <c r="Y110" i="1"/>
  <c r="Z113" i="1"/>
  <c r="Z117" i="1" s="1"/>
  <c r="BN113" i="1"/>
  <c r="BP113" i="1"/>
  <c r="Z115" i="1"/>
  <c r="BN115" i="1"/>
  <c r="F627" i="1"/>
  <c r="Z122" i="1"/>
  <c r="Z126" i="1" s="1"/>
  <c r="BN122" i="1"/>
  <c r="BP122" i="1"/>
  <c r="Z124" i="1"/>
  <c r="BN124" i="1"/>
  <c r="Y127" i="1"/>
  <c r="Z132" i="1"/>
  <c r="Z134" i="1" s="1"/>
  <c r="BN132" i="1"/>
  <c r="BP132" i="1"/>
  <c r="Z133" i="1"/>
  <c r="BN133" i="1"/>
  <c r="Z137" i="1"/>
  <c r="Z144" i="1" s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I627" i="1"/>
  <c r="Y192" i="1"/>
  <c r="Z195" i="1"/>
  <c r="Z202" i="1" s="1"/>
  <c r="BN195" i="1"/>
  <c r="Z197" i="1"/>
  <c r="BN197" i="1"/>
  <c r="Z199" i="1"/>
  <c r="BN199" i="1"/>
  <c r="Z201" i="1"/>
  <c r="BN201" i="1"/>
  <c r="Y202" i="1"/>
  <c r="Z206" i="1"/>
  <c r="Z208" i="1" s="1"/>
  <c r="BN206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Y245" i="1"/>
  <c r="BP244" i="1"/>
  <c r="BN244" i="1"/>
  <c r="Z244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Y354" i="1"/>
  <c r="Z366" i="1"/>
  <c r="BP364" i="1"/>
  <c r="BN364" i="1"/>
  <c r="Z364" i="1"/>
  <c r="Y366" i="1"/>
  <c r="F9" i="1"/>
  <c r="J9" i="1"/>
  <c r="Y54" i="1"/>
  <c r="Y621" i="1" s="1"/>
  <c r="Y71" i="1"/>
  <c r="Y155" i="1"/>
  <c r="J627" i="1"/>
  <c r="Y209" i="1"/>
  <c r="Y208" i="1"/>
  <c r="BP218" i="1"/>
  <c r="Y619" i="1" s="1"/>
  <c r="BN218" i="1"/>
  <c r="Y618" i="1" s="1"/>
  <c r="Z218" i="1"/>
  <c r="BP222" i="1"/>
  <c r="BN222" i="1"/>
  <c r="Z222" i="1"/>
  <c r="BP230" i="1"/>
  <c r="BN230" i="1"/>
  <c r="Z230" i="1"/>
  <c r="Z238" i="1" s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Z295" i="1"/>
  <c r="BP293" i="1"/>
  <c r="BN293" i="1"/>
  <c r="Z293" i="1"/>
  <c r="R627" i="1"/>
  <c r="BP302" i="1"/>
  <c r="BN302" i="1"/>
  <c r="Z302" i="1"/>
  <c r="Z304" i="1" s="1"/>
  <c r="BP324" i="1"/>
  <c r="BN324" i="1"/>
  <c r="Z324" i="1"/>
  <c r="BP328" i="1"/>
  <c r="BN328" i="1"/>
  <c r="Z328" i="1"/>
  <c r="BP336" i="1"/>
  <c r="BN336" i="1"/>
  <c r="Z336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Z360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Z433" i="1" s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BP383" i="1"/>
  <c r="BN383" i="1"/>
  <c r="Z383" i="1"/>
  <c r="Z393" i="1" s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Z504" i="1" s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Y620" i="1" l="1"/>
  <c r="Z566" i="1"/>
  <c r="Z525" i="1"/>
  <c r="Z465" i="1"/>
  <c r="Z404" i="1"/>
  <c r="Z353" i="1"/>
  <c r="Z338" i="1"/>
  <c r="Z257" i="1"/>
  <c r="Y617" i="1"/>
  <c r="X620" i="1"/>
  <c r="Z597" i="1"/>
  <c r="Z583" i="1"/>
  <c r="Z543" i="1"/>
  <c r="Z488" i="1"/>
  <c r="Z420" i="1"/>
  <c r="Z331" i="1"/>
  <c r="Z224" i="1"/>
  <c r="Z185" i="1"/>
  <c r="Z179" i="1"/>
  <c r="Z35" i="1"/>
  <c r="Z622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<sst xmlns="http://schemas.openxmlformats.org/spreadsheetml/2006/main" count="2920" uniqueCount="1037">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</sst>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8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30</v>
      </c>
      <c r="Y194" s="724">
        <f t="shared" ref="Y194:Y201" si="31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31.857142857142858</v>
      </c>
      <c r="BN194" s="64">
        <f t="shared" ref="BN194:BN201" si="33">IFERROR(Y194*I194/H194,"0")</f>
        <v>35.68</v>
      </c>
      <c r="BO194" s="64">
        <f t="shared" ref="BO194:BO201" si="34">IFERROR(1/J194*(X194/H194),"0")</f>
        <v>4.5787545787545784E-2</v>
      </c>
      <c r="BP194" s="64">
        <f t="shared" ref="BP194:BP201" si="35">IFERROR(1/J194*(Y194/H194),"0")</f>
        <v>5.128205128205128E-2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30</v>
      </c>
      <c r="Y195" s="724">
        <f t="shared" si="31"/>
        <v>33.6</v>
      </c>
      <c r="Z195" s="36">
        <f>IFERROR(IF(Y195=0,"",ROUNDUP(Y195/H195,0)*0.00753),"")</f>
        <v>6.0240000000000002E-2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31.857142857142858</v>
      </c>
      <c r="BN195" s="64">
        <f t="shared" si="33"/>
        <v>35.68</v>
      </c>
      <c r="BO195" s="64">
        <f t="shared" si="34"/>
        <v>4.5787545787545784E-2</v>
      </c>
      <c r="BP195" s="64">
        <f t="shared" si="35"/>
        <v>5.128205128205128E-2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30</v>
      </c>
      <c r="Y196" s="72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16.8</v>
      </c>
      <c r="Y199" s="724">
        <f t="shared" si="31"/>
        <v>16.8</v>
      </c>
      <c r="Z199" s="36">
        <f>IFERROR(IF(Y199=0,"",ROUNDUP(Y199/H199,0)*0.00502),"")</f>
        <v>4.0160000000000001E-2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17.600000000000001</v>
      </c>
      <c r="BN199" s="64">
        <f t="shared" si="33"/>
        <v>17.600000000000001</v>
      </c>
      <c r="BO199" s="64">
        <f t="shared" si="34"/>
        <v>3.4188034188034191E-2</v>
      </c>
      <c r="BP199" s="64">
        <f t="shared" si="35"/>
        <v>3.4188034188034191E-2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29.428571428571427</v>
      </c>
      <c r="Y202" s="725">
        <f>IFERROR(Y194/H194,"0")+IFERROR(Y195/H195,"0")+IFERROR(Y196/H196,"0")+IFERROR(Y197/H197,"0")+IFERROR(Y198/H198,"0")+IFERROR(Y199/H199,"0")+IFERROR(Y200/H200,"0")+IFERROR(Y201/H201,"0")</f>
        <v>32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0.22087999999999999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106.8</v>
      </c>
      <c r="Y203" s="725">
        <f>IFERROR(SUM(Y194:Y201),"0")</f>
        <v>117.60000000000001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150</v>
      </c>
      <c r="Y216" s="724">
        <f t="shared" ref="Y216:Y223" si="36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155.83333333333331</v>
      </c>
      <c r="BN216" s="64">
        <f t="shared" ref="BN216:BN223" si="38">IFERROR(Y216*I216/H216,"0")</f>
        <v>157.08000000000001</v>
      </c>
      <c r="BO216" s="64">
        <f t="shared" ref="BO216:BO223" si="39">IFERROR(1/J216*(X216/H216),"0")</f>
        <v>0.21043771043771042</v>
      </c>
      <c r="BP216" s="64">
        <f t="shared" ref="BP216:BP223" si="40">IFERROR(1/J216*(Y216/H216),"0")</f>
        <v>0.21212121212121213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250</v>
      </c>
      <c r="Y217" s="724">
        <f t="shared" si="36"/>
        <v>253.8</v>
      </c>
      <c r="Z217" s="36">
        <f>IFERROR(IF(Y217=0,"",ROUNDUP(Y217/H217,0)*0.00902),"")</f>
        <v>0.42393999999999998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259.72222222222223</v>
      </c>
      <c r="BN217" s="64">
        <f t="shared" si="38"/>
        <v>263.67</v>
      </c>
      <c r="BO217" s="64">
        <f t="shared" si="39"/>
        <v>0.35072951739618402</v>
      </c>
      <c r="BP217" s="64">
        <f t="shared" si="40"/>
        <v>0.35606060606060608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150</v>
      </c>
      <c r="Y218" s="724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100</v>
      </c>
      <c r="Y219" s="724">
        <f t="shared" si="36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103.88888888888889</v>
      </c>
      <c r="BN219" s="64">
        <f t="shared" si="38"/>
        <v>106.59000000000002</v>
      </c>
      <c r="BO219" s="64">
        <f t="shared" si="39"/>
        <v>0.14029180695847362</v>
      </c>
      <c r="BP219" s="64">
        <f t="shared" si="40"/>
        <v>0.14393939393939395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120.37037037037035</v>
      </c>
      <c r="Y224" s="725">
        <f>IFERROR(Y216/H216,"0")+IFERROR(Y217/H217,"0")+IFERROR(Y218/H218,"0")+IFERROR(Y219/H219,"0")+IFERROR(Y220/H220,"0")+IFERROR(Y221/H221,"0")+IFERROR(Y222/H222,"0")+IFERROR(Y223/H223,"0")</f>
        <v>122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1.1004400000000001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650</v>
      </c>
      <c r="Y225" s="725">
        <f>IFERROR(SUM(Y216:Y223),"0")</f>
        <v>658.80000000000007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40</v>
      </c>
      <c r="Y227" s="724">
        <f t="shared" ref="Y227:Y237" si="41">IFERROR(IF(X227="",0,CEILING((X227/$H227),1)*$H227),"")</f>
        <v>40.5</v>
      </c>
      <c r="Z227" s="36">
        <f>IFERROR(IF(Y227=0,"",ROUNDUP(Y227/H227,0)*0.02175),"")</f>
        <v>0.10874999999999999</v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42.785185185185185</v>
      </c>
      <c r="BN227" s="64">
        <f t="shared" ref="BN227:BN237" si="43">IFERROR(Y227*I227/H227,"0")</f>
        <v>43.32</v>
      </c>
      <c r="BO227" s="64">
        <f t="shared" ref="BO227:BO237" si="44">IFERROR(1/J227*(X227/H227),"0")</f>
        <v>8.8183421516754859E-2</v>
      </c>
      <c r="BP227" s="64">
        <f t="shared" ref="BP227:BP237" si="45">IFERROR(1/J227*(Y227/H227),"0")</f>
        <v>8.9285714285714274E-2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200</v>
      </c>
      <c r="Y228" s="724">
        <f t="shared" si="41"/>
        <v>202.79999999999998</v>
      </c>
      <c r="Z228" s="36">
        <f>IFERROR(IF(Y228=0,"",ROUNDUP(Y228/H228,0)*0.02175),"")</f>
        <v>0.5655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214.46153846153848</v>
      </c>
      <c r="BN228" s="64">
        <f t="shared" si="43"/>
        <v>217.464</v>
      </c>
      <c r="BO228" s="64">
        <f t="shared" si="44"/>
        <v>0.45787545787545786</v>
      </c>
      <c r="BP228" s="64">
        <f t="shared" si="45"/>
        <v>0.46428571428571425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60</v>
      </c>
      <c r="Y230" s="724">
        <f t="shared" si="41"/>
        <v>60.899999999999991</v>
      </c>
      <c r="Z230" s="36">
        <f>IFERROR(IF(Y230=0,"",ROUNDUP(Y230/H230,0)*0.02175),"")</f>
        <v>0.15225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63.889655172413789</v>
      </c>
      <c r="BN230" s="64">
        <f t="shared" si="43"/>
        <v>64.847999999999985</v>
      </c>
      <c r="BO230" s="64">
        <f t="shared" si="44"/>
        <v>0.12315270935960591</v>
      </c>
      <c r="BP230" s="64">
        <f t="shared" si="45"/>
        <v>0.125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99</v>
      </c>
      <c r="Y233" s="724">
        <f t="shared" si="41"/>
        <v>100.8</v>
      </c>
      <c r="Z233" s="36">
        <f t="shared" si="46"/>
        <v>0.31625999999999999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110.22000000000001</v>
      </c>
      <c r="BN233" s="64">
        <f t="shared" si="43"/>
        <v>112.224</v>
      </c>
      <c r="BO233" s="64">
        <f t="shared" si="44"/>
        <v>0.26442307692307693</v>
      </c>
      <c r="BP233" s="64">
        <f t="shared" si="45"/>
        <v>0.26923076923076922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156</v>
      </c>
      <c r="Y234" s="724">
        <f t="shared" si="41"/>
        <v>156</v>
      </c>
      <c r="Z234" s="36">
        <f t="shared" si="46"/>
        <v>0.48945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173.68000000000004</v>
      </c>
      <c r="BN234" s="64">
        <f t="shared" si="43"/>
        <v>173.68000000000004</v>
      </c>
      <c r="BO234" s="64">
        <f t="shared" si="44"/>
        <v>0.41666666666666663</v>
      </c>
      <c r="BP234" s="64">
        <f t="shared" si="45"/>
        <v>0.41666666666666663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192</v>
      </c>
      <c r="Y236" s="724">
        <f t="shared" si="41"/>
        <v>192</v>
      </c>
      <c r="Z236" s="36">
        <f t="shared" si="46"/>
        <v>0.60240000000000005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213.76000000000002</v>
      </c>
      <c r="BN236" s="64">
        <f t="shared" si="43"/>
        <v>213.76000000000002</v>
      </c>
      <c r="BO236" s="64">
        <f t="shared" si="44"/>
        <v>0.51282051282051277</v>
      </c>
      <c r="BP236" s="64">
        <f t="shared" si="45"/>
        <v>0.51282051282051277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168</v>
      </c>
      <c r="Y237" s="724">
        <f t="shared" si="41"/>
        <v>168</v>
      </c>
      <c r="Z237" s="36">
        <f t="shared" si="46"/>
        <v>0.52710000000000001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187.46</v>
      </c>
      <c r="BN237" s="64">
        <f t="shared" si="43"/>
        <v>187.46</v>
      </c>
      <c r="BO237" s="64">
        <f t="shared" si="44"/>
        <v>0.44871794871794868</v>
      </c>
      <c r="BP237" s="64">
        <f t="shared" si="45"/>
        <v>0.44871794871794868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293.72584897010188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295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2.7617099999999999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915</v>
      </c>
      <c r="Y239" s="725">
        <f>IFERROR(SUM(Y227:Y237),"0")</f>
        <v>921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9.6000000000000014</v>
      </c>
      <c r="Y244" s="724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10.688000000000002</v>
      </c>
      <c r="BN244" s="64">
        <f>IFERROR(Y244*I244/H244,"0")</f>
        <v>10.688000000000001</v>
      </c>
      <c r="BO244" s="64">
        <f>IFERROR(1/J244*(X244/H244),"0")</f>
        <v>2.5641025641025647E-2</v>
      </c>
      <c r="BP244" s="64">
        <f>IFERROR(1/J244*(Y244/H244),"0")</f>
        <v>2.564102564102564E-2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4.0000000000000009</v>
      </c>
      <c r="Y245" s="725">
        <f>IFERROR(Y241/H241,"0")+IFERROR(Y242/H242,"0")+IFERROR(Y243/H243,"0")+IFERROR(Y244/H244,"0")</f>
        <v>4</v>
      </c>
      <c r="Z245" s="725">
        <f>IFERROR(IF(Z241="",0,Z241),"0")+IFERROR(IF(Z242="",0,Z242),"0")+IFERROR(IF(Z243="",0,Z243),"0")+IFERROR(IF(Z244="",0,Z244),"0")</f>
        <v>3.0120000000000001E-2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9.6000000000000014</v>
      </c>
      <c r="Y246" s="725">
        <f>IFERROR(SUM(Y241:Y244),"0")</f>
        <v>9.6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140</v>
      </c>
      <c r="Y350" s="724">
        <f>IFERROR(IF(X350="",0,CEILING((X350/$H350),1)*$H350),"")</f>
        <v>142.80000000000001</v>
      </c>
      <c r="Z350" s="36">
        <f>IFERROR(IF(Y350=0,"",ROUNDUP(Y350/H350,0)*0.02175),"")</f>
        <v>0.36974999999999997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149.4</v>
      </c>
      <c r="BN350" s="64">
        <f>IFERROR(Y350*I350/H350,"0")</f>
        <v>152.38800000000001</v>
      </c>
      <c r="BO350" s="64">
        <f>IFERROR(1/J350*(X350/H350),"0")</f>
        <v>0.29761904761904756</v>
      </c>
      <c r="BP350" s="64">
        <f>IFERROR(1/J350*(Y350/H350),"0")</f>
        <v>0.30357142857142855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30</v>
      </c>
      <c r="Y351" s="724">
        <f>IFERROR(IF(X351="",0,CEILING((X351/$H351),1)*$H351),"")</f>
        <v>31.2</v>
      </c>
      <c r="Z351" s="36">
        <f>IFERROR(IF(Y351=0,"",ROUNDUP(Y351/H351,0)*0.02175),"")</f>
        <v>8.6999999999999994E-2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32.169230769230772</v>
      </c>
      <c r="BN351" s="64">
        <f>IFERROR(Y351*I351/H351,"0")</f>
        <v>33.456000000000003</v>
      </c>
      <c r="BO351" s="64">
        <f>IFERROR(1/J351*(X351/H351),"0")</f>
        <v>6.8681318681318673E-2</v>
      </c>
      <c r="BP351" s="64">
        <f>IFERROR(1/J351*(Y351/H351),"0")</f>
        <v>7.1428571428571425E-2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20.512820512820511</v>
      </c>
      <c r="Y353" s="725">
        <f>IFERROR(Y350/H350,"0")+IFERROR(Y351/H351,"0")+IFERROR(Y352/H352,"0")</f>
        <v>21</v>
      </c>
      <c r="Z353" s="725">
        <f>IFERROR(IF(Z350="",0,Z350),"0")+IFERROR(IF(Z351="",0,Z351),"0")+IFERROR(IF(Z352="",0,Z352),"0")</f>
        <v>0.45674999999999999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170</v>
      </c>
      <c r="Y354" s="725">
        <f>IFERROR(SUM(Y350:Y352),"0")</f>
        <v>174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2000</v>
      </c>
      <c r="Y382" s="724">
        <f t="shared" ref="Y382:Y392" si="72">IFERROR(IF(X382="",0,CEILING((X382/$H382),1)*$H382),"")</f>
        <v>2010</v>
      </c>
      <c r="Z382" s="36">
        <f>IFERROR(IF(Y382=0,"",ROUNDUP(Y382/H382,0)*0.02175),"")</f>
        <v>2.9144999999999999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2064</v>
      </c>
      <c r="BN382" s="64">
        <f t="shared" ref="BN382:BN392" si="74">IFERROR(Y382*I382/H382,"0")</f>
        <v>2074.3200000000002</v>
      </c>
      <c r="BO382" s="64">
        <f t="shared" ref="BO382:BO392" si="75">IFERROR(1/J382*(X382/H382),"0")</f>
        <v>2.7777777777777777</v>
      </c>
      <c r="BP382" s="64">
        <f t="shared" ref="BP382:BP392" si="76">IFERROR(1/J382*(Y382/H382),"0")</f>
        <v>2.7916666666666665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2000</v>
      </c>
      <c r="Y384" s="724">
        <f t="shared" si="72"/>
        <v>2010</v>
      </c>
      <c r="Z384" s="36">
        <f>IFERROR(IF(Y384=0,"",ROUNDUP(Y384/H384,0)*0.02175),"")</f>
        <v>2.9144999999999999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2064</v>
      </c>
      <c r="BN384" s="64">
        <f t="shared" si="74"/>
        <v>2074.3200000000002</v>
      </c>
      <c r="BO384" s="64">
        <f t="shared" si="75"/>
        <v>2.7777777777777777</v>
      </c>
      <c r="BP384" s="64">
        <f t="shared" si="76"/>
        <v>2.7916666666666665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1000</v>
      </c>
      <c r="Y387" s="724">
        <f t="shared" si="72"/>
        <v>1005</v>
      </c>
      <c r="Z387" s="36">
        <f>IFERROR(IF(Y387=0,"",ROUNDUP(Y387/H387,0)*0.02175),"")</f>
        <v>1.4572499999999999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1032</v>
      </c>
      <c r="BN387" s="64">
        <f t="shared" si="74"/>
        <v>1037.1600000000001</v>
      </c>
      <c r="BO387" s="64">
        <f t="shared" si="75"/>
        <v>1.3888888888888888</v>
      </c>
      <c r="BP387" s="64">
        <f t="shared" si="76"/>
        <v>1.3958333333333333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333.33333333333337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335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7.2862499999999999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5000</v>
      </c>
      <c r="Y394" s="725">
        <f>IFERROR(SUM(Y382:Y392),"0")</f>
        <v>5025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2000</v>
      </c>
      <c r="Y396" s="724">
        <f>IFERROR(IF(X396="",0,CEILING((X396/$H396),1)*$H396),"")</f>
        <v>2010</v>
      </c>
      <c r="Z396" s="36">
        <f>IFERROR(IF(Y396=0,"",ROUNDUP(Y396/H396,0)*0.02175),"")</f>
        <v>2.9144999999999999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2064</v>
      </c>
      <c r="BN396" s="64">
        <f>IFERROR(Y396*I396/H396,"0")</f>
        <v>2074.3200000000002</v>
      </c>
      <c r="BO396" s="64">
        <f>IFERROR(1/J396*(X396/H396),"0")</f>
        <v>2.7777777777777777</v>
      </c>
      <c r="BP396" s="64">
        <f>IFERROR(1/J396*(Y396/H396),"0")</f>
        <v>2.7916666666666665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133.33333333333334</v>
      </c>
      <c r="Y398" s="725">
        <f>IFERROR(Y396/H396,"0")+IFERROR(Y397/H397,"0")</f>
        <v>134</v>
      </c>
      <c r="Z398" s="725">
        <f>IFERROR(IF(Z396="",0,Z396),"0")+IFERROR(IF(Z397="",0,Z397),"0")</f>
        <v>2.9144999999999999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2000</v>
      </c>
      <c r="Y399" s="725">
        <f>IFERROR(SUM(Y396:Y397),"0")</f>
        <v>2010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350</v>
      </c>
      <c r="Y407" s="724">
        <f>IFERROR(IF(X407="",0,CEILING((X407/$H407),1)*$H407),"")</f>
        <v>351</v>
      </c>
      <c r="Z407" s="36">
        <f>IFERROR(IF(Y407=0,"",ROUNDUP(Y407/H407,0)*0.02175),"")</f>
        <v>0.9787499999999999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375.30769230769232</v>
      </c>
      <c r="BN407" s="64">
        <f>IFERROR(Y407*I407/H407,"0")</f>
        <v>376.38000000000005</v>
      </c>
      <c r="BO407" s="64">
        <f>IFERROR(1/J407*(X407/H407),"0")</f>
        <v>0.80128205128205132</v>
      </c>
      <c r="BP407" s="64">
        <f>IFERROR(1/J407*(Y407/H407),"0")</f>
        <v>0.80357142857142849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44.871794871794876</v>
      </c>
      <c r="Y409" s="725">
        <f>IFERROR(Y407/H407,"0")+IFERROR(Y408/H408,"0")</f>
        <v>45</v>
      </c>
      <c r="Z409" s="725">
        <f>IFERROR(IF(Z407="",0,Z407),"0")+IFERROR(IF(Z408="",0,Z408),"0")</f>
        <v>0.9787499999999999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350</v>
      </c>
      <c r="Y410" s="725">
        <f>IFERROR(SUM(Y407:Y408),"0")</f>
        <v>351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40</v>
      </c>
      <c r="Y428" s="724">
        <f>IFERROR(IF(X428="",0,CEILING((X428/$H428),1)*$H428),"")</f>
        <v>46.8</v>
      </c>
      <c r="Z428" s="36">
        <f>IFERROR(IF(Y428=0,"",ROUNDUP(Y428/H428,0)*0.02175),"")</f>
        <v>0.1305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42.892307692307703</v>
      </c>
      <c r="BN428" s="64">
        <f>IFERROR(Y428*I428/H428,"0")</f>
        <v>50.184000000000005</v>
      </c>
      <c r="BO428" s="64">
        <f>IFERROR(1/J428*(X428/H428),"0")</f>
        <v>9.1575091575091583E-2</v>
      </c>
      <c r="BP428" s="64">
        <f>IFERROR(1/J428*(Y428/H428),"0")</f>
        <v>0.10714285714285714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5.1282051282051286</v>
      </c>
      <c r="Y433" s="725">
        <f>IFERROR(Y428/H428,"0")+IFERROR(Y429/H429,"0")+IFERROR(Y430/H430,"0")+IFERROR(Y431/H431,"0")+IFERROR(Y432/H432,"0")</f>
        <v>6</v>
      </c>
      <c r="Z433" s="725">
        <f>IFERROR(IF(Z428="",0,Z428),"0")+IFERROR(IF(Z429="",0,Z429),"0")+IFERROR(IF(Z430="",0,Z430),"0")+IFERROR(IF(Z431="",0,Z431),"0")+IFERROR(IF(Z432="",0,Z432),"0")</f>
        <v>0.1305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40</v>
      </c>
      <c r="Y434" s="725">
        <f>IFERROR(SUM(Y428:Y432),"0")</f>
        <v>46.8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40</v>
      </c>
      <c r="Y447" s="724">
        <f t="shared" si="83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42.190476190476183</v>
      </c>
      <c r="BN447" s="64">
        <f t="shared" si="85"/>
        <v>44.3</v>
      </c>
      <c r="BO447" s="64">
        <f t="shared" si="86"/>
        <v>6.1050061050061048E-2</v>
      </c>
      <c r="BP447" s="64">
        <f t="shared" si="87"/>
        <v>6.4102564102564097E-2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8.3999999999999986</v>
      </c>
      <c r="Y461" s="724">
        <f t="shared" si="83"/>
        <v>8.4</v>
      </c>
      <c r="Z461" s="36">
        <f t="shared" si="88"/>
        <v>2.0080000000000001E-2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8.9199999999999982</v>
      </c>
      <c r="BN461" s="64">
        <f t="shared" si="85"/>
        <v>8.92</v>
      </c>
      <c r="BO461" s="64">
        <f t="shared" si="86"/>
        <v>1.7094017094017092E-2</v>
      </c>
      <c r="BP461" s="64">
        <f t="shared" si="87"/>
        <v>1.7094017094017096E-2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4.1999999999999993</v>
      </c>
      <c r="Y462" s="724">
        <f t="shared" si="83"/>
        <v>4.2</v>
      </c>
      <c r="Z462" s="36">
        <f t="shared" si="88"/>
        <v>1.004E-2</v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4.4599999999999991</v>
      </c>
      <c r="BN462" s="64">
        <f t="shared" si="85"/>
        <v>4.46</v>
      </c>
      <c r="BO462" s="64">
        <f t="shared" si="86"/>
        <v>8.5470085470085461E-3</v>
      </c>
      <c r="BP462" s="64">
        <f t="shared" si="87"/>
        <v>8.5470085470085479E-3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15.523809523809522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16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0.10542000000000001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52.599999999999994</v>
      </c>
      <c r="Y466" s="725">
        <f>IFERROR(SUM(Y446:Y464),"0")</f>
        <v>54.6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4.1999999999999993</v>
      </c>
      <c r="Y484" s="724">
        <f>IFERROR(IF(X484="",0,CEILING((X484/$H484),1)*$H484),"")</f>
        <v>4.2</v>
      </c>
      <c r="Z484" s="36">
        <f>IFERROR(IF(Y484=0,"",ROUNDUP(Y484/H484,0)*0.00502),"")</f>
        <v>1.004E-2</v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4.4599999999999991</v>
      </c>
      <c r="BN484" s="64">
        <f>IFERROR(Y484*I484/H484,"0")</f>
        <v>4.46</v>
      </c>
      <c r="BO484" s="64">
        <f>IFERROR(1/J484*(X484/H484),"0")</f>
        <v>8.5470085470085461E-3</v>
      </c>
      <c r="BP484" s="64">
        <f>IFERROR(1/J484*(Y484/H484),"0")</f>
        <v>8.5470085470085479E-3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1.9999999999999996</v>
      </c>
      <c r="Y488" s="725">
        <f>IFERROR(Y483/H483,"0")+IFERROR(Y484/H484,"0")+IFERROR(Y485/H485,"0")+IFERROR(Y486/H486,"0")+IFERROR(Y487/H487,"0")</f>
        <v>2</v>
      </c>
      <c r="Z488" s="725">
        <f>IFERROR(IF(Z483="",0,Z483),"0")+IFERROR(IF(Z484="",0,Z484),"0")+IFERROR(IF(Z485="",0,Z485),"0")+IFERROR(IF(Z486="",0,Z486),"0")+IFERROR(IF(Z487="",0,Z487),"0")</f>
        <v>1.004E-2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4.1999999999999993</v>
      </c>
      <c r="Y489" s="725">
        <f>IFERROR(SUM(Y483:Y487),"0")</f>
        <v>4.2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50</v>
      </c>
      <c r="Y528" s="724">
        <f>IFERROR(IF(X528="",0,CEILING((X528/$H528),1)*$H528),"")</f>
        <v>52.800000000000004</v>
      </c>
      <c r="Z528" s="36">
        <f>IFERROR(IF(Y528=0,"",ROUNDUP(Y528/H528,0)*0.01196),"")</f>
        <v>0.1196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53.409090909090907</v>
      </c>
      <c r="BN528" s="64">
        <f>IFERROR(Y528*I528/H528,"0")</f>
        <v>56.400000000000006</v>
      </c>
      <c r="BO528" s="64">
        <f>IFERROR(1/J528*(X528/H528),"0")</f>
        <v>9.1054778554778545E-2</v>
      </c>
      <c r="BP528" s="64">
        <f>IFERROR(1/J528*(Y528/H528),"0")</f>
        <v>9.6153846153846159E-2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9.4696969696969688</v>
      </c>
      <c r="Y531" s="725">
        <f>IFERROR(Y528/H528,"0")+IFERROR(Y529/H529,"0")+IFERROR(Y530/H530,"0")</f>
        <v>10</v>
      </c>
      <c r="Z531" s="725">
        <f>IFERROR(IF(Z528="",0,Z528),"0")+IFERROR(IF(Z529="",0,Z529),"0")+IFERROR(IF(Z530="",0,Z530),"0")</f>
        <v>0.1196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50</v>
      </c>
      <c r="Y532" s="725">
        <f>IFERROR(SUM(Y528:Y530),"0")</f>
        <v>52.800000000000004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30</v>
      </c>
      <c r="Y534" s="724">
        <f t="shared" ref="Y534:Y542" si="95">IFERROR(IF(X534="",0,CEILING((X534/$H534),1)*$H534),"")</f>
        <v>31.68</v>
      </c>
      <c r="Z534" s="36">
        <f>IFERROR(IF(Y534=0,"",ROUNDUP(Y534/H534,0)*0.01196),"")</f>
        <v>7.1760000000000004E-2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32.04545454545454</v>
      </c>
      <c r="BN534" s="64">
        <f t="shared" ref="BN534:BN542" si="97">IFERROR(Y534*I534/H534,"0")</f>
        <v>33.839999999999996</v>
      </c>
      <c r="BO534" s="64">
        <f t="shared" ref="BO534:BO542" si="98">IFERROR(1/J534*(X534/H534),"0")</f>
        <v>5.4632867132867136E-2</v>
      </c>
      <c r="BP534" s="64">
        <f t="shared" ref="BP534:BP542" si="99">IFERROR(1/J534*(Y534/H534),"0")</f>
        <v>5.7692307692307696E-2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5.6818181818181817</v>
      </c>
      <c r="Y543" s="725">
        <f>IFERROR(Y534/H534,"0")+IFERROR(Y535/H535,"0")+IFERROR(Y536/H536,"0")+IFERROR(Y537/H537,"0")+IFERROR(Y538/H538,"0")+IFERROR(Y539/H539,"0")+IFERROR(Y540/H540,"0")+IFERROR(Y541/H541,"0")+IFERROR(Y542/H542,"0")</f>
        <v>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7.1760000000000004E-2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30</v>
      </c>
      <c r="Y544" s="725">
        <f>IFERROR(SUM(Y534:Y542),"0")</f>
        <v>31.68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30</v>
      </c>
      <c r="Y577" s="724">
        <f t="shared" si="105"/>
        <v>33.6</v>
      </c>
      <c r="Z577" s="36">
        <f>IFERROR(IF(Y577=0,"",ROUNDUP(Y577/H577,0)*0.00753),"")</f>
        <v>6.0240000000000002E-2</v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31.857142857142858</v>
      </c>
      <c r="BN577" s="64">
        <f t="shared" si="107"/>
        <v>35.68</v>
      </c>
      <c r="BO577" s="64">
        <f t="shared" si="108"/>
        <v>4.5787545787545784E-2</v>
      </c>
      <c r="BP577" s="64">
        <f t="shared" si="109"/>
        <v>5.128205128205128E-2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7.1428571428571423</v>
      </c>
      <c r="Y583" s="725">
        <f>IFERROR(Y576/H576,"0")+IFERROR(Y577/H577,"0")+IFERROR(Y578/H578,"0")+IFERROR(Y579/H579,"0")+IFERROR(Y580/H580,"0")+IFERROR(Y581/H581,"0")+IFERROR(Y582/H582,"0")</f>
        <v>8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6.0240000000000002E-2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30</v>
      </c>
      <c r="Y584" s="725">
        <f>IFERROR(SUM(Y576:Y582),"0")</f>
        <v>33.6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500</v>
      </c>
      <c r="Y586" s="724">
        <f>IFERROR(IF(X586="",0,CEILING((X586/$H586),1)*$H586),"")</f>
        <v>507</v>
      </c>
      <c r="Z586" s="36">
        <f>IFERROR(IF(Y586=0,"",ROUNDUP(Y586/H586,0)*0.02175),"")</f>
        <v>1.4137499999999998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536.15384615384619</v>
      </c>
      <c r="BN586" s="64">
        <f>IFERROR(Y586*I586/H586,"0")</f>
        <v>543.66000000000008</v>
      </c>
      <c r="BO586" s="64">
        <f>IFERROR(1/J586*(X586/H586),"0")</f>
        <v>1.1446886446886446</v>
      </c>
      <c r="BP586" s="64">
        <f>IFERROR(1/J586*(Y586/H586),"0")</f>
        <v>1.1607142857142856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64.102564102564102</v>
      </c>
      <c r="Y590" s="725">
        <f>IFERROR(Y586/H586,"0")+IFERROR(Y587/H587,"0")+IFERROR(Y588/H588,"0")+IFERROR(Y589/H589,"0")</f>
        <v>65</v>
      </c>
      <c r="Z590" s="725">
        <f>IFERROR(IF(Z586="",0,Z586),"0")+IFERROR(IF(Z587="",0,Z587),"0")+IFERROR(IF(Z588="",0,Z588),"0")+IFERROR(IF(Z589="",0,Z589),"0")</f>
        <v>1.4137499999999998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500</v>
      </c>
      <c r="Y591" s="725">
        <f>IFERROR(SUM(Y586:Y589),"0")</f>
        <v>507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9908.2000000000007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9997.68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10342.23025516501</v>
      </c>
      <c r="Y618" s="725">
        <f>IFERROR(SUM(BN22:BN614),"0")</f>
        <v>10436.271999999995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16</v>
      </c>
      <c r="Y619" s="38">
        <f>ROUNDUP(SUM(BP22:BP614),0)</f>
        <v>16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10742.23025516501</v>
      </c>
      <c r="Y620" s="725">
        <f>GrossWeightTotalR+PalletQtyTotalR*25</f>
        <v>10836.271999999995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1088.6250238692769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1101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17.660710000000002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117.60000000000001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1589.3999999999999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174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7386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46.8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54.6</v>
      </c>
      <c r="Z627" s="46">
        <f>IFERROR(Y479*1,"0")+IFERROR(Y483*1,"0")+IFERROR(Y484*1,"0")+IFERROR(Y485*1,"0")+IFERROR(Y486*1,"0")+IFERROR(Y487*1,"0")+IFERROR(Y491*1,"0")+IFERROR(Y495*1,"0")</f>
        <v>4.2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84.48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540.6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