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10,24\24,10,24 ПОКОМ ЗПФ\"/>
    </mc:Choice>
  </mc:AlternateContent>
  <xr:revisionPtr revIDLastSave="0" documentId="13_ncr:1_{20F570B1-A446-422C-808A-A0655530B6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2" i="1" l="1"/>
  <c r="F5" i="1" s="1"/>
  <c r="E62" i="1"/>
  <c r="K62" i="1" s="1"/>
  <c r="O29" i="1"/>
  <c r="U29" i="1" s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D68" i="1" s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D54" i="1" s="1"/>
  <c r="AG53" i="1"/>
  <c r="AF53" i="1"/>
  <c r="AG52" i="1"/>
  <c r="AF52" i="1"/>
  <c r="AD52" i="1" s="1"/>
  <c r="AG51" i="1"/>
  <c r="AF51" i="1"/>
  <c r="AG50" i="1"/>
  <c r="AF50" i="1"/>
  <c r="AG49" i="1"/>
  <c r="AF49" i="1"/>
  <c r="AG48" i="1"/>
  <c r="AF48" i="1"/>
  <c r="AD48" i="1" s="1"/>
  <c r="AG47" i="1"/>
  <c r="AF47" i="1"/>
  <c r="AG46" i="1"/>
  <c r="AF46" i="1"/>
  <c r="AG45" i="1"/>
  <c r="AF45" i="1"/>
  <c r="AG44" i="1"/>
  <c r="AF44" i="1"/>
  <c r="AD44" i="1" s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D30" i="1" s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D21" i="1" s="1"/>
  <c r="AG20" i="1"/>
  <c r="AF20" i="1"/>
  <c r="AG19" i="1"/>
  <c r="AF19" i="1"/>
  <c r="AD19" i="1" s="1"/>
  <c r="AG18" i="1"/>
  <c r="AF18" i="1"/>
  <c r="AG17" i="1"/>
  <c r="AF17" i="1"/>
  <c r="AG16" i="1"/>
  <c r="AF16" i="1"/>
  <c r="AG15" i="1"/>
  <c r="AF15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B8" i="1"/>
  <c r="AB10" i="1"/>
  <c r="AB12" i="1"/>
  <c r="AB13" i="1"/>
  <c r="AB14" i="1"/>
  <c r="AB15" i="1"/>
  <c r="AB17" i="1"/>
  <c r="AB25" i="1"/>
  <c r="AB26" i="1"/>
  <c r="AB28" i="1"/>
  <c r="AB31" i="1"/>
  <c r="AB32" i="1"/>
  <c r="AB33" i="1"/>
  <c r="AB34" i="1"/>
  <c r="AB35" i="1"/>
  <c r="AB37" i="1"/>
  <c r="AB38" i="1"/>
  <c r="AB39" i="1"/>
  <c r="AB41" i="1"/>
  <c r="AB42" i="1"/>
  <c r="AB58" i="1"/>
  <c r="AB59" i="1"/>
  <c r="AB60" i="1"/>
  <c r="AB61" i="1"/>
  <c r="AB68" i="1"/>
  <c r="AB69" i="1"/>
  <c r="AB70" i="1"/>
  <c r="O7" i="1"/>
  <c r="U7" i="1" s="1"/>
  <c r="O8" i="1"/>
  <c r="T8" i="1" s="1"/>
  <c r="O9" i="1"/>
  <c r="O10" i="1"/>
  <c r="O11" i="1"/>
  <c r="O12" i="1"/>
  <c r="T12" i="1" s="1"/>
  <c r="O13" i="1"/>
  <c r="U13" i="1" s="1"/>
  <c r="O14" i="1"/>
  <c r="O15" i="1"/>
  <c r="U15" i="1" s="1"/>
  <c r="O16" i="1"/>
  <c r="O17" i="1"/>
  <c r="U17" i="1" s="1"/>
  <c r="O18" i="1"/>
  <c r="P18" i="1" s="1"/>
  <c r="O19" i="1"/>
  <c r="U19" i="1" s="1"/>
  <c r="O20" i="1"/>
  <c r="P20" i="1" s="1"/>
  <c r="AB20" i="1" s="1"/>
  <c r="O21" i="1"/>
  <c r="U21" i="1" s="1"/>
  <c r="O22" i="1"/>
  <c r="O23" i="1"/>
  <c r="U23" i="1" s="1"/>
  <c r="O24" i="1"/>
  <c r="O25" i="1"/>
  <c r="U25" i="1" s="1"/>
  <c r="O26" i="1"/>
  <c r="O27" i="1"/>
  <c r="O28" i="1"/>
  <c r="T28" i="1" s="1"/>
  <c r="O30" i="1"/>
  <c r="O31" i="1"/>
  <c r="O32" i="1"/>
  <c r="O33" i="1"/>
  <c r="U33" i="1" s="1"/>
  <c r="O34" i="1"/>
  <c r="O35" i="1"/>
  <c r="O36" i="1"/>
  <c r="P36" i="1" s="1"/>
  <c r="AB36" i="1" s="1"/>
  <c r="O37" i="1"/>
  <c r="U37" i="1" s="1"/>
  <c r="O38" i="1"/>
  <c r="O39" i="1"/>
  <c r="O40" i="1"/>
  <c r="O41" i="1"/>
  <c r="U41" i="1" s="1"/>
  <c r="O42" i="1"/>
  <c r="O43" i="1"/>
  <c r="O44" i="1"/>
  <c r="O45" i="1"/>
  <c r="O46" i="1"/>
  <c r="O47" i="1"/>
  <c r="O48" i="1"/>
  <c r="O49" i="1"/>
  <c r="O50" i="1"/>
  <c r="P50" i="1" s="1"/>
  <c r="AD50" i="1" s="1"/>
  <c r="O51" i="1"/>
  <c r="O52" i="1"/>
  <c r="O53" i="1"/>
  <c r="P53" i="1" s="1"/>
  <c r="O54" i="1"/>
  <c r="O55" i="1"/>
  <c r="O56" i="1"/>
  <c r="O57" i="1"/>
  <c r="P57" i="1" s="1"/>
  <c r="O58" i="1"/>
  <c r="O59" i="1"/>
  <c r="O60" i="1"/>
  <c r="T60" i="1" s="1"/>
  <c r="O61" i="1"/>
  <c r="U61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O69" i="1"/>
  <c r="U69" i="1" s="1"/>
  <c r="O70" i="1"/>
  <c r="T70" i="1" s="1"/>
  <c r="O71" i="1"/>
  <c r="P71" i="1" s="1"/>
  <c r="O72" i="1"/>
  <c r="P72" i="1" s="1"/>
  <c r="O73" i="1"/>
  <c r="O74" i="1"/>
  <c r="P74" i="1" s="1"/>
  <c r="O75" i="1"/>
  <c r="O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E5" i="1"/>
  <c r="P24" i="1" l="1"/>
  <c r="AB24" i="1" s="1"/>
  <c r="P46" i="1"/>
  <c r="AD46" i="1" s="1"/>
  <c r="P40" i="1"/>
  <c r="AD40" i="1" s="1"/>
  <c r="U27" i="1"/>
  <c r="P27" i="1"/>
  <c r="U9" i="1"/>
  <c r="P9" i="1"/>
  <c r="P56" i="1"/>
  <c r="AD56" i="1" s="1"/>
  <c r="U11" i="1"/>
  <c r="P11" i="1"/>
  <c r="AB11" i="1" s="1"/>
  <c r="U6" i="1"/>
  <c r="P6" i="1"/>
  <c r="AD6" i="1" s="1"/>
  <c r="AD74" i="1"/>
  <c r="AE74" i="1" s="1"/>
  <c r="AD72" i="1"/>
  <c r="Q72" i="1" s="1"/>
  <c r="T72" i="1" s="1"/>
  <c r="AD66" i="1"/>
  <c r="AE66" i="1" s="1"/>
  <c r="AD64" i="1"/>
  <c r="Q64" i="1" s="1"/>
  <c r="T64" i="1" s="1"/>
  <c r="O62" i="1"/>
  <c r="O5" i="1" s="1"/>
  <c r="AD16" i="1"/>
  <c r="Q16" i="1" s="1"/>
  <c r="T16" i="1" s="1"/>
  <c r="P23" i="1"/>
  <c r="AD23" i="1" s="1"/>
  <c r="Q23" i="1" s="1"/>
  <c r="T23" i="1" s="1"/>
  <c r="AD36" i="1"/>
  <c r="AE36" i="1" s="1"/>
  <c r="AD27" i="1"/>
  <c r="AE27" i="1" s="1"/>
  <c r="U75" i="1"/>
  <c r="AB75" i="1"/>
  <c r="U73" i="1"/>
  <c r="U71" i="1"/>
  <c r="AB71" i="1"/>
  <c r="U67" i="1"/>
  <c r="U65" i="1"/>
  <c r="AB65" i="1"/>
  <c r="U63" i="1"/>
  <c r="U59" i="1"/>
  <c r="T59" i="1"/>
  <c r="U57" i="1"/>
  <c r="AB57" i="1"/>
  <c r="U55" i="1"/>
  <c r="U53" i="1"/>
  <c r="AB53" i="1"/>
  <c r="U51" i="1"/>
  <c r="P51" i="1"/>
  <c r="U49" i="1"/>
  <c r="AB49" i="1"/>
  <c r="U47" i="1"/>
  <c r="U45" i="1"/>
  <c r="AB45" i="1"/>
  <c r="U43" i="1"/>
  <c r="U39" i="1"/>
  <c r="T39" i="1"/>
  <c r="U35" i="1"/>
  <c r="T35" i="1"/>
  <c r="U31" i="1"/>
  <c r="T31" i="1"/>
  <c r="T26" i="1"/>
  <c r="U26" i="1"/>
  <c r="U22" i="1"/>
  <c r="U18" i="1"/>
  <c r="T14" i="1"/>
  <c r="U14" i="1"/>
  <c r="T10" i="1"/>
  <c r="U10" i="1"/>
  <c r="AD20" i="1"/>
  <c r="AE20" i="1" s="1"/>
  <c r="AD24" i="1"/>
  <c r="AE24" i="1" s="1"/>
  <c r="AD45" i="1"/>
  <c r="AE45" i="1" s="1"/>
  <c r="AD49" i="1"/>
  <c r="AE49" i="1" s="1"/>
  <c r="AD65" i="1"/>
  <c r="AE65" i="1" s="1"/>
  <c r="AD75" i="1"/>
  <c r="AE75" i="1" s="1"/>
  <c r="AB74" i="1"/>
  <c r="AB72" i="1"/>
  <c r="AB66" i="1"/>
  <c r="AB64" i="1"/>
  <c r="AB54" i="1"/>
  <c r="AB52" i="1"/>
  <c r="AB50" i="1"/>
  <c r="AB48" i="1"/>
  <c r="AB46" i="1"/>
  <c r="AB44" i="1"/>
  <c r="AB40" i="1"/>
  <c r="AB30" i="1"/>
  <c r="AB21" i="1"/>
  <c r="AB19" i="1"/>
  <c r="P7" i="1"/>
  <c r="AE19" i="1"/>
  <c r="Q19" i="1"/>
  <c r="T19" i="1" s="1"/>
  <c r="AE21" i="1"/>
  <c r="Q21" i="1"/>
  <c r="T21" i="1" s="1"/>
  <c r="AE30" i="1"/>
  <c r="Q30" i="1"/>
  <c r="T30" i="1" s="1"/>
  <c r="AE44" i="1"/>
  <c r="Q44" i="1"/>
  <c r="T44" i="1" s="1"/>
  <c r="AE48" i="1"/>
  <c r="Q48" i="1"/>
  <c r="T48" i="1" s="1"/>
  <c r="AE50" i="1"/>
  <c r="Q50" i="1"/>
  <c r="T50" i="1" s="1"/>
  <c r="AE52" i="1"/>
  <c r="Q52" i="1"/>
  <c r="T52" i="1" s="1"/>
  <c r="AE54" i="1"/>
  <c r="Q54" i="1"/>
  <c r="T54" i="1" s="1"/>
  <c r="AE68" i="1"/>
  <c r="Q68" i="1"/>
  <c r="T68" i="1" s="1"/>
  <c r="AB16" i="1"/>
  <c r="T15" i="1"/>
  <c r="U68" i="1"/>
  <c r="U60" i="1"/>
  <c r="T69" i="1"/>
  <c r="T61" i="1"/>
  <c r="T41" i="1"/>
  <c r="T37" i="1"/>
  <c r="T33" i="1"/>
  <c r="U72" i="1"/>
  <c r="U64" i="1"/>
  <c r="U28" i="1"/>
  <c r="U24" i="1"/>
  <c r="U20" i="1"/>
  <c r="U16" i="1"/>
  <c r="U12" i="1"/>
  <c r="U8" i="1"/>
  <c r="T58" i="1"/>
  <c r="U58" i="1"/>
  <c r="U56" i="1"/>
  <c r="U54" i="1"/>
  <c r="U52" i="1"/>
  <c r="U50" i="1"/>
  <c r="U48" i="1"/>
  <c r="U46" i="1"/>
  <c r="U44" i="1"/>
  <c r="T42" i="1"/>
  <c r="U42" i="1"/>
  <c r="U40" i="1"/>
  <c r="T38" i="1"/>
  <c r="U38" i="1"/>
  <c r="U36" i="1"/>
  <c r="T34" i="1"/>
  <c r="U34" i="1"/>
  <c r="T32" i="1"/>
  <c r="U32" i="1"/>
  <c r="U30" i="1"/>
  <c r="T25" i="1"/>
  <c r="T17" i="1"/>
  <c r="T13" i="1"/>
  <c r="U74" i="1"/>
  <c r="U70" i="1"/>
  <c r="U66" i="1"/>
  <c r="K5" i="1"/>
  <c r="Q40" i="1" l="1"/>
  <c r="T40" i="1" s="1"/>
  <c r="AE40" i="1"/>
  <c r="Q46" i="1"/>
  <c r="T46" i="1" s="1"/>
  <c r="AE46" i="1"/>
  <c r="Q66" i="1"/>
  <c r="T66" i="1" s="1"/>
  <c r="U62" i="1"/>
  <c r="AB56" i="1"/>
  <c r="Q74" i="1"/>
  <c r="T74" i="1" s="1"/>
  <c r="AE56" i="1"/>
  <c r="Q56" i="1"/>
  <c r="T56" i="1" s="1"/>
  <c r="Q27" i="1"/>
  <c r="T27" i="1" s="1"/>
  <c r="Q36" i="1"/>
  <c r="T36" i="1" s="1"/>
  <c r="AE72" i="1"/>
  <c r="Q75" i="1"/>
  <c r="T75" i="1" s="1"/>
  <c r="AE64" i="1"/>
  <c r="AE16" i="1"/>
  <c r="Q6" i="1"/>
  <c r="T6" i="1" s="1"/>
  <c r="AE6" i="1"/>
  <c r="AE23" i="1"/>
  <c r="AD53" i="1"/>
  <c r="AE53" i="1" s="1"/>
  <c r="AB23" i="1"/>
  <c r="AD71" i="1"/>
  <c r="AE71" i="1" s="1"/>
  <c r="AD57" i="1"/>
  <c r="AE57" i="1" s="1"/>
  <c r="AB6" i="1"/>
  <c r="Q65" i="1"/>
  <c r="T65" i="1" s="1"/>
  <c r="Q45" i="1"/>
  <c r="T45" i="1" s="1"/>
  <c r="Q20" i="1"/>
  <c r="T20" i="1" s="1"/>
  <c r="AB27" i="1"/>
  <c r="AD11" i="1"/>
  <c r="AE11" i="1" s="1"/>
  <c r="AD9" i="1"/>
  <c r="AB9" i="1"/>
  <c r="AD29" i="1"/>
  <c r="AB29" i="1"/>
  <c r="AD7" i="1"/>
  <c r="AB7" i="1"/>
  <c r="AD62" i="1"/>
  <c r="AB62" i="1"/>
  <c r="AD18" i="1"/>
  <c r="AB18" i="1"/>
  <c r="AD22" i="1"/>
  <c r="AB22" i="1"/>
  <c r="Q71" i="1"/>
  <c r="T71" i="1" s="1"/>
  <c r="Q57" i="1"/>
  <c r="T57" i="1" s="1"/>
  <c r="Q49" i="1"/>
  <c r="T49" i="1" s="1"/>
  <c r="Q24" i="1"/>
  <c r="T24" i="1" s="1"/>
  <c r="P5" i="1"/>
  <c r="AD43" i="1"/>
  <c r="AB43" i="1"/>
  <c r="AD47" i="1"/>
  <c r="AB47" i="1"/>
  <c r="AD51" i="1"/>
  <c r="AB51" i="1"/>
  <c r="AD55" i="1"/>
  <c r="AB55" i="1"/>
  <c r="AD63" i="1"/>
  <c r="AB63" i="1"/>
  <c r="AD67" i="1"/>
  <c r="AB67" i="1"/>
  <c r="AD73" i="1"/>
  <c r="AB73" i="1"/>
  <c r="Q11" i="1" l="1"/>
  <c r="T11" i="1" s="1"/>
  <c r="Q53" i="1"/>
  <c r="T53" i="1" s="1"/>
  <c r="AE9" i="1"/>
  <c r="Q9" i="1"/>
  <c r="T9" i="1" s="1"/>
  <c r="AE73" i="1"/>
  <c r="Q73" i="1"/>
  <c r="T73" i="1" s="1"/>
  <c r="AE67" i="1"/>
  <c r="Q67" i="1"/>
  <c r="T67" i="1" s="1"/>
  <c r="AE63" i="1"/>
  <c r="Q63" i="1"/>
  <c r="T63" i="1" s="1"/>
  <c r="AE55" i="1"/>
  <c r="Q55" i="1"/>
  <c r="T55" i="1" s="1"/>
  <c r="AE51" i="1"/>
  <c r="Q51" i="1"/>
  <c r="T51" i="1" s="1"/>
  <c r="AE47" i="1"/>
  <c r="Q47" i="1"/>
  <c r="T47" i="1" s="1"/>
  <c r="AE43" i="1"/>
  <c r="Q43" i="1"/>
  <c r="T43" i="1" s="1"/>
  <c r="AB5" i="1"/>
  <c r="AE22" i="1"/>
  <c r="Q22" i="1"/>
  <c r="T22" i="1" s="1"/>
  <c r="AE18" i="1"/>
  <c r="Q18" i="1"/>
  <c r="T18" i="1" s="1"/>
  <c r="AE62" i="1"/>
  <c r="Q62" i="1"/>
  <c r="T62" i="1" s="1"/>
  <c r="AE7" i="1"/>
  <c r="Q7" i="1"/>
  <c r="AD5" i="1"/>
  <c r="AE29" i="1"/>
  <c r="Q29" i="1"/>
  <c r="T29" i="1" s="1"/>
  <c r="AE5" i="1" l="1"/>
  <c r="T7" i="1"/>
  <c r="Q5" i="1"/>
</calcChain>
</file>

<file path=xl/sharedStrings.xml><?xml version="1.0" encoding="utf-8"?>
<sst xmlns="http://schemas.openxmlformats.org/spreadsheetml/2006/main" count="290" uniqueCount="118">
  <si>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</si>
  <si>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</si>
  <si>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</si>
  <si>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</si>
  <si>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</si>
  <si>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</si>
  <si>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</si>
  <si>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</si>
  <si>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</si>
  <si>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</si>
  <si>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</si>
  <si>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</si>
  <si>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</si>
  <si>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</si>
  <si>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</si>
  <si>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</si>
  <si>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</si>
  <si>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</si>
  <si>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</si>
  <si>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</si>
  <si>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</si>
  <si>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</si>
  <si>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</si>
  <si>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</si>
  <si>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</si>
  <si>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</si>
  <si>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</si>
  <si>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24,10,</t>
  </si>
  <si>
    <t>17,10,</t>
  </si>
  <si>
    <t>10,10,</t>
  </si>
  <si>
    <t>03,10,</t>
  </si>
  <si>
    <t>26,09,</t>
  </si>
  <si>
    <t>19,09,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</si>
  <si>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</si>
  <si>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</si>
  <si>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</si>
  <si>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</si>
  <si>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</si>
  <si>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</si>
  <si>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</si>
  <si>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</si>
  <si>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</si>
  <si>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</si>
  <si>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</si>
  <si>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</si>
  <si>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</si>
  <si>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не в матрице</t>
  </si>
  <si>
    <t>Жар-ладушки с клубникой и вишней ТМ Зареченские ТС Зареченские продукты.  Поком</t>
  </si>
  <si>
    <t>нужно увеличить продажи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</si>
  <si>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</si>
  <si>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</si>
  <si>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</si>
  <si>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</si>
  <si>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</si>
  <si>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</si>
  <si>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</si>
  <si>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</si>
  <si>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</si>
  <si>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</si>
  <si>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</si>
  <si>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</si>
  <si>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</si>
  <si>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</si>
  <si>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</si>
  <si>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</si>
  <si>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</si>
  <si>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</si>
  <si>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</si>
  <si>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</si>
  <si>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</si>
  <si>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</si>
  <si>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</si>
  <si>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</si>
  <si>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</si>
  <si>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</si>
  <si>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</si>
  <si>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</si>
  <si>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</si>
  <si>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</si>
  <si>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</si>
  <si>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</si>
  <si>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</si>
  <si>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</si>
  <si>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</si>
  <si>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</si>
  <si>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</si>
  <si>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</si>
  <si>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</si>
  <si>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</si>
  <si>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</si>
  <si>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</si>
  <si>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</si>
  <si>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</si>
  <si>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</si>
  <si>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</si>
  <si>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</si>
  <si>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</si>
  <si>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</si>
  <si>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</si>
  <si>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</si>
  <si>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</si>
  <si>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</si>
  <si>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</si>
  <si>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</si>
  <si>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</si>
  <si>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нет в бланке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</si>
  <si>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</si>
  <si>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</si>
  <si>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</si>
  <si>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</si>
  <si>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</si>
  <si>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</si>
  <si>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</si>
  <si>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</si>
  <si>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</si>
  <si>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 / ротация на мини-пиццу</t>
    </r>
  </si>
  <si>
    <r>
      <t>дубль /</t>
    </r>
    <r>
      <rPr>
        <b/>
        <sz val="10"/>
        <color rgb="FFFF0000"/>
        <rFont val="Arial"/>
        <family val="2"/>
        <charset val="204"/>
      </rPr>
      <t xml:space="preserve"> нужно продавать</t>
    </r>
  </si>
  <si>
    <t>28,10,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</si>
</sst>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17,10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17,10,</v>
          </cell>
          <cell r="V4" t="str">
            <v>10,10,</v>
          </cell>
          <cell r="W4" t="str">
            <v>03,10,</v>
          </cell>
          <cell r="X4" t="str">
            <v>26,09,</v>
          </cell>
          <cell r="Y4" t="str">
            <v>19,09,</v>
          </cell>
          <cell r="Z4" t="str">
            <v>12,09,</v>
          </cell>
          <cell r="AD4" t="str">
            <v>21,10,</v>
          </cell>
        </row>
        <row r="5">
          <cell r="E5">
            <v>22651.4</v>
          </cell>
          <cell r="F5">
            <v>45395.799999999996</v>
          </cell>
          <cell r="J5">
            <v>21916.899999999998</v>
          </cell>
          <cell r="K5">
            <v>734.5</v>
          </cell>
          <cell r="L5">
            <v>0</v>
          </cell>
          <cell r="M5">
            <v>0</v>
          </cell>
          <cell r="N5">
            <v>0</v>
          </cell>
          <cell r="O5">
            <v>4530.28</v>
          </cell>
          <cell r="P5">
            <v>16088.299999999996</v>
          </cell>
          <cell r="Q5">
            <v>16178</v>
          </cell>
          <cell r="R5">
            <v>0</v>
          </cell>
          <cell r="V5">
            <v>4545.1000000000004</v>
          </cell>
          <cell r="W5">
            <v>3954.1999999999994</v>
          </cell>
          <cell r="X5">
            <v>5742.5399999999991</v>
          </cell>
          <cell r="Y5">
            <v>3694.4</v>
          </cell>
          <cell r="Z5">
            <v>4374.2</v>
          </cell>
          <cell r="AB5">
            <v>10595.752</v>
          </cell>
          <cell r="AD5">
            <v>2162</v>
          </cell>
          <cell r="AE5">
            <v>10768.4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D6">
            <v>60</v>
          </cell>
          <cell r="F6">
            <v>60</v>
          </cell>
          <cell r="G6">
            <v>1</v>
          </cell>
          <cell r="H6">
            <v>90</v>
          </cell>
          <cell r="I6" t="str">
            <v>матрица</v>
          </cell>
          <cell r="K6">
            <v>0</v>
          </cell>
          <cell r="O6">
            <v>0</v>
          </cell>
          <cell r="Q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 t="str">
            <v>новинка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460</v>
          </cell>
          <cell r="D7">
            <v>1008</v>
          </cell>
          <cell r="E7">
            <v>445</v>
          </cell>
          <cell r="F7">
            <v>870</v>
          </cell>
          <cell r="G7">
            <v>0.3</v>
          </cell>
          <cell r="H7">
            <v>180</v>
          </cell>
          <cell r="I7" t="str">
            <v>матрица</v>
          </cell>
          <cell r="J7">
            <v>444</v>
          </cell>
          <cell r="K7">
            <v>1</v>
          </cell>
          <cell r="O7">
            <v>89</v>
          </cell>
          <cell r="P7">
            <v>287</v>
          </cell>
          <cell r="Q7">
            <v>336</v>
          </cell>
          <cell r="T7">
            <v>13.55056179775281</v>
          </cell>
          <cell r="U7">
            <v>9.7752808988764048</v>
          </cell>
          <cell r="V7">
            <v>94.6</v>
          </cell>
          <cell r="W7">
            <v>67.2</v>
          </cell>
          <cell r="X7">
            <v>81.400000000000006</v>
          </cell>
          <cell r="Y7">
            <v>69</v>
          </cell>
          <cell r="Z7">
            <v>61</v>
          </cell>
          <cell r="AB7">
            <v>86.1</v>
          </cell>
          <cell r="AC7">
            <v>12</v>
          </cell>
          <cell r="AD7">
            <v>28</v>
          </cell>
          <cell r="AE7">
            <v>100.8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G8">
            <v>0</v>
          </cell>
          <cell r="H8">
            <v>180</v>
          </cell>
          <cell r="I8" t="str">
            <v>матрица</v>
          </cell>
          <cell r="K8">
            <v>0</v>
          </cell>
          <cell r="O8">
            <v>0</v>
          </cell>
          <cell r="T8" t="e">
            <v>#DIV/0!</v>
          </cell>
          <cell r="U8" t="e">
            <v>#DIV/0!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 t="str">
            <v>нет потребности</v>
          </cell>
          <cell r="AB8">
            <v>0</v>
          </cell>
          <cell r="AC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1781</v>
          </cell>
          <cell r="D9">
            <v>1512</v>
          </cell>
          <cell r="E9">
            <v>1103</v>
          </cell>
          <cell r="F9">
            <v>1981</v>
          </cell>
          <cell r="G9">
            <v>0.3</v>
          </cell>
          <cell r="H9">
            <v>180</v>
          </cell>
          <cell r="I9" t="str">
            <v>матрица</v>
          </cell>
          <cell r="J9">
            <v>1137</v>
          </cell>
          <cell r="K9">
            <v>-34</v>
          </cell>
          <cell r="O9">
            <v>220.6</v>
          </cell>
          <cell r="P9">
            <v>886.79999999999973</v>
          </cell>
          <cell r="Q9">
            <v>840</v>
          </cell>
          <cell r="T9">
            <v>12.787851314596555</v>
          </cell>
          <cell r="U9">
            <v>8.9800543970988222</v>
          </cell>
          <cell r="V9">
            <v>220.2</v>
          </cell>
          <cell r="W9">
            <v>223.4</v>
          </cell>
          <cell r="X9">
            <v>290.8</v>
          </cell>
          <cell r="Y9">
            <v>163</v>
          </cell>
          <cell r="Z9">
            <v>226.6</v>
          </cell>
          <cell r="AB9">
            <v>266.03999999999991</v>
          </cell>
          <cell r="AC9">
            <v>12</v>
          </cell>
          <cell r="AD9">
            <v>70</v>
          </cell>
          <cell r="AE9">
            <v>252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G10">
            <v>0</v>
          </cell>
          <cell r="H10">
            <v>180</v>
          </cell>
          <cell r="I10" t="str">
            <v>матрица</v>
          </cell>
          <cell r="K10">
            <v>0</v>
          </cell>
          <cell r="O10">
            <v>0</v>
          </cell>
          <cell r="T10" t="e">
            <v>#DIV/0!</v>
          </cell>
          <cell r="U10" t="e">
            <v>#DIV/0!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 t="str">
            <v>нет потребности</v>
          </cell>
          <cell r="AB10">
            <v>0</v>
          </cell>
          <cell r="AC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1609</v>
          </cell>
          <cell r="D11">
            <v>2688</v>
          </cell>
          <cell r="E11">
            <v>1339</v>
          </cell>
          <cell r="F11">
            <v>2733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1345</v>
          </cell>
          <cell r="K11">
            <v>-6</v>
          </cell>
          <cell r="O11">
            <v>267.8</v>
          </cell>
          <cell r="P11">
            <v>748.40000000000009</v>
          </cell>
          <cell r="Q11">
            <v>672</v>
          </cell>
          <cell r="T11">
            <v>12.714712471994025</v>
          </cell>
          <cell r="U11">
            <v>10.20537714712472</v>
          </cell>
          <cell r="V11">
            <v>294.60000000000002</v>
          </cell>
          <cell r="W11">
            <v>273.39999999999998</v>
          </cell>
          <cell r="X11">
            <v>330</v>
          </cell>
          <cell r="Y11">
            <v>170.8</v>
          </cell>
          <cell r="Z11">
            <v>252.4</v>
          </cell>
          <cell r="AB11">
            <v>224.52</v>
          </cell>
          <cell r="AC11">
            <v>12</v>
          </cell>
          <cell r="AD11">
            <v>56</v>
          </cell>
          <cell r="AE11">
            <v>201.6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G13">
            <v>0</v>
          </cell>
          <cell r="H13">
            <v>180</v>
          </cell>
          <cell r="I13" t="str">
            <v>матрица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нет потребности</v>
          </cell>
          <cell r="AB13">
            <v>0</v>
          </cell>
          <cell r="AC13">
            <v>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85.1</v>
          </cell>
          <cell r="F14">
            <v>85.1</v>
          </cell>
          <cell r="G14">
            <v>0</v>
          </cell>
          <cell r="H14">
            <v>180</v>
          </cell>
          <cell r="I14" t="str">
            <v>не в матрице</v>
          </cell>
          <cell r="J14">
            <v>3.7</v>
          </cell>
          <cell r="K14">
            <v>-3.7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нужно увеличить продажи</v>
          </cell>
          <cell r="AB14">
            <v>0</v>
          </cell>
          <cell r="AC14">
            <v>0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1319</v>
          </cell>
          <cell r="D16">
            <v>672</v>
          </cell>
          <cell r="E16">
            <v>582</v>
          </cell>
          <cell r="F16">
            <v>1263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580</v>
          </cell>
          <cell r="K16">
            <v>2</v>
          </cell>
          <cell r="O16">
            <v>116.4</v>
          </cell>
          <cell r="P16">
            <v>366.60000000000014</v>
          </cell>
          <cell r="Q16">
            <v>336</v>
          </cell>
          <cell r="T16">
            <v>13.737113402061855</v>
          </cell>
          <cell r="U16">
            <v>10.850515463917525</v>
          </cell>
          <cell r="V16">
            <v>126</v>
          </cell>
          <cell r="W16">
            <v>10.4</v>
          </cell>
          <cell r="X16">
            <v>214</v>
          </cell>
          <cell r="Y16">
            <v>76.2</v>
          </cell>
          <cell r="Z16">
            <v>78.2</v>
          </cell>
          <cell r="AB16">
            <v>91.650000000000034</v>
          </cell>
          <cell r="AC16">
            <v>12</v>
          </cell>
          <cell r="AD16">
            <v>28</v>
          </cell>
          <cell r="AE16">
            <v>84</v>
          </cell>
          <cell r="AF16">
            <v>14</v>
          </cell>
          <cell r="AG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G17">
            <v>0</v>
          </cell>
          <cell r="H17">
            <v>180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B17">
            <v>0</v>
          </cell>
          <cell r="AC17">
            <v>0</v>
          </cell>
          <cell r="AF17">
            <v>14</v>
          </cell>
          <cell r="AG17">
            <v>70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192.4</v>
          </cell>
          <cell r="D18">
            <v>621.6</v>
          </cell>
          <cell r="E18">
            <v>273.8</v>
          </cell>
          <cell r="F18">
            <v>481</v>
          </cell>
          <cell r="G18">
            <v>1</v>
          </cell>
          <cell r="H18">
            <v>180</v>
          </cell>
          <cell r="I18" t="str">
            <v>матрица</v>
          </cell>
          <cell r="J18">
            <v>268.60000000000002</v>
          </cell>
          <cell r="K18">
            <v>5.1999999999999886</v>
          </cell>
          <cell r="O18">
            <v>54.760000000000005</v>
          </cell>
          <cell r="P18">
            <v>230.88000000000011</v>
          </cell>
          <cell r="Q18">
            <v>207.20000000000002</v>
          </cell>
          <cell r="T18">
            <v>12.567567567567567</v>
          </cell>
          <cell r="U18">
            <v>8.7837837837837824</v>
          </cell>
          <cell r="V18">
            <v>54.02</v>
          </cell>
          <cell r="W18">
            <v>54.62</v>
          </cell>
          <cell r="X18">
            <v>39.96</v>
          </cell>
          <cell r="Y18">
            <v>55.5</v>
          </cell>
          <cell r="Z18">
            <v>64.38</v>
          </cell>
          <cell r="AB18">
            <v>230.88000000000011</v>
          </cell>
          <cell r="AC18">
            <v>3.7</v>
          </cell>
          <cell r="AD18">
            <v>56</v>
          </cell>
          <cell r="AE18">
            <v>207.20000000000002</v>
          </cell>
          <cell r="AF18">
            <v>14</v>
          </cell>
          <cell r="AG18">
            <v>126</v>
          </cell>
        </row>
        <row r="19">
          <cell r="A19" t="str">
            <v>Мини-сосиски в тесте ТМ Зареченские ТС Зареченские продукты флоу-пак 0,3 кг.  Поком</v>
          </cell>
          <cell r="B19" t="str">
            <v>шт</v>
          </cell>
          <cell r="C19">
            <v>183</v>
          </cell>
          <cell r="E19">
            <v>8</v>
          </cell>
          <cell r="F19">
            <v>175</v>
          </cell>
          <cell r="G19">
            <v>0.3</v>
          </cell>
          <cell r="H19">
            <v>180</v>
          </cell>
          <cell r="I19" t="str">
            <v>Общий прайс</v>
          </cell>
          <cell r="J19">
            <v>8</v>
          </cell>
          <cell r="K19">
            <v>0</v>
          </cell>
          <cell r="O19">
            <v>1.6</v>
          </cell>
          <cell r="Q19">
            <v>0</v>
          </cell>
          <cell r="T19">
            <v>109.375</v>
          </cell>
          <cell r="U19">
            <v>109.375</v>
          </cell>
          <cell r="V19">
            <v>1.8</v>
          </cell>
          <cell r="W19">
            <v>11.8</v>
          </cell>
          <cell r="X19">
            <v>15.2</v>
          </cell>
          <cell r="Y19">
            <v>15.8</v>
          </cell>
          <cell r="Z19">
            <v>18.2</v>
          </cell>
          <cell r="AA19" t="str">
            <v>нужно увеличить продажи</v>
          </cell>
          <cell r="AB19">
            <v>0</v>
          </cell>
          <cell r="AC19">
            <v>9</v>
          </cell>
          <cell r="AD19">
            <v>0</v>
          </cell>
          <cell r="AE19">
            <v>0</v>
          </cell>
          <cell r="AF19">
            <v>14</v>
          </cell>
          <cell r="AG19">
            <v>126</v>
          </cell>
        </row>
        <row r="20">
          <cell r="A20" t="str">
            <v>Мини-чебуреки с мясом ТМ Зареченские ТС Зареченские продукты ПОКОМ</v>
          </cell>
          <cell r="B20" t="str">
            <v>кг</v>
          </cell>
          <cell r="C20">
            <v>280.5</v>
          </cell>
          <cell r="E20">
            <v>99</v>
          </cell>
          <cell r="F20">
            <v>165</v>
          </cell>
          <cell r="G20">
            <v>1</v>
          </cell>
          <cell r="H20">
            <v>180</v>
          </cell>
          <cell r="I20" t="str">
            <v>матрица</v>
          </cell>
          <cell r="J20">
            <v>98</v>
          </cell>
          <cell r="K20">
            <v>1</v>
          </cell>
          <cell r="O20">
            <v>19.8</v>
          </cell>
          <cell r="P20">
            <v>112.19999999999999</v>
          </cell>
          <cell r="Q20">
            <v>132</v>
          </cell>
          <cell r="T20">
            <v>15</v>
          </cell>
          <cell r="U20">
            <v>8.3333333333333321</v>
          </cell>
          <cell r="V20">
            <v>13.2</v>
          </cell>
          <cell r="W20">
            <v>8.8000000000000007</v>
          </cell>
          <cell r="X20">
            <v>31.9</v>
          </cell>
          <cell r="Y20">
            <v>10.5</v>
          </cell>
          <cell r="Z20">
            <v>4.4000000000000004</v>
          </cell>
          <cell r="AB20">
            <v>0</v>
          </cell>
          <cell r="AC20">
            <v>5.5</v>
          </cell>
          <cell r="AD20">
            <v>24</v>
          </cell>
          <cell r="AE20">
            <v>132</v>
          </cell>
          <cell r="AF20">
            <v>12</v>
          </cell>
          <cell r="AG20">
            <v>84</v>
          </cell>
        </row>
        <row r="21">
          <cell r="A21" t="str">
            <v>Мини-чебуречки с мясом  ТМ Зареченские ТС Зареченские продукты флоу-пак 0,3 кг.  Поком</v>
          </cell>
          <cell r="B21" t="str">
            <v>шт</v>
          </cell>
          <cell r="C21">
            <v>205</v>
          </cell>
          <cell r="E21">
            <v>13</v>
          </cell>
          <cell r="F21">
            <v>192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13</v>
          </cell>
          <cell r="K21">
            <v>0</v>
          </cell>
          <cell r="O21">
            <v>2.6</v>
          </cell>
          <cell r="Q21">
            <v>0</v>
          </cell>
          <cell r="T21">
            <v>73.84615384615384</v>
          </cell>
          <cell r="U21">
            <v>73.84615384615384</v>
          </cell>
          <cell r="V21">
            <v>2.2000000000000002</v>
          </cell>
          <cell r="W21">
            <v>9.1999999999999993</v>
          </cell>
          <cell r="X21">
            <v>13.2</v>
          </cell>
          <cell r="Y21">
            <v>13.6</v>
          </cell>
          <cell r="Z21">
            <v>11.2</v>
          </cell>
          <cell r="AA21" t="str">
            <v>нужно увеличить продажи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18</v>
          </cell>
          <cell r="AG21">
            <v>234</v>
          </cell>
        </row>
        <row r="22">
          <cell r="A22" t="str">
            <v>Мини-чебуречки с сыром и ветчиной  ТМ Зареченские ТС Зареченские продукты флоу-пак 0,3 кг.  Поком</v>
          </cell>
          <cell r="B22" t="str">
            <v>шт</v>
          </cell>
          <cell r="C22">
            <v>198</v>
          </cell>
          <cell r="E22">
            <v>8</v>
          </cell>
          <cell r="F22">
            <v>190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8</v>
          </cell>
          <cell r="K22">
            <v>0</v>
          </cell>
          <cell r="O22">
            <v>1.6</v>
          </cell>
          <cell r="Q22">
            <v>0</v>
          </cell>
          <cell r="T22">
            <v>118.75</v>
          </cell>
          <cell r="U22">
            <v>118.75</v>
          </cell>
          <cell r="V22">
            <v>0</v>
          </cell>
          <cell r="W22">
            <v>4.4000000000000004</v>
          </cell>
          <cell r="X22">
            <v>10.199999999999999</v>
          </cell>
          <cell r="Y22">
            <v>7.2</v>
          </cell>
          <cell r="Z22">
            <v>5.8</v>
          </cell>
          <cell r="AA22" t="str">
            <v>нужно увеличить продажи</v>
          </cell>
          <cell r="AB22">
            <v>0</v>
          </cell>
          <cell r="AC22">
            <v>9</v>
          </cell>
          <cell r="AD22">
            <v>0</v>
          </cell>
          <cell r="AE22">
            <v>0</v>
          </cell>
          <cell r="AF22">
            <v>18</v>
          </cell>
          <cell r="AG22">
            <v>234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165</v>
          </cell>
          <cell r="D23">
            <v>210</v>
          </cell>
          <cell r="E23">
            <v>105</v>
          </cell>
          <cell r="F23">
            <v>261</v>
          </cell>
          <cell r="G23">
            <v>1</v>
          </cell>
          <cell r="H23">
            <v>180</v>
          </cell>
          <cell r="I23" t="str">
            <v>матрица</v>
          </cell>
          <cell r="J23">
            <v>107</v>
          </cell>
          <cell r="K23">
            <v>-2</v>
          </cell>
          <cell r="O23">
            <v>21</v>
          </cell>
          <cell r="P23">
            <v>33</v>
          </cell>
          <cell r="Q23">
            <v>42</v>
          </cell>
          <cell r="T23">
            <v>14.428571428571429</v>
          </cell>
          <cell r="U23">
            <v>12.428571428571429</v>
          </cell>
          <cell r="V23">
            <v>13.2</v>
          </cell>
          <cell r="W23">
            <v>27</v>
          </cell>
          <cell r="X23">
            <v>17.54</v>
          </cell>
          <cell r="Y23">
            <v>28.8</v>
          </cell>
          <cell r="Z23">
            <v>23.4</v>
          </cell>
          <cell r="AB23">
            <v>0</v>
          </cell>
          <cell r="AC23">
            <v>3</v>
          </cell>
          <cell r="AD23">
            <v>14</v>
          </cell>
          <cell r="AE23">
            <v>42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1914</v>
          </cell>
          <cell r="D24">
            <v>1008</v>
          </cell>
          <cell r="E24">
            <v>833</v>
          </cell>
          <cell r="F24">
            <v>1853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849</v>
          </cell>
          <cell r="K24">
            <v>-16</v>
          </cell>
          <cell r="O24">
            <v>166.6</v>
          </cell>
          <cell r="P24">
            <v>312.79999999999973</v>
          </cell>
          <cell r="Q24">
            <v>336</v>
          </cell>
          <cell r="T24">
            <v>13.139255702280913</v>
          </cell>
          <cell r="U24">
            <v>11.122448979591837</v>
          </cell>
          <cell r="V24">
            <v>189.6</v>
          </cell>
          <cell r="W24">
            <v>137.19999999999999</v>
          </cell>
          <cell r="X24">
            <v>298</v>
          </cell>
          <cell r="Y24">
            <v>115.4</v>
          </cell>
          <cell r="Z24">
            <v>185.4</v>
          </cell>
          <cell r="AB24">
            <v>78.199999999999932</v>
          </cell>
          <cell r="AC24">
            <v>6</v>
          </cell>
          <cell r="AD24">
            <v>56</v>
          </cell>
          <cell r="AE24">
            <v>84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G25">
            <v>0</v>
          </cell>
          <cell r="H25">
            <v>180</v>
          </cell>
          <cell r="I25" t="str">
            <v>матрица</v>
          </cell>
          <cell r="K25">
            <v>0</v>
          </cell>
          <cell r="O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 t="str">
            <v>нет потребности</v>
          </cell>
          <cell r="AB25">
            <v>0</v>
          </cell>
          <cell r="AC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G26">
            <v>0</v>
          </cell>
          <cell r="H26">
            <v>180</v>
          </cell>
          <cell r="I26" t="str">
            <v>матрица</v>
          </cell>
          <cell r="K26">
            <v>0</v>
          </cell>
          <cell r="O26">
            <v>0</v>
          </cell>
          <cell r="T26" t="e">
            <v>#DIV/0!</v>
          </cell>
          <cell r="U26" t="e">
            <v>#DIV/0!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 t="str">
            <v>нет потребности</v>
          </cell>
          <cell r="AB26">
            <v>0</v>
          </cell>
          <cell r="AC26">
            <v>0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768</v>
          </cell>
          <cell r="D27">
            <v>576</v>
          </cell>
          <cell r="E27">
            <v>540</v>
          </cell>
          <cell r="F27">
            <v>732</v>
          </cell>
          <cell r="G27">
            <v>1</v>
          </cell>
          <cell r="H27">
            <v>180</v>
          </cell>
          <cell r="I27" t="str">
            <v>матрица</v>
          </cell>
          <cell r="J27">
            <v>539.79999999999995</v>
          </cell>
          <cell r="K27">
            <v>0.20000000000004547</v>
          </cell>
          <cell r="O27">
            <v>108</v>
          </cell>
          <cell r="P27">
            <v>780</v>
          </cell>
          <cell r="Q27">
            <v>792</v>
          </cell>
          <cell r="T27">
            <v>14.111111111111111</v>
          </cell>
          <cell r="U27">
            <v>6.7777777777777777</v>
          </cell>
          <cell r="V27">
            <v>88.8</v>
          </cell>
          <cell r="W27">
            <v>102.6</v>
          </cell>
          <cell r="X27">
            <v>96</v>
          </cell>
          <cell r="Y27">
            <v>135.4</v>
          </cell>
          <cell r="Z27">
            <v>116.4</v>
          </cell>
          <cell r="AB27">
            <v>780</v>
          </cell>
          <cell r="AC27">
            <v>6</v>
          </cell>
          <cell r="AD27">
            <v>132</v>
          </cell>
          <cell r="AE27">
            <v>792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G28">
            <v>0</v>
          </cell>
          <cell r="H28">
            <v>365</v>
          </cell>
          <cell r="I28" t="str">
            <v>матрица</v>
          </cell>
          <cell r="K28">
            <v>0</v>
          </cell>
          <cell r="O28">
            <v>0</v>
          </cell>
          <cell r="T28" t="e">
            <v>#DIV/0!</v>
          </cell>
          <cell r="U28" t="e">
            <v>#DIV/0!</v>
          </cell>
          <cell r="V28">
            <v>0</v>
          </cell>
          <cell r="W28">
            <v>0.2</v>
          </cell>
          <cell r="X28">
            <v>0</v>
          </cell>
          <cell r="Y28">
            <v>0</v>
          </cell>
          <cell r="Z28">
            <v>0</v>
          </cell>
          <cell r="AA28" t="str">
            <v>нет потребности</v>
          </cell>
          <cell r="AB28">
            <v>0</v>
          </cell>
          <cell r="AC28">
            <v>0</v>
          </cell>
          <cell r="AF28">
            <v>14</v>
          </cell>
          <cell r="AG28">
            <v>70</v>
          </cell>
        </row>
        <row r="29">
          <cell r="A29" t="str">
            <v>Наггетсы с индейкой 0,25кг ТМ Вязанка ТС Няняггетсы Сливушки НД2 замор.  ПОКОМ</v>
          </cell>
          <cell r="B29" t="str">
            <v>шт</v>
          </cell>
          <cell r="E29">
            <v>853</v>
          </cell>
          <cell r="F29">
            <v>1763</v>
          </cell>
          <cell r="G29">
            <v>0.25</v>
          </cell>
          <cell r="H29">
            <v>365</v>
          </cell>
          <cell r="I29" t="str">
            <v>матрица</v>
          </cell>
          <cell r="K29">
            <v>853</v>
          </cell>
          <cell r="O29">
            <v>170.6</v>
          </cell>
          <cell r="P29">
            <v>454.79999999999973</v>
          </cell>
          <cell r="Q29">
            <v>504</v>
          </cell>
          <cell r="T29">
            <v>13.2883939038687</v>
          </cell>
          <cell r="U29">
            <v>10.33411488862837</v>
          </cell>
          <cell r="V29">
            <v>182</v>
          </cell>
          <cell r="W29">
            <v>161.4</v>
          </cell>
          <cell r="X29">
            <v>216.8</v>
          </cell>
          <cell r="Y29">
            <v>107.8</v>
          </cell>
          <cell r="Z29">
            <v>141.19999999999999</v>
          </cell>
          <cell r="AA29" t="str">
            <v>есть дубль</v>
          </cell>
          <cell r="AB29">
            <v>113.69999999999993</v>
          </cell>
          <cell r="AC29">
            <v>12</v>
          </cell>
          <cell r="AD29">
            <v>42</v>
          </cell>
          <cell r="AE29">
            <v>126</v>
          </cell>
          <cell r="AF29">
            <v>14</v>
          </cell>
          <cell r="AG29">
            <v>70</v>
          </cell>
        </row>
        <row r="30">
          <cell r="A30" t="str">
            <v>ДУБЛЬ_Наггетсы с индейкой 0,25кг ТМ Вязанка ТС Из печи Сливушки ПОКОМ</v>
          </cell>
          <cell r="B30" t="str">
            <v>шт</v>
          </cell>
          <cell r="C30">
            <v>1290</v>
          </cell>
          <cell r="D30">
            <v>1514</v>
          </cell>
          <cell r="E30">
            <v>853</v>
          </cell>
          <cell r="F30">
            <v>1763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852</v>
          </cell>
          <cell r="K30">
            <v>1</v>
          </cell>
          <cell r="O30">
            <v>170.6</v>
          </cell>
          <cell r="T30">
            <v>10.33411488862837</v>
          </cell>
          <cell r="U30">
            <v>10.33411488862837</v>
          </cell>
          <cell r="V30">
            <v>182</v>
          </cell>
          <cell r="W30">
            <v>161.4</v>
          </cell>
          <cell r="X30">
            <v>216.8</v>
          </cell>
          <cell r="Y30">
            <v>107.8</v>
          </cell>
          <cell r="Z30">
            <v>141.19999999999999</v>
          </cell>
          <cell r="AA30" t="str">
            <v>дубль / не правильно поставлен приход</v>
          </cell>
          <cell r="AB30">
            <v>0</v>
          </cell>
          <cell r="AC30">
            <v>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1211</v>
          </cell>
          <cell r="D31">
            <v>840</v>
          </cell>
          <cell r="E31">
            <v>690</v>
          </cell>
          <cell r="F31">
            <v>1180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684</v>
          </cell>
          <cell r="K31">
            <v>6</v>
          </cell>
          <cell r="O31">
            <v>138</v>
          </cell>
          <cell r="P31">
            <v>614</v>
          </cell>
          <cell r="Q31">
            <v>672</v>
          </cell>
          <cell r="T31">
            <v>13.420289855072463</v>
          </cell>
          <cell r="U31">
            <v>8.5507246376811601</v>
          </cell>
          <cell r="V31">
            <v>128.19999999999999</v>
          </cell>
          <cell r="W31">
            <v>115.2</v>
          </cell>
          <cell r="X31">
            <v>186.4</v>
          </cell>
          <cell r="Y31">
            <v>89.8</v>
          </cell>
          <cell r="Z31">
            <v>84.8</v>
          </cell>
          <cell r="AB31">
            <v>153.5</v>
          </cell>
          <cell r="AC31">
            <v>12</v>
          </cell>
          <cell r="AD31">
            <v>56</v>
          </cell>
          <cell r="AE31">
            <v>168</v>
          </cell>
          <cell r="AF31">
            <v>14</v>
          </cell>
          <cell r="AG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14</v>
          </cell>
          <cell r="AG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14</v>
          </cell>
          <cell r="AG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1071</v>
          </cell>
          <cell r="D37">
            <v>96</v>
          </cell>
          <cell r="E37">
            <v>442</v>
          </cell>
          <cell r="F37">
            <v>673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458</v>
          </cell>
          <cell r="K37">
            <v>-16</v>
          </cell>
          <cell r="O37">
            <v>88.4</v>
          </cell>
          <cell r="P37">
            <v>476.20000000000005</v>
          </cell>
          <cell r="Q37">
            <v>480</v>
          </cell>
          <cell r="T37">
            <v>13.042986425339366</v>
          </cell>
          <cell r="U37">
            <v>7.613122171945701</v>
          </cell>
          <cell r="V37">
            <v>80.400000000000006</v>
          </cell>
          <cell r="W37">
            <v>79.400000000000006</v>
          </cell>
          <cell r="X37">
            <v>141.19999999999999</v>
          </cell>
          <cell r="Y37">
            <v>73</v>
          </cell>
          <cell r="Z37">
            <v>104.6</v>
          </cell>
          <cell r="AB37">
            <v>357.15000000000003</v>
          </cell>
          <cell r="AC37">
            <v>8</v>
          </cell>
          <cell r="AD37">
            <v>60</v>
          </cell>
          <cell r="AE37">
            <v>360</v>
          </cell>
          <cell r="AF37">
            <v>12</v>
          </cell>
          <cell r="AG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935</v>
          </cell>
          <cell r="D41">
            <v>192</v>
          </cell>
          <cell r="E41">
            <v>407</v>
          </cell>
          <cell r="F41">
            <v>684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409</v>
          </cell>
          <cell r="K41">
            <v>-2</v>
          </cell>
          <cell r="O41">
            <v>81.400000000000006</v>
          </cell>
          <cell r="P41">
            <v>374.20000000000005</v>
          </cell>
          <cell r="Q41">
            <v>384</v>
          </cell>
          <cell r="T41">
            <v>13.120393120393119</v>
          </cell>
          <cell r="U41">
            <v>8.4029484029484021</v>
          </cell>
          <cell r="V41">
            <v>77.8</v>
          </cell>
          <cell r="W41">
            <v>66.400000000000006</v>
          </cell>
          <cell r="X41">
            <v>132.6</v>
          </cell>
          <cell r="Y41">
            <v>63.4</v>
          </cell>
          <cell r="Z41">
            <v>87.2</v>
          </cell>
          <cell r="AB41">
            <v>336.78000000000003</v>
          </cell>
          <cell r="AC41">
            <v>8</v>
          </cell>
          <cell r="AD41">
            <v>48</v>
          </cell>
          <cell r="AE41">
            <v>345.6</v>
          </cell>
          <cell r="AF41">
            <v>12</v>
          </cell>
          <cell r="AG41">
            <v>84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1156</v>
          </cell>
          <cell r="D44">
            <v>1536</v>
          </cell>
          <cell r="E44">
            <v>1051</v>
          </cell>
          <cell r="F44">
            <v>1495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1062</v>
          </cell>
          <cell r="K44">
            <v>-11</v>
          </cell>
          <cell r="O44">
            <v>210.2</v>
          </cell>
          <cell r="P44">
            <v>1447.7999999999997</v>
          </cell>
          <cell r="Q44">
            <v>1440</v>
          </cell>
          <cell r="T44">
            <v>13.962892483349192</v>
          </cell>
          <cell r="U44">
            <v>7.1122740247383449</v>
          </cell>
          <cell r="V44">
            <v>184.2</v>
          </cell>
          <cell r="W44">
            <v>162</v>
          </cell>
          <cell r="X44">
            <v>206.4</v>
          </cell>
          <cell r="Y44">
            <v>151</v>
          </cell>
          <cell r="Z44">
            <v>170.4</v>
          </cell>
          <cell r="AB44">
            <v>1303.0199999999998</v>
          </cell>
          <cell r="AC44">
            <v>8</v>
          </cell>
          <cell r="AD44">
            <v>180</v>
          </cell>
          <cell r="AE44">
            <v>1296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708</v>
          </cell>
          <cell r="E45">
            <v>338</v>
          </cell>
          <cell r="F45">
            <v>351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336</v>
          </cell>
          <cell r="K45">
            <v>2</v>
          </cell>
          <cell r="O45">
            <v>67.599999999999994</v>
          </cell>
          <cell r="P45">
            <v>595.39999999999986</v>
          </cell>
          <cell r="Q45">
            <v>576</v>
          </cell>
          <cell r="T45">
            <v>13.713017751479292</v>
          </cell>
          <cell r="U45">
            <v>5.1923076923076925</v>
          </cell>
          <cell r="V45">
            <v>36.6</v>
          </cell>
          <cell r="W45">
            <v>44.6</v>
          </cell>
          <cell r="X45">
            <v>87.2</v>
          </cell>
          <cell r="Y45">
            <v>16.2</v>
          </cell>
          <cell r="Z45">
            <v>23.6</v>
          </cell>
          <cell r="AB45">
            <v>256.02199999999993</v>
          </cell>
          <cell r="AC45">
            <v>16</v>
          </cell>
          <cell r="AD45">
            <v>36</v>
          </cell>
          <cell r="AE45">
            <v>247.68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925</v>
          </cell>
          <cell r="D46">
            <v>1740</v>
          </cell>
          <cell r="E46">
            <v>1230</v>
          </cell>
          <cell r="F46">
            <v>1330</v>
          </cell>
          <cell r="G46">
            <v>1</v>
          </cell>
          <cell r="H46">
            <v>180</v>
          </cell>
          <cell r="I46" t="str">
            <v>матрица</v>
          </cell>
          <cell r="J46">
            <v>1262</v>
          </cell>
          <cell r="K46">
            <v>-32</v>
          </cell>
          <cell r="O46">
            <v>246</v>
          </cell>
          <cell r="P46">
            <v>2114</v>
          </cell>
          <cell r="Q46">
            <v>2100</v>
          </cell>
          <cell r="T46">
            <v>13.943089430894309</v>
          </cell>
          <cell r="U46">
            <v>5.4065040650406502</v>
          </cell>
          <cell r="V46">
            <v>183</v>
          </cell>
          <cell r="W46">
            <v>213</v>
          </cell>
          <cell r="X46">
            <v>167</v>
          </cell>
          <cell r="Y46">
            <v>229</v>
          </cell>
          <cell r="Z46">
            <v>240</v>
          </cell>
          <cell r="AB46">
            <v>2114</v>
          </cell>
          <cell r="AC46">
            <v>5</v>
          </cell>
          <cell r="AD46">
            <v>420</v>
          </cell>
          <cell r="AE46">
            <v>2100</v>
          </cell>
          <cell r="AF46">
            <v>12</v>
          </cell>
          <cell r="AG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1826</v>
          </cell>
          <cell r="D47">
            <v>2304</v>
          </cell>
          <cell r="E47">
            <v>1368</v>
          </cell>
          <cell r="F47">
            <v>2530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1361</v>
          </cell>
          <cell r="K47">
            <v>7</v>
          </cell>
          <cell r="O47">
            <v>273.60000000000002</v>
          </cell>
          <cell r="P47">
            <v>1026.8000000000002</v>
          </cell>
          <cell r="Q47">
            <v>1056</v>
          </cell>
          <cell r="T47">
            <v>13.10672514619883</v>
          </cell>
          <cell r="U47">
            <v>9.2470760233918128</v>
          </cell>
          <cell r="V47">
            <v>277</v>
          </cell>
          <cell r="W47">
            <v>255.6</v>
          </cell>
          <cell r="X47">
            <v>327.60000000000002</v>
          </cell>
          <cell r="Y47">
            <v>226.4</v>
          </cell>
          <cell r="Z47">
            <v>259.8</v>
          </cell>
          <cell r="AB47">
            <v>924.12000000000023</v>
          </cell>
          <cell r="AC47">
            <v>8</v>
          </cell>
          <cell r="AD47">
            <v>132</v>
          </cell>
          <cell r="AE47">
            <v>950.4</v>
          </cell>
          <cell r="AF47">
            <v>12</v>
          </cell>
          <cell r="AG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1080</v>
          </cell>
          <cell r="E48">
            <v>360</v>
          </cell>
          <cell r="F48">
            <v>693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353</v>
          </cell>
          <cell r="K48">
            <v>7</v>
          </cell>
          <cell r="O48">
            <v>72</v>
          </cell>
          <cell r="P48">
            <v>315</v>
          </cell>
          <cell r="Q48">
            <v>384</v>
          </cell>
          <cell r="T48">
            <v>14.958333333333334</v>
          </cell>
          <cell r="U48">
            <v>9.625</v>
          </cell>
          <cell r="V48">
            <v>19.8</v>
          </cell>
          <cell r="W48">
            <v>39.4</v>
          </cell>
          <cell r="X48">
            <v>118.6</v>
          </cell>
          <cell r="Y48">
            <v>19.399999999999999</v>
          </cell>
          <cell r="Z48">
            <v>53</v>
          </cell>
          <cell r="AB48">
            <v>135.44999999999999</v>
          </cell>
          <cell r="AC48">
            <v>16</v>
          </cell>
          <cell r="AD48">
            <v>24</v>
          </cell>
          <cell r="AE48">
            <v>165.12</v>
          </cell>
          <cell r="AF48">
            <v>12</v>
          </cell>
          <cell r="AG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19</v>
          </cell>
          <cell r="D49">
            <v>120</v>
          </cell>
          <cell r="E49">
            <v>15</v>
          </cell>
          <cell r="F49">
            <v>124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15</v>
          </cell>
          <cell r="K49">
            <v>0</v>
          </cell>
          <cell r="O49">
            <v>3</v>
          </cell>
          <cell r="Q49">
            <v>0</v>
          </cell>
          <cell r="T49">
            <v>41.333333333333336</v>
          </cell>
          <cell r="U49">
            <v>41.333333333333336</v>
          </cell>
          <cell r="V49">
            <v>3</v>
          </cell>
          <cell r="W49">
            <v>4.2</v>
          </cell>
          <cell r="X49">
            <v>6.4</v>
          </cell>
          <cell r="Y49">
            <v>5.4</v>
          </cell>
          <cell r="Z49">
            <v>7</v>
          </cell>
          <cell r="AA49" t="str">
            <v>нужно увеличить продажи</v>
          </cell>
          <cell r="AB49">
            <v>0</v>
          </cell>
          <cell r="AC49">
            <v>10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17</v>
          </cell>
          <cell r="D50">
            <v>120</v>
          </cell>
          <cell r="E50">
            <v>12</v>
          </cell>
          <cell r="F50">
            <v>125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12</v>
          </cell>
          <cell r="K50">
            <v>0</v>
          </cell>
          <cell r="O50">
            <v>2.4</v>
          </cell>
          <cell r="Q50">
            <v>0</v>
          </cell>
          <cell r="T50">
            <v>52.083333333333336</v>
          </cell>
          <cell r="U50">
            <v>52.083333333333336</v>
          </cell>
          <cell r="V50">
            <v>5.6</v>
          </cell>
          <cell r="W50">
            <v>4.2</v>
          </cell>
          <cell r="X50">
            <v>5</v>
          </cell>
          <cell r="Y50">
            <v>4.4000000000000004</v>
          </cell>
          <cell r="Z50">
            <v>4.5999999999999996</v>
          </cell>
          <cell r="AA50" t="str">
            <v>нужно увеличить продажи</v>
          </cell>
          <cell r="AB50">
            <v>0</v>
          </cell>
          <cell r="AC50">
            <v>10</v>
          </cell>
          <cell r="AD50">
            <v>0</v>
          </cell>
          <cell r="AE50">
            <v>0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48</v>
          </cell>
          <cell r="D51">
            <v>288</v>
          </cell>
          <cell r="E51">
            <v>85</v>
          </cell>
          <cell r="F51">
            <v>241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85</v>
          </cell>
          <cell r="K51">
            <v>0</v>
          </cell>
          <cell r="O51">
            <v>17</v>
          </cell>
          <cell r="Q51">
            <v>0</v>
          </cell>
          <cell r="T51">
            <v>14.176470588235293</v>
          </cell>
          <cell r="U51">
            <v>14.176470588235293</v>
          </cell>
          <cell r="V51">
            <v>23.2</v>
          </cell>
          <cell r="W51">
            <v>16.8</v>
          </cell>
          <cell r="X51">
            <v>11.2</v>
          </cell>
          <cell r="Y51">
            <v>18.399999999999999</v>
          </cell>
          <cell r="Z51">
            <v>15.4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83</v>
          </cell>
          <cell r="D52">
            <v>192</v>
          </cell>
          <cell r="E52">
            <v>54</v>
          </cell>
          <cell r="F52">
            <v>206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54</v>
          </cell>
          <cell r="K52">
            <v>0</v>
          </cell>
          <cell r="O52">
            <v>10.8</v>
          </cell>
          <cell r="Q52">
            <v>0</v>
          </cell>
          <cell r="T52">
            <v>19.074074074074073</v>
          </cell>
          <cell r="U52">
            <v>19.074074074074073</v>
          </cell>
          <cell r="V52">
            <v>15.4</v>
          </cell>
          <cell r="W52">
            <v>16</v>
          </cell>
          <cell r="X52">
            <v>20</v>
          </cell>
          <cell r="Y52">
            <v>14.8</v>
          </cell>
          <cell r="Z52">
            <v>18.600000000000001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170</v>
          </cell>
          <cell r="D53">
            <v>96</v>
          </cell>
          <cell r="E53">
            <v>48</v>
          </cell>
          <cell r="F53">
            <v>200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49</v>
          </cell>
          <cell r="K53">
            <v>-1</v>
          </cell>
          <cell r="O53">
            <v>9.6</v>
          </cell>
          <cell r="Q53">
            <v>0</v>
          </cell>
          <cell r="T53">
            <v>20.833333333333336</v>
          </cell>
          <cell r="U53">
            <v>20.833333333333336</v>
          </cell>
          <cell r="V53">
            <v>19.8</v>
          </cell>
          <cell r="W53">
            <v>7</v>
          </cell>
          <cell r="X53">
            <v>21</v>
          </cell>
          <cell r="Y53">
            <v>19.600000000000001</v>
          </cell>
          <cell r="Z53">
            <v>21.2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889</v>
          </cell>
          <cell r="D54">
            <v>480</v>
          </cell>
          <cell r="E54">
            <v>380</v>
          </cell>
          <cell r="F54">
            <v>968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389</v>
          </cell>
          <cell r="K54">
            <v>-9</v>
          </cell>
          <cell r="O54">
            <v>76</v>
          </cell>
          <cell r="P54">
            <v>96</v>
          </cell>
          <cell r="Q54">
            <v>96</v>
          </cell>
          <cell r="T54">
            <v>14</v>
          </cell>
          <cell r="U54">
            <v>12.736842105263158</v>
          </cell>
          <cell r="V54">
            <v>94.4</v>
          </cell>
          <cell r="W54">
            <v>73.2</v>
          </cell>
          <cell r="X54">
            <v>127.8</v>
          </cell>
          <cell r="Y54">
            <v>83</v>
          </cell>
          <cell r="Z54">
            <v>62.4</v>
          </cell>
          <cell r="AB54">
            <v>67.199999999999989</v>
          </cell>
          <cell r="AC54">
            <v>8</v>
          </cell>
          <cell r="AD54">
            <v>12</v>
          </cell>
          <cell r="AE54">
            <v>67.199999999999989</v>
          </cell>
          <cell r="AF54">
            <v>12</v>
          </cell>
          <cell r="AG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553</v>
          </cell>
          <cell r="E55">
            <v>228</v>
          </cell>
          <cell r="F55">
            <v>325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242</v>
          </cell>
          <cell r="K55">
            <v>-14</v>
          </cell>
          <cell r="O55">
            <v>45.6</v>
          </cell>
          <cell r="P55">
            <v>313.39999999999998</v>
          </cell>
          <cell r="Q55">
            <v>288</v>
          </cell>
          <cell r="T55">
            <v>13.442982456140351</v>
          </cell>
          <cell r="U55">
            <v>7.1271929824561404</v>
          </cell>
          <cell r="V55">
            <v>4.5999999999999996</v>
          </cell>
          <cell r="W55">
            <v>13.6</v>
          </cell>
          <cell r="X55">
            <v>65.2</v>
          </cell>
          <cell r="Y55">
            <v>24</v>
          </cell>
          <cell r="Z55">
            <v>35.6</v>
          </cell>
          <cell r="AB55">
            <v>282.06</v>
          </cell>
          <cell r="AC55">
            <v>8</v>
          </cell>
          <cell r="AD55">
            <v>36</v>
          </cell>
          <cell r="AE55">
            <v>259.2</v>
          </cell>
          <cell r="AF55">
            <v>12</v>
          </cell>
          <cell r="AG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556</v>
          </cell>
          <cell r="D56">
            <v>192</v>
          </cell>
          <cell r="E56">
            <v>298</v>
          </cell>
          <cell r="F56">
            <v>442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302</v>
          </cell>
          <cell r="K56">
            <v>-4</v>
          </cell>
          <cell r="O56">
            <v>59.6</v>
          </cell>
          <cell r="P56">
            <v>392.4</v>
          </cell>
          <cell r="Q56">
            <v>384</v>
          </cell>
          <cell r="T56">
            <v>13.859060402684564</v>
          </cell>
          <cell r="U56">
            <v>7.4161073825503356</v>
          </cell>
          <cell r="V56">
            <v>42.2</v>
          </cell>
          <cell r="W56">
            <v>13</v>
          </cell>
          <cell r="X56">
            <v>78.2</v>
          </cell>
          <cell r="Y56">
            <v>29.6</v>
          </cell>
          <cell r="Z56">
            <v>36.200000000000003</v>
          </cell>
          <cell r="AB56">
            <v>353.15999999999997</v>
          </cell>
          <cell r="AC56">
            <v>8</v>
          </cell>
          <cell r="AD56">
            <v>48</v>
          </cell>
          <cell r="AE56">
            <v>345.6</v>
          </cell>
          <cell r="AF56">
            <v>12</v>
          </cell>
          <cell r="AG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810</v>
          </cell>
          <cell r="D57">
            <v>2525</v>
          </cell>
          <cell r="E57">
            <v>1100</v>
          </cell>
          <cell r="F57">
            <v>2080</v>
          </cell>
          <cell r="G57">
            <v>1</v>
          </cell>
          <cell r="H57">
            <v>180</v>
          </cell>
          <cell r="I57" t="str">
            <v>матрица</v>
          </cell>
          <cell r="J57">
            <v>1100</v>
          </cell>
          <cell r="K57">
            <v>0</v>
          </cell>
          <cell r="O57">
            <v>220</v>
          </cell>
          <cell r="P57">
            <v>780</v>
          </cell>
          <cell r="Q57">
            <v>780</v>
          </cell>
          <cell r="T57">
            <v>13</v>
          </cell>
          <cell r="U57">
            <v>9.454545454545455</v>
          </cell>
          <cell r="V57">
            <v>228</v>
          </cell>
          <cell r="W57">
            <v>221</v>
          </cell>
          <cell r="X57">
            <v>221</v>
          </cell>
          <cell r="Y57">
            <v>252</v>
          </cell>
          <cell r="Z57">
            <v>263</v>
          </cell>
          <cell r="AB57">
            <v>780</v>
          </cell>
          <cell r="AC57">
            <v>5</v>
          </cell>
          <cell r="AD57">
            <v>156</v>
          </cell>
          <cell r="AE57">
            <v>780</v>
          </cell>
          <cell r="AF57">
            <v>12</v>
          </cell>
          <cell r="AG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921</v>
          </cell>
          <cell r="D58">
            <v>1560</v>
          </cell>
          <cell r="E58">
            <v>860</v>
          </cell>
          <cell r="F58">
            <v>1506</v>
          </cell>
          <cell r="G58">
            <v>1</v>
          </cell>
          <cell r="H58">
            <v>180</v>
          </cell>
          <cell r="I58" t="str">
            <v>матрица</v>
          </cell>
          <cell r="J58">
            <v>860</v>
          </cell>
          <cell r="K58">
            <v>0</v>
          </cell>
          <cell r="O58">
            <v>172</v>
          </cell>
          <cell r="P58">
            <v>730</v>
          </cell>
          <cell r="Q58">
            <v>720</v>
          </cell>
          <cell r="T58">
            <v>12.94186046511628</v>
          </cell>
          <cell r="U58">
            <v>8.7558139534883725</v>
          </cell>
          <cell r="V58">
            <v>170.8</v>
          </cell>
          <cell r="W58">
            <v>149</v>
          </cell>
          <cell r="X58">
            <v>185.6</v>
          </cell>
          <cell r="Y58">
            <v>183</v>
          </cell>
          <cell r="Z58">
            <v>193.2</v>
          </cell>
          <cell r="AB58">
            <v>730</v>
          </cell>
          <cell r="AC58">
            <v>5</v>
          </cell>
          <cell r="AD58">
            <v>144</v>
          </cell>
          <cell r="AE58">
            <v>720</v>
          </cell>
          <cell r="AF58">
            <v>12</v>
          </cell>
          <cell r="AG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8</v>
          </cell>
          <cell r="AG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0.8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6</v>
          </cell>
          <cell r="AG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</v>
          </cell>
          <cell r="H61">
            <v>180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Пирожки с мясом ТМ Зареченские ТС Зареченские продукты флу-пак 0,3 кг  Поком</v>
          </cell>
          <cell r="B62" t="str">
            <v>шт</v>
          </cell>
          <cell r="C62">
            <v>3</v>
          </cell>
          <cell r="G62">
            <v>0</v>
          </cell>
          <cell r="H62">
            <v>180</v>
          </cell>
          <cell r="I62" t="str">
            <v>не в матрице</v>
          </cell>
          <cell r="J62">
            <v>3</v>
          </cell>
          <cell r="K62">
            <v>-3</v>
          </cell>
          <cell r="O62">
            <v>0</v>
          </cell>
          <cell r="T62" t="e">
            <v>#DIV/0!</v>
          </cell>
          <cell r="U62" t="e">
            <v>#DIV/0!</v>
          </cell>
          <cell r="V62">
            <v>4.5999999999999996</v>
          </cell>
          <cell r="W62">
            <v>2.2000000000000002</v>
          </cell>
          <cell r="X62">
            <v>9.6</v>
          </cell>
          <cell r="Y62">
            <v>15</v>
          </cell>
          <cell r="Z62">
            <v>12.6</v>
          </cell>
          <cell r="AA62" t="str">
            <v>от завода (СОСГ)</v>
          </cell>
          <cell r="AB62">
            <v>0</v>
          </cell>
          <cell r="AC62">
            <v>0</v>
          </cell>
        </row>
        <row r="63">
          <cell r="A63" t="str">
            <v>Фрай-пицца с ветчиной и грибами 3,0 кг. ВЕС.  ПОКОМ</v>
          </cell>
          <cell r="B63" t="str">
            <v>кг</v>
          </cell>
          <cell r="C63">
            <v>48</v>
          </cell>
          <cell r="E63">
            <v>3</v>
          </cell>
          <cell r="F63">
            <v>45</v>
          </cell>
          <cell r="G63">
            <v>0</v>
          </cell>
          <cell r="H63" t="e">
            <v>#N/A</v>
          </cell>
          <cell r="I63" t="str">
            <v>не в матрице</v>
          </cell>
          <cell r="J63">
            <v>3</v>
          </cell>
          <cell r="K63">
            <v>0</v>
          </cell>
          <cell r="O63">
            <v>0.6</v>
          </cell>
          <cell r="T63">
            <v>75</v>
          </cell>
          <cell r="U63">
            <v>75</v>
          </cell>
          <cell r="V63">
            <v>1.2</v>
          </cell>
          <cell r="W63">
            <v>0</v>
          </cell>
          <cell r="X63">
            <v>1.8</v>
          </cell>
          <cell r="Y63">
            <v>0.6</v>
          </cell>
          <cell r="Z63">
            <v>0</v>
          </cell>
          <cell r="AA63" t="str">
            <v>дубль / нужно продавать</v>
          </cell>
          <cell r="AB63">
            <v>0</v>
          </cell>
          <cell r="AC63">
            <v>0</v>
          </cell>
        </row>
        <row r="64">
          <cell r="A64" t="str">
            <v>Фрай-пицца с ветчиной и грибами ТМ Зареченские ТС Зареченские продукты.  Поком</v>
          </cell>
          <cell r="B64" t="str">
            <v>кг</v>
          </cell>
          <cell r="E64">
            <v>3</v>
          </cell>
          <cell r="F64">
            <v>45</v>
          </cell>
          <cell r="G64">
            <v>1</v>
          </cell>
          <cell r="H64">
            <v>180</v>
          </cell>
          <cell r="I64" t="str">
            <v>матрица</v>
          </cell>
          <cell r="K64">
            <v>3</v>
          </cell>
          <cell r="O64">
            <v>0.6</v>
          </cell>
          <cell r="Q64">
            <v>0</v>
          </cell>
          <cell r="T64">
            <v>75</v>
          </cell>
          <cell r="U64">
            <v>75</v>
          </cell>
          <cell r="V64">
            <v>1.2</v>
          </cell>
          <cell r="W64">
            <v>0</v>
          </cell>
          <cell r="X64">
            <v>1.8</v>
          </cell>
          <cell r="Y64">
            <v>1.8</v>
          </cell>
          <cell r="Z64">
            <v>0</v>
          </cell>
          <cell r="AA64" t="str">
            <v>нужно увеличить продажи / есть дубль / ротация на мини-пиццу</v>
          </cell>
          <cell r="AB64">
            <v>0</v>
          </cell>
          <cell r="AC64">
            <v>3</v>
          </cell>
          <cell r="AD64">
            <v>0</v>
          </cell>
          <cell r="AE64">
            <v>0</v>
          </cell>
          <cell r="AF64">
            <v>14</v>
          </cell>
          <cell r="AG64">
            <v>126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1339</v>
          </cell>
          <cell r="D65">
            <v>2857</v>
          </cell>
          <cell r="E65">
            <v>1021</v>
          </cell>
          <cell r="F65">
            <v>2918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1020</v>
          </cell>
          <cell r="K65">
            <v>1</v>
          </cell>
          <cell r="O65">
            <v>204.2</v>
          </cell>
          <cell r="Q65">
            <v>0</v>
          </cell>
          <cell r="T65">
            <v>14.289911851126348</v>
          </cell>
          <cell r="U65">
            <v>14.289911851126348</v>
          </cell>
          <cell r="V65">
            <v>275.39999999999998</v>
          </cell>
          <cell r="W65">
            <v>224.8</v>
          </cell>
          <cell r="X65">
            <v>294.8</v>
          </cell>
          <cell r="Y65">
            <v>194.4</v>
          </cell>
          <cell r="Z65">
            <v>263.39999999999998</v>
          </cell>
          <cell r="AB65">
            <v>0</v>
          </cell>
          <cell r="AC65">
            <v>12</v>
          </cell>
          <cell r="AD65">
            <v>0</v>
          </cell>
          <cell r="AE65">
            <v>0</v>
          </cell>
          <cell r="AF65">
            <v>14</v>
          </cell>
          <cell r="AG65">
            <v>70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734</v>
          </cell>
          <cell r="D66">
            <v>1848</v>
          </cell>
          <cell r="E66">
            <v>508</v>
          </cell>
          <cell r="F66">
            <v>1901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502</v>
          </cell>
          <cell r="K66">
            <v>6</v>
          </cell>
          <cell r="O66">
            <v>101.6</v>
          </cell>
          <cell r="Q66">
            <v>0</v>
          </cell>
          <cell r="T66">
            <v>18.710629921259844</v>
          </cell>
          <cell r="U66">
            <v>18.710629921259844</v>
          </cell>
          <cell r="V66">
            <v>170.4</v>
          </cell>
          <cell r="W66">
            <v>121.8</v>
          </cell>
          <cell r="X66">
            <v>151.19999999999999</v>
          </cell>
          <cell r="Y66">
            <v>116.2</v>
          </cell>
          <cell r="Z66">
            <v>116.56</v>
          </cell>
          <cell r="AB66">
            <v>0</v>
          </cell>
          <cell r="AC66">
            <v>12</v>
          </cell>
          <cell r="AD66">
            <v>0</v>
          </cell>
          <cell r="AE66">
            <v>0</v>
          </cell>
          <cell r="AF66">
            <v>14</v>
          </cell>
          <cell r="AG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28.6</v>
          </cell>
          <cell r="D67">
            <v>550.79999999999995</v>
          </cell>
          <cell r="E67">
            <v>160.4</v>
          </cell>
          <cell r="F67">
            <v>390.1</v>
          </cell>
          <cell r="G67">
            <v>1</v>
          </cell>
          <cell r="H67">
            <v>180</v>
          </cell>
          <cell r="I67" t="str">
            <v>матрица / Общий прайс</v>
          </cell>
          <cell r="J67">
            <v>168.6</v>
          </cell>
          <cell r="K67">
            <v>-8.1999999999999886</v>
          </cell>
          <cell r="O67">
            <v>32.08</v>
          </cell>
          <cell r="P67">
            <v>59.019999999999982</v>
          </cell>
          <cell r="Q67">
            <v>64.8</v>
          </cell>
          <cell r="T67">
            <v>14.180174563591024</v>
          </cell>
          <cell r="U67">
            <v>12.160224438902745</v>
          </cell>
          <cell r="V67">
            <v>37.54</v>
          </cell>
          <cell r="W67">
            <v>48.66</v>
          </cell>
          <cell r="X67">
            <v>24.12</v>
          </cell>
          <cell r="Y67">
            <v>34.200000000000003</v>
          </cell>
          <cell r="Z67">
            <v>51.16</v>
          </cell>
          <cell r="AB67">
            <v>59.019999999999982</v>
          </cell>
          <cell r="AC67">
            <v>1.8</v>
          </cell>
          <cell r="AD67">
            <v>36</v>
          </cell>
          <cell r="AE67">
            <v>64.8</v>
          </cell>
          <cell r="AF67">
            <v>18</v>
          </cell>
          <cell r="AG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542</v>
          </cell>
          <cell r="D68">
            <v>1344</v>
          </cell>
          <cell r="E68">
            <v>605</v>
          </cell>
          <cell r="F68">
            <v>1128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601</v>
          </cell>
          <cell r="K68">
            <v>4</v>
          </cell>
          <cell r="O68">
            <v>121</v>
          </cell>
          <cell r="P68">
            <v>445</v>
          </cell>
          <cell r="Q68">
            <v>504</v>
          </cell>
          <cell r="T68">
            <v>13.487603305785123</v>
          </cell>
          <cell r="U68">
            <v>9.322314049586776</v>
          </cell>
          <cell r="V68">
            <v>117.8</v>
          </cell>
          <cell r="W68">
            <v>112.6</v>
          </cell>
          <cell r="X68">
            <v>120.4</v>
          </cell>
          <cell r="Y68">
            <v>98.6</v>
          </cell>
          <cell r="Z68">
            <v>110.8</v>
          </cell>
          <cell r="AB68">
            <v>133.5</v>
          </cell>
          <cell r="AC68">
            <v>12</v>
          </cell>
          <cell r="AD68">
            <v>42</v>
          </cell>
          <cell r="AE68">
            <v>151.19999999999999</v>
          </cell>
          <cell r="AF68">
            <v>14</v>
          </cell>
          <cell r="AG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17</v>
          </cell>
          <cell r="D69">
            <v>240</v>
          </cell>
          <cell r="E69">
            <v>60</v>
          </cell>
          <cell r="F69">
            <v>180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78</v>
          </cell>
          <cell r="K69">
            <v>-18</v>
          </cell>
          <cell r="O69">
            <v>12</v>
          </cell>
          <cell r="Q69">
            <v>0</v>
          </cell>
          <cell r="T69">
            <v>15</v>
          </cell>
          <cell r="U69">
            <v>15</v>
          </cell>
          <cell r="V69">
            <v>15.4</v>
          </cell>
          <cell r="W69">
            <v>18.2</v>
          </cell>
          <cell r="X69">
            <v>14</v>
          </cell>
          <cell r="Y69">
            <v>14.4</v>
          </cell>
          <cell r="Z69">
            <v>23</v>
          </cell>
          <cell r="AB69">
            <v>0</v>
          </cell>
          <cell r="AC69">
            <v>6</v>
          </cell>
          <cell r="AD69">
            <v>0</v>
          </cell>
          <cell r="AE69">
            <v>0</v>
          </cell>
          <cell r="AF69">
            <v>10</v>
          </cell>
          <cell r="AG69">
            <v>130</v>
          </cell>
        </row>
        <row r="70">
          <cell r="A70" t="str">
            <v>Чебупай спелая вишня ТМ Горячая штучка ТС Чебупай 0,2 кг УВС. зам  ПОКОМ</v>
          </cell>
          <cell r="B70" t="str">
            <v>шт</v>
          </cell>
          <cell r="C70">
            <v>84</v>
          </cell>
          <cell r="D70">
            <v>60</v>
          </cell>
          <cell r="E70">
            <v>98</v>
          </cell>
          <cell r="F70">
            <v>10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98</v>
          </cell>
          <cell r="K70">
            <v>0</v>
          </cell>
          <cell r="O70">
            <v>19.600000000000001</v>
          </cell>
          <cell r="P70">
            <v>264.40000000000003</v>
          </cell>
          <cell r="Q70">
            <v>240</v>
          </cell>
          <cell r="T70">
            <v>12.755102040816325</v>
          </cell>
          <cell r="U70">
            <v>0.51020408163265307</v>
          </cell>
          <cell r="V70">
            <v>16.8</v>
          </cell>
          <cell r="W70">
            <v>12.6</v>
          </cell>
          <cell r="X70">
            <v>15.8</v>
          </cell>
          <cell r="Y70">
            <v>12</v>
          </cell>
          <cell r="Z70">
            <v>23.6</v>
          </cell>
          <cell r="AA70" t="str">
            <v>нет в бланке</v>
          </cell>
          <cell r="AB70">
            <v>52.88000000000001</v>
          </cell>
          <cell r="AC70">
            <v>6</v>
          </cell>
          <cell r="AD70">
            <v>40</v>
          </cell>
          <cell r="AE70">
            <v>48</v>
          </cell>
          <cell r="AF70">
            <v>10</v>
          </cell>
          <cell r="AG70">
            <v>130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G71">
            <v>0</v>
          </cell>
          <cell r="H71">
            <v>180</v>
          </cell>
          <cell r="I71" t="str">
            <v>матрица</v>
          </cell>
          <cell r="K71">
            <v>0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>нет потребности</v>
          </cell>
          <cell r="AB71">
            <v>0</v>
          </cell>
          <cell r="AC71">
            <v>0</v>
          </cell>
          <cell r="AF71">
            <v>14</v>
          </cell>
          <cell r="AG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G72">
            <v>0</v>
          </cell>
          <cell r="H72">
            <v>180</v>
          </cell>
          <cell r="I72" t="str">
            <v>матрица</v>
          </cell>
          <cell r="K72">
            <v>0</v>
          </cell>
          <cell r="O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 t="str">
            <v>нет потребности</v>
          </cell>
          <cell r="AB72">
            <v>0</v>
          </cell>
          <cell r="AC72">
            <v>0</v>
          </cell>
          <cell r="AF72">
            <v>14</v>
          </cell>
          <cell r="AG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2141</v>
          </cell>
          <cell r="D73">
            <v>1680</v>
          </cell>
          <cell r="E73">
            <v>1339</v>
          </cell>
          <cell r="F73">
            <v>2241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1334</v>
          </cell>
          <cell r="K73">
            <v>5</v>
          </cell>
          <cell r="O73">
            <v>267.8</v>
          </cell>
          <cell r="P73">
            <v>1240.4000000000001</v>
          </cell>
          <cell r="Q73">
            <v>1176</v>
          </cell>
          <cell r="T73">
            <v>12.759522031366691</v>
          </cell>
          <cell r="U73">
            <v>8.3681852128454075</v>
          </cell>
          <cell r="V73">
            <v>255.2</v>
          </cell>
          <cell r="W73">
            <v>231.2</v>
          </cell>
          <cell r="X73">
            <v>354.8</v>
          </cell>
          <cell r="Y73">
            <v>191.4</v>
          </cell>
          <cell r="Z73">
            <v>237.6</v>
          </cell>
          <cell r="AB73">
            <v>310.10000000000002</v>
          </cell>
          <cell r="AC73">
            <v>12</v>
          </cell>
          <cell r="AD73">
            <v>98</v>
          </cell>
          <cell r="AE73">
            <v>294</v>
          </cell>
          <cell r="AF73">
            <v>14</v>
          </cell>
          <cell r="AG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282</v>
          </cell>
          <cell r="D74">
            <v>4032</v>
          </cell>
          <cell r="E74">
            <v>1213</v>
          </cell>
          <cell r="F74">
            <v>2867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1208</v>
          </cell>
          <cell r="K74">
            <v>5</v>
          </cell>
          <cell r="O74">
            <v>242.6</v>
          </cell>
          <cell r="P74">
            <v>286.79999999999973</v>
          </cell>
          <cell r="Q74">
            <v>336</v>
          </cell>
          <cell r="T74">
            <v>13.20280296784831</v>
          </cell>
          <cell r="U74">
            <v>11.817807089859851</v>
          </cell>
          <cell r="V74">
            <v>292.60000000000002</v>
          </cell>
          <cell r="W74">
            <v>257.60000000000002</v>
          </cell>
          <cell r="X74">
            <v>284</v>
          </cell>
          <cell r="Y74">
            <v>209.6</v>
          </cell>
          <cell r="Z74">
            <v>246.8</v>
          </cell>
          <cell r="AB74">
            <v>71.699999999999932</v>
          </cell>
          <cell r="AC74">
            <v>12</v>
          </cell>
          <cell r="AD74">
            <v>28</v>
          </cell>
          <cell r="AE74">
            <v>84</v>
          </cell>
          <cell r="AF74">
            <v>14</v>
          </cell>
          <cell r="AG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59.4</v>
          </cell>
          <cell r="D75">
            <v>113.4</v>
          </cell>
          <cell r="E75">
            <v>43.2</v>
          </cell>
          <cell r="F75">
            <v>129.6</v>
          </cell>
          <cell r="G75">
            <v>1</v>
          </cell>
          <cell r="H75">
            <v>180</v>
          </cell>
          <cell r="I75" t="str">
            <v>матрица</v>
          </cell>
          <cell r="J75">
            <v>43.2</v>
          </cell>
          <cell r="K75">
            <v>0</v>
          </cell>
          <cell r="O75">
            <v>8.64</v>
          </cell>
          <cell r="Q75">
            <v>0</v>
          </cell>
          <cell r="T75">
            <v>14.999999999999998</v>
          </cell>
          <cell r="U75">
            <v>14.999999999999998</v>
          </cell>
          <cell r="V75">
            <v>11.34</v>
          </cell>
          <cell r="W75">
            <v>4.32</v>
          </cell>
          <cell r="X75">
            <v>7.02</v>
          </cell>
          <cell r="Y75">
            <v>0</v>
          </cell>
          <cell r="Z75">
            <v>2.7</v>
          </cell>
          <cell r="AB75">
            <v>0</v>
          </cell>
          <cell r="AC75">
            <v>2.7</v>
          </cell>
          <cell r="AD75">
            <v>0</v>
          </cell>
          <cell r="AE75">
            <v>0</v>
          </cell>
          <cell r="AF75">
            <v>14</v>
          </cell>
          <cell r="AG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625</v>
          </cell>
          <cell r="D76">
            <v>2460</v>
          </cell>
          <cell r="E76">
            <v>900</v>
          </cell>
          <cell r="F76">
            <v>2035</v>
          </cell>
          <cell r="G76">
            <v>1</v>
          </cell>
          <cell r="H76">
            <v>180</v>
          </cell>
          <cell r="I76" t="str">
            <v>матрица</v>
          </cell>
          <cell r="J76">
            <v>900</v>
          </cell>
          <cell r="K76">
            <v>0</v>
          </cell>
          <cell r="O76">
            <v>180</v>
          </cell>
          <cell r="P76">
            <v>305</v>
          </cell>
          <cell r="Q76">
            <v>300</v>
          </cell>
          <cell r="T76">
            <v>12.972222222222221</v>
          </cell>
          <cell r="U76">
            <v>11.305555555555555</v>
          </cell>
          <cell r="V76">
            <v>208</v>
          </cell>
          <cell r="W76">
            <v>167</v>
          </cell>
          <cell r="X76">
            <v>197</v>
          </cell>
          <cell r="Y76">
            <v>200</v>
          </cell>
          <cell r="Z76">
            <v>188</v>
          </cell>
          <cell r="AB76">
            <v>305</v>
          </cell>
          <cell r="AC76">
            <v>5</v>
          </cell>
          <cell r="AD76">
            <v>60</v>
          </cell>
          <cell r="AE76">
            <v>300</v>
          </cell>
          <cell r="AF76">
            <v>12</v>
          </cell>
          <cell r="AG76">
            <v>84</v>
          </cell>
        </row>
        <row r="77">
          <cell r="A77" t="str">
            <v>Чебуречище горячая штучка 0,14кг Поком</v>
          </cell>
          <cell r="B77" t="str">
            <v>шт</v>
          </cell>
          <cell r="C77">
            <v>2540</v>
          </cell>
          <cell r="E77">
            <v>677</v>
          </cell>
          <cell r="F77">
            <v>1786</v>
          </cell>
          <cell r="G77">
            <v>0.14000000000000001</v>
          </cell>
          <cell r="H77">
            <v>180</v>
          </cell>
          <cell r="I77" t="str">
            <v>матрица</v>
          </cell>
          <cell r="J77">
            <v>672</v>
          </cell>
          <cell r="K77">
            <v>5</v>
          </cell>
          <cell r="O77">
            <v>135.4</v>
          </cell>
          <cell r="Q77">
            <v>0</v>
          </cell>
          <cell r="T77">
            <v>13.190546528803544</v>
          </cell>
          <cell r="U77">
            <v>13.190546528803544</v>
          </cell>
          <cell r="V77">
            <v>81.400000000000006</v>
          </cell>
          <cell r="W77">
            <v>6.6</v>
          </cell>
          <cell r="X77">
            <v>286</v>
          </cell>
          <cell r="Y77">
            <v>27</v>
          </cell>
          <cell r="Z77">
            <v>86.8</v>
          </cell>
          <cell r="AB77">
            <v>0</v>
          </cell>
          <cell r="AC77">
            <v>22</v>
          </cell>
          <cell r="AD77">
            <v>0</v>
          </cell>
          <cell r="AE77">
            <v>0</v>
          </cell>
          <cell r="AF77">
            <v>12</v>
          </cell>
          <cell r="AG77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A48" sqref="A48:XFD48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4.5703125" style="8" customWidth="1"/>
    <col min="8" max="8" width="4.5703125" customWidth="1"/>
    <col min="9" max="9" width="13.28515625" customWidth="1"/>
    <col min="10" max="11" width="6.42578125" customWidth="1"/>
    <col min="12" max="14" width="0.85546875" customWidth="1"/>
    <col min="15" max="15" width="6.42578125" customWidth="1"/>
    <col min="16" max="17" width="11.42578125" customWidth="1"/>
    <col min="18" max="18" width="6.42578125" customWidth="1"/>
    <col min="19" max="19" width="22" customWidth="1"/>
    <col min="20" max="21" width="5" customWidth="1"/>
    <col min="22" max="26" width="6" customWidth="1"/>
    <col min="27" max="27" width="26.7109375" customWidth="1"/>
    <col min="28" max="28" width="6.5703125" customWidth="1"/>
    <col min="29" max="29" width="6.5703125" style="8" customWidth="1"/>
    <col min="30" max="30" width="7.140625" style="13" customWidth="1"/>
    <col min="31" max="33" width="6.57031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113</v>
      </c>
      <c r="AG3" s="14" t="s">
        <v>114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117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18899.500000000004</v>
      </c>
      <c r="F5" s="4">
        <f>SUM(F6:F497)</f>
        <v>41257.5</v>
      </c>
      <c r="G5" s="6"/>
      <c r="H5" s="1"/>
      <c r="I5" s="1"/>
      <c r="J5" s="4">
        <f t="shared" ref="J5:R5" si="0">SUM(J6:J497)</f>
        <v>18834.3</v>
      </c>
      <c r="K5" s="4">
        <f t="shared" si="0"/>
        <v>65.200000000000017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3779.9</v>
      </c>
      <c r="P5" s="4">
        <f t="shared" si="0"/>
        <v>13244.18</v>
      </c>
      <c r="Q5" s="4">
        <f t="shared" si="0"/>
        <v>13158.800000000001</v>
      </c>
      <c r="R5" s="4">
        <f t="shared" si="0"/>
        <v>0</v>
      </c>
      <c r="S5" s="1"/>
      <c r="T5" s="1"/>
      <c r="U5" s="1"/>
      <c r="V5" s="4">
        <f>SUM(V6:V497)</f>
        <v>4359.6799999999985</v>
      </c>
      <c r="W5" s="4">
        <f>SUM(W6:W497)</f>
        <v>4358.5</v>
      </c>
      <c r="X5" s="4">
        <f>SUM(X6:X497)</f>
        <v>3790.599999999999</v>
      </c>
      <c r="Y5" s="4">
        <f>SUM(Y6:Y497)</f>
        <v>5516.14</v>
      </c>
      <c r="Z5" s="4">
        <f>SUM(Z6:Z497)</f>
        <v>3571.6000000000004</v>
      </c>
      <c r="AA5" s="1"/>
      <c r="AB5" s="4">
        <f>SUM(AB6:AB497)</f>
        <v>7626.2000000000007</v>
      </c>
      <c r="AC5" s="6"/>
      <c r="AD5" s="12">
        <f>SUM(AD6:AD497)</f>
        <v>1828</v>
      </c>
      <c r="AE5" s="4">
        <f>SUM(AE6:AE497)</f>
        <v>7607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/>
      <c r="D6" s="1">
        <v>60</v>
      </c>
      <c r="E6" s="1">
        <v>60</v>
      </c>
      <c r="F6" s="1"/>
      <c r="G6" s="6">
        <v>1</v>
      </c>
      <c r="H6" s="1">
        <v>90</v>
      </c>
      <c r="I6" s="1" t="s">
        <v>35</v>
      </c>
      <c r="J6" s="1">
        <v>52</v>
      </c>
      <c r="K6" s="1">
        <f t="shared" ref="K6:K35" si="1">E6-J6</f>
        <v>8</v>
      </c>
      <c r="L6" s="1"/>
      <c r="M6" s="1"/>
      <c r="N6" s="1"/>
      <c r="O6" s="1">
        <f t="shared" ref="O6:O28" si="2">E6/5</f>
        <v>12</v>
      </c>
      <c r="P6" s="5">
        <f>10*O6-F6</f>
        <v>120</v>
      </c>
      <c r="Q6" s="5">
        <f>AC6*AD6</f>
        <v>120</v>
      </c>
      <c r="R6" s="5"/>
      <c r="S6" s="1"/>
      <c r="T6" s="1">
        <f>(F6+Q6)/O6</f>
        <v>10</v>
      </c>
      <c r="U6" s="1">
        <f>F6/O6</f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 t="s">
        <v>36</v>
      </c>
      <c r="AB6" s="1">
        <f t="shared" ref="AB6:AB37" si="3">P6*G6</f>
        <v>120</v>
      </c>
      <c r="AC6" s="6">
        <v>5</v>
      </c>
      <c r="AD6" s="10">
        <f>MROUND(P6,AC6*AF6)/AC6</f>
        <v>24</v>
      </c>
      <c r="AE6" s="1">
        <f>AD6*AC6*G6</f>
        <v>120</v>
      </c>
      <c r="AF6" s="1">
        <f>VLOOKUP(A6,[1]Sheet!$A:$AG,32,0)</f>
        <v>12</v>
      </c>
      <c r="AG6" s="1">
        <f>VLOOKUP(A6,[1]Sheet!$A:$AG,33,0)</f>
        <v>144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333</v>
      </c>
      <c r="D7" s="1">
        <v>1033</v>
      </c>
      <c r="E7" s="1">
        <v>427</v>
      </c>
      <c r="F7" s="1">
        <v>804</v>
      </c>
      <c r="G7" s="6">
        <v>0.3</v>
      </c>
      <c r="H7" s="1">
        <v>180</v>
      </c>
      <c r="I7" s="1" t="s">
        <v>35</v>
      </c>
      <c r="J7" s="1">
        <v>425</v>
      </c>
      <c r="K7" s="1">
        <f t="shared" si="1"/>
        <v>2</v>
      </c>
      <c r="L7" s="1"/>
      <c r="M7" s="1"/>
      <c r="N7" s="1"/>
      <c r="O7" s="1">
        <f t="shared" si="2"/>
        <v>85.4</v>
      </c>
      <c r="P7" s="5">
        <f>14*O7-F7</f>
        <v>391.60000000000014</v>
      </c>
      <c r="Q7" s="5">
        <f>AC7*AD7</f>
        <v>336</v>
      </c>
      <c r="R7" s="5"/>
      <c r="S7" s="1"/>
      <c r="T7" s="1">
        <f t="shared" ref="T7:T70" si="4">(F7+Q7)/O7</f>
        <v>13.348946135831381</v>
      </c>
      <c r="U7" s="1">
        <f t="shared" ref="U7:U70" si="5">F7/O7</f>
        <v>9.4145199063231839</v>
      </c>
      <c r="V7" s="1">
        <v>89</v>
      </c>
      <c r="W7" s="1">
        <v>94.6</v>
      </c>
      <c r="X7" s="1">
        <v>67.2</v>
      </c>
      <c r="Y7" s="1">
        <v>81.400000000000006</v>
      </c>
      <c r="Z7" s="1">
        <v>69</v>
      </c>
      <c r="AA7" s="1"/>
      <c r="AB7" s="1">
        <f t="shared" si="3"/>
        <v>117.48000000000003</v>
      </c>
      <c r="AC7" s="6">
        <v>12</v>
      </c>
      <c r="AD7" s="10">
        <f>MROUND(P7,AC7*AF7)/AC7</f>
        <v>28</v>
      </c>
      <c r="AE7" s="1">
        <f>AD7*AC7*G7</f>
        <v>100.8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0" t="s">
        <v>39</v>
      </c>
      <c r="B8" s="20" t="s">
        <v>38</v>
      </c>
      <c r="C8" s="20"/>
      <c r="D8" s="20"/>
      <c r="E8" s="20"/>
      <c r="F8" s="20"/>
      <c r="G8" s="21">
        <v>0</v>
      </c>
      <c r="H8" s="20">
        <v>180</v>
      </c>
      <c r="I8" s="20" t="s">
        <v>35</v>
      </c>
      <c r="J8" s="20"/>
      <c r="K8" s="20">
        <f t="shared" si="1"/>
        <v>0</v>
      </c>
      <c r="L8" s="20"/>
      <c r="M8" s="20"/>
      <c r="N8" s="20"/>
      <c r="O8" s="20">
        <f t="shared" si="2"/>
        <v>0</v>
      </c>
      <c r="P8" s="22"/>
      <c r="Q8" s="22"/>
      <c r="R8" s="22"/>
      <c r="S8" s="20"/>
      <c r="T8" s="20" t="e">
        <f t="shared" si="4"/>
        <v>#DIV/0!</v>
      </c>
      <c r="U8" s="20" t="e">
        <f t="shared" si="5"/>
        <v>#DIV/0!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 t="s">
        <v>40</v>
      </c>
      <c r="AB8" s="20">
        <f t="shared" si="3"/>
        <v>0</v>
      </c>
      <c r="AC8" s="21">
        <v>0</v>
      </c>
      <c r="AD8" s="23"/>
      <c r="AE8" s="20"/>
      <c r="AF8" s="20">
        <f>VLOOKUP(A8,[1]Sheet!$A:$AG,32,0)</f>
        <v>14</v>
      </c>
      <c r="AG8" s="20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38</v>
      </c>
      <c r="C9" s="1">
        <v>1377</v>
      </c>
      <c r="D9" s="1">
        <v>1680</v>
      </c>
      <c r="E9" s="1">
        <v>967</v>
      </c>
      <c r="F9" s="1">
        <v>1849</v>
      </c>
      <c r="G9" s="6">
        <v>0.3</v>
      </c>
      <c r="H9" s="1">
        <v>180</v>
      </c>
      <c r="I9" s="1" t="s">
        <v>35</v>
      </c>
      <c r="J9" s="1">
        <v>984</v>
      </c>
      <c r="K9" s="1">
        <f t="shared" si="1"/>
        <v>-17</v>
      </c>
      <c r="L9" s="1"/>
      <c r="M9" s="1"/>
      <c r="N9" s="1"/>
      <c r="O9" s="1">
        <f t="shared" si="2"/>
        <v>193.4</v>
      </c>
      <c r="P9" s="5">
        <f>13*O9-F9</f>
        <v>665.20000000000027</v>
      </c>
      <c r="Q9" s="5">
        <f>AC9*AD9</f>
        <v>672</v>
      </c>
      <c r="R9" s="5"/>
      <c r="S9" s="1"/>
      <c r="T9" s="1">
        <f t="shared" si="4"/>
        <v>13.035160289555325</v>
      </c>
      <c r="U9" s="1">
        <f t="shared" si="5"/>
        <v>9.560496380558428</v>
      </c>
      <c r="V9" s="1">
        <v>220.6</v>
      </c>
      <c r="W9" s="1">
        <v>220.2</v>
      </c>
      <c r="X9" s="1">
        <v>223.4</v>
      </c>
      <c r="Y9" s="1">
        <v>290.8</v>
      </c>
      <c r="Z9" s="1">
        <v>163</v>
      </c>
      <c r="AA9" s="1"/>
      <c r="AB9" s="1">
        <f t="shared" si="3"/>
        <v>199.56000000000009</v>
      </c>
      <c r="AC9" s="6">
        <v>12</v>
      </c>
      <c r="AD9" s="10">
        <f>MROUND(P9,AC9*AF9)/AC9</f>
        <v>56</v>
      </c>
      <c r="AE9" s="1">
        <f>AD9*AC9*G9</f>
        <v>201.6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0" t="s">
        <v>42</v>
      </c>
      <c r="B10" s="20" t="s">
        <v>38</v>
      </c>
      <c r="C10" s="20"/>
      <c r="D10" s="20"/>
      <c r="E10" s="20"/>
      <c r="F10" s="20"/>
      <c r="G10" s="21">
        <v>0</v>
      </c>
      <c r="H10" s="20">
        <v>180</v>
      </c>
      <c r="I10" s="20" t="s">
        <v>35</v>
      </c>
      <c r="J10" s="20"/>
      <c r="K10" s="20">
        <f t="shared" si="1"/>
        <v>0</v>
      </c>
      <c r="L10" s="20"/>
      <c r="M10" s="20"/>
      <c r="N10" s="20"/>
      <c r="O10" s="20">
        <f t="shared" si="2"/>
        <v>0</v>
      </c>
      <c r="P10" s="22"/>
      <c r="Q10" s="22"/>
      <c r="R10" s="22"/>
      <c r="S10" s="20"/>
      <c r="T10" s="20" t="e">
        <f t="shared" si="4"/>
        <v>#DIV/0!</v>
      </c>
      <c r="U10" s="20" t="e">
        <f t="shared" si="5"/>
        <v>#DIV/0!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 t="s">
        <v>40</v>
      </c>
      <c r="AB10" s="20">
        <f t="shared" si="3"/>
        <v>0</v>
      </c>
      <c r="AC10" s="21">
        <v>0</v>
      </c>
      <c r="AD10" s="23"/>
      <c r="AE10" s="20"/>
      <c r="AF10" s="20">
        <f>VLOOKUP(A10,[1]Sheet!$A:$AG,32,0)</f>
        <v>14</v>
      </c>
      <c r="AG10" s="20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38</v>
      </c>
      <c r="C11" s="1">
        <v>1808</v>
      </c>
      <c r="D11" s="1">
        <v>1848</v>
      </c>
      <c r="E11" s="1">
        <v>1418</v>
      </c>
      <c r="F11" s="1">
        <v>1978</v>
      </c>
      <c r="G11" s="6">
        <v>0.3</v>
      </c>
      <c r="H11" s="1">
        <v>180</v>
      </c>
      <c r="I11" s="1" t="s">
        <v>35</v>
      </c>
      <c r="J11" s="1">
        <v>1394</v>
      </c>
      <c r="K11" s="1">
        <f t="shared" si="1"/>
        <v>24</v>
      </c>
      <c r="L11" s="1"/>
      <c r="M11" s="1"/>
      <c r="N11" s="1"/>
      <c r="O11" s="1">
        <f t="shared" si="2"/>
        <v>283.60000000000002</v>
      </c>
      <c r="P11" s="5">
        <f>13*O11-F11</f>
        <v>1708.8000000000002</v>
      </c>
      <c r="Q11" s="5">
        <f>AC11*AD11</f>
        <v>1680</v>
      </c>
      <c r="R11" s="5"/>
      <c r="S11" s="1"/>
      <c r="T11" s="1">
        <f t="shared" si="4"/>
        <v>12.898448519040901</v>
      </c>
      <c r="U11" s="1">
        <f t="shared" si="5"/>
        <v>6.9746121297602253</v>
      </c>
      <c r="V11" s="1">
        <v>267.8</v>
      </c>
      <c r="W11" s="1">
        <v>294.60000000000002</v>
      </c>
      <c r="X11" s="1">
        <v>273.39999999999998</v>
      </c>
      <c r="Y11" s="1">
        <v>330</v>
      </c>
      <c r="Z11" s="1">
        <v>170.8</v>
      </c>
      <c r="AA11" s="1"/>
      <c r="AB11" s="1">
        <f t="shared" si="3"/>
        <v>512.64</v>
      </c>
      <c r="AC11" s="6">
        <v>12</v>
      </c>
      <c r="AD11" s="10">
        <f>MROUND(P11,AC11*AF11)/AC11</f>
        <v>140</v>
      </c>
      <c r="AE11" s="1">
        <f>AD11*AC11*G11</f>
        <v>504</v>
      </c>
      <c r="AF11" s="1">
        <f>VLOOKUP(A11,[1]Sheet!$A:$AG,32,0)</f>
        <v>14</v>
      </c>
      <c r="AG11" s="1">
        <f>VLOOKUP(A11,[1]Sheet!$A:$AG,33,0)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0" t="s">
        <v>44</v>
      </c>
      <c r="B12" s="20" t="s">
        <v>38</v>
      </c>
      <c r="C12" s="20"/>
      <c r="D12" s="20"/>
      <c r="E12" s="20"/>
      <c r="F12" s="20"/>
      <c r="G12" s="21">
        <v>0</v>
      </c>
      <c r="H12" s="20">
        <v>180</v>
      </c>
      <c r="I12" s="20" t="s">
        <v>35</v>
      </c>
      <c r="J12" s="20"/>
      <c r="K12" s="20">
        <f t="shared" si="1"/>
        <v>0</v>
      </c>
      <c r="L12" s="20"/>
      <c r="M12" s="20"/>
      <c r="N12" s="20"/>
      <c r="O12" s="20">
        <f t="shared" si="2"/>
        <v>0</v>
      </c>
      <c r="P12" s="22"/>
      <c r="Q12" s="22"/>
      <c r="R12" s="22"/>
      <c r="S12" s="20"/>
      <c r="T12" s="20" t="e">
        <f t="shared" si="4"/>
        <v>#DIV/0!</v>
      </c>
      <c r="U12" s="20" t="e">
        <f t="shared" si="5"/>
        <v>#DIV/0!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 t="s">
        <v>40</v>
      </c>
      <c r="AB12" s="20">
        <f t="shared" si="3"/>
        <v>0</v>
      </c>
      <c r="AC12" s="21">
        <v>0</v>
      </c>
      <c r="AD12" s="23"/>
      <c r="AE12" s="20"/>
      <c r="AF12" s="20">
        <f>VLOOKUP(A12,[1]Sheet!$A:$AG,32,0)</f>
        <v>14</v>
      </c>
      <c r="AG12" s="20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0" t="s">
        <v>45</v>
      </c>
      <c r="B13" s="20" t="s">
        <v>38</v>
      </c>
      <c r="C13" s="20"/>
      <c r="D13" s="20"/>
      <c r="E13" s="20"/>
      <c r="F13" s="20"/>
      <c r="G13" s="21">
        <v>0</v>
      </c>
      <c r="H13" s="20">
        <v>180</v>
      </c>
      <c r="I13" s="20" t="s">
        <v>35</v>
      </c>
      <c r="J13" s="20"/>
      <c r="K13" s="20">
        <f t="shared" si="1"/>
        <v>0</v>
      </c>
      <c r="L13" s="20"/>
      <c r="M13" s="20"/>
      <c r="N13" s="20"/>
      <c r="O13" s="20">
        <f t="shared" si="2"/>
        <v>0</v>
      </c>
      <c r="P13" s="22"/>
      <c r="Q13" s="22"/>
      <c r="R13" s="22"/>
      <c r="S13" s="20"/>
      <c r="T13" s="20" t="e">
        <f t="shared" si="4"/>
        <v>#DIV/0!</v>
      </c>
      <c r="U13" s="20" t="e">
        <f t="shared" si="5"/>
        <v>#DIV/0!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 t="s">
        <v>40</v>
      </c>
      <c r="AB13" s="20">
        <f t="shared" si="3"/>
        <v>0</v>
      </c>
      <c r="AC13" s="21">
        <v>0</v>
      </c>
      <c r="AD13" s="23"/>
      <c r="AE13" s="20"/>
      <c r="AF13" s="20">
        <f>VLOOKUP(A13,[1]Sheet!$A:$AG,32,0)</f>
        <v>14</v>
      </c>
      <c r="AG13" s="20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47</v>
      </c>
      <c r="B14" s="15" t="s">
        <v>34</v>
      </c>
      <c r="C14" s="15">
        <v>85.1</v>
      </c>
      <c r="D14" s="15"/>
      <c r="E14" s="15">
        <v>3</v>
      </c>
      <c r="F14" s="15">
        <v>82.1</v>
      </c>
      <c r="G14" s="16">
        <v>0</v>
      </c>
      <c r="H14" s="15">
        <v>180</v>
      </c>
      <c r="I14" s="15" t="s">
        <v>46</v>
      </c>
      <c r="J14" s="15">
        <v>3</v>
      </c>
      <c r="K14" s="15">
        <f t="shared" si="1"/>
        <v>0</v>
      </c>
      <c r="L14" s="15"/>
      <c r="M14" s="15"/>
      <c r="N14" s="15"/>
      <c r="O14" s="15">
        <f t="shared" si="2"/>
        <v>0.6</v>
      </c>
      <c r="P14" s="17"/>
      <c r="Q14" s="17"/>
      <c r="R14" s="17"/>
      <c r="S14" s="15"/>
      <c r="T14" s="15">
        <f t="shared" si="4"/>
        <v>136.83333333333334</v>
      </c>
      <c r="U14" s="15">
        <f t="shared" si="5"/>
        <v>136.83333333333334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28" t="s">
        <v>48</v>
      </c>
      <c r="AB14" s="15">
        <f t="shared" si="3"/>
        <v>0</v>
      </c>
      <c r="AC14" s="16">
        <v>0</v>
      </c>
      <c r="AD14" s="18"/>
      <c r="AE14" s="15"/>
      <c r="AF14" s="15"/>
      <c r="AG14" s="1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0" t="s">
        <v>49</v>
      </c>
      <c r="B15" s="20" t="s">
        <v>34</v>
      </c>
      <c r="C15" s="20"/>
      <c r="D15" s="20"/>
      <c r="E15" s="20"/>
      <c r="F15" s="20"/>
      <c r="G15" s="21">
        <v>0</v>
      </c>
      <c r="H15" s="20">
        <v>180</v>
      </c>
      <c r="I15" s="20" t="s">
        <v>35</v>
      </c>
      <c r="J15" s="20"/>
      <c r="K15" s="20">
        <f t="shared" si="1"/>
        <v>0</v>
      </c>
      <c r="L15" s="20"/>
      <c r="M15" s="20"/>
      <c r="N15" s="20"/>
      <c r="O15" s="20">
        <f t="shared" si="2"/>
        <v>0</v>
      </c>
      <c r="P15" s="22"/>
      <c r="Q15" s="22"/>
      <c r="R15" s="22"/>
      <c r="S15" s="20"/>
      <c r="T15" s="20" t="e">
        <f t="shared" si="4"/>
        <v>#DIV/0!</v>
      </c>
      <c r="U15" s="20" t="e">
        <f t="shared" si="5"/>
        <v>#DIV/0!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 t="s">
        <v>40</v>
      </c>
      <c r="AB15" s="20">
        <f t="shared" si="3"/>
        <v>0</v>
      </c>
      <c r="AC15" s="21">
        <v>0</v>
      </c>
      <c r="AD15" s="23"/>
      <c r="AE15" s="20"/>
      <c r="AF15" s="20">
        <f>VLOOKUP(A15,[1]Sheet!$A:$AG,32,0)</f>
        <v>14</v>
      </c>
      <c r="AG15" s="20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38</v>
      </c>
      <c r="C16" s="1">
        <v>703</v>
      </c>
      <c r="D16" s="1">
        <v>1012</v>
      </c>
      <c r="E16" s="1">
        <v>331</v>
      </c>
      <c r="F16" s="1">
        <v>1274</v>
      </c>
      <c r="G16" s="6">
        <v>0.25</v>
      </c>
      <c r="H16" s="1">
        <v>180</v>
      </c>
      <c r="I16" s="1" t="s">
        <v>35</v>
      </c>
      <c r="J16" s="1">
        <v>331</v>
      </c>
      <c r="K16" s="1">
        <f t="shared" si="1"/>
        <v>0</v>
      </c>
      <c r="L16" s="1"/>
      <c r="M16" s="1"/>
      <c r="N16" s="1"/>
      <c r="O16" s="1">
        <f t="shared" si="2"/>
        <v>66.2</v>
      </c>
      <c r="P16" s="5"/>
      <c r="Q16" s="5">
        <f>AC16*AD16</f>
        <v>0</v>
      </c>
      <c r="R16" s="5"/>
      <c r="S16" s="1"/>
      <c r="T16" s="1">
        <f t="shared" si="4"/>
        <v>19.244712990936556</v>
      </c>
      <c r="U16" s="1">
        <f t="shared" si="5"/>
        <v>19.244712990936556</v>
      </c>
      <c r="V16" s="1">
        <v>116.4</v>
      </c>
      <c r="W16" s="1">
        <v>126</v>
      </c>
      <c r="X16" s="1">
        <v>10.4</v>
      </c>
      <c r="Y16" s="1">
        <v>214</v>
      </c>
      <c r="Z16" s="1">
        <v>76.2</v>
      </c>
      <c r="AA16" s="1"/>
      <c r="AB16" s="1">
        <f t="shared" si="3"/>
        <v>0</v>
      </c>
      <c r="AC16" s="6">
        <v>12</v>
      </c>
      <c r="AD16" s="10">
        <f>MROUND(P16,AC16*AF16)/AC16</f>
        <v>0</v>
      </c>
      <c r="AE16" s="1">
        <f>AD16*AC16*G16</f>
        <v>0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0" t="s">
        <v>51</v>
      </c>
      <c r="B17" s="20" t="s">
        <v>38</v>
      </c>
      <c r="C17" s="20"/>
      <c r="D17" s="20"/>
      <c r="E17" s="20"/>
      <c r="F17" s="20"/>
      <c r="G17" s="21">
        <v>0</v>
      </c>
      <c r="H17" s="20">
        <v>180</v>
      </c>
      <c r="I17" s="20" t="s">
        <v>35</v>
      </c>
      <c r="J17" s="20"/>
      <c r="K17" s="20">
        <f t="shared" si="1"/>
        <v>0</v>
      </c>
      <c r="L17" s="20"/>
      <c r="M17" s="20"/>
      <c r="N17" s="20"/>
      <c r="O17" s="20">
        <f t="shared" si="2"/>
        <v>0</v>
      </c>
      <c r="P17" s="22"/>
      <c r="Q17" s="22"/>
      <c r="R17" s="22"/>
      <c r="S17" s="20"/>
      <c r="T17" s="20" t="e">
        <f t="shared" si="4"/>
        <v>#DIV/0!</v>
      </c>
      <c r="U17" s="20" t="e">
        <f t="shared" si="5"/>
        <v>#DIV/0!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 t="s">
        <v>40</v>
      </c>
      <c r="AB17" s="20">
        <f t="shared" si="3"/>
        <v>0</v>
      </c>
      <c r="AC17" s="21">
        <v>0</v>
      </c>
      <c r="AD17" s="23"/>
      <c r="AE17" s="20"/>
      <c r="AF17" s="20">
        <f>VLOOKUP(A17,[1]Sheet!$A:$AG,32,0)</f>
        <v>14</v>
      </c>
      <c r="AG17" s="20">
        <f>VLOOKUP(A17,[1]Sheet!$A:$AG,33,0)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34</v>
      </c>
      <c r="C18" s="1">
        <v>310.8</v>
      </c>
      <c r="D18" s="1">
        <v>418.1</v>
      </c>
      <c r="E18" s="1">
        <v>244.2</v>
      </c>
      <c r="F18" s="1">
        <v>447.7</v>
      </c>
      <c r="G18" s="6">
        <v>1</v>
      </c>
      <c r="H18" s="1">
        <v>180</v>
      </c>
      <c r="I18" s="1" t="s">
        <v>35</v>
      </c>
      <c r="J18" s="1">
        <v>240.3</v>
      </c>
      <c r="K18" s="1">
        <f t="shared" si="1"/>
        <v>3.8999999999999773</v>
      </c>
      <c r="L18" s="1"/>
      <c r="M18" s="1"/>
      <c r="N18" s="1"/>
      <c r="O18" s="1">
        <f t="shared" si="2"/>
        <v>48.839999999999996</v>
      </c>
      <c r="P18" s="5">
        <f>13*O18-F18</f>
        <v>187.21999999999997</v>
      </c>
      <c r="Q18" s="5">
        <f t="shared" ref="Q18:Q24" si="6">AC18*AD18</f>
        <v>207.20000000000002</v>
      </c>
      <c r="R18" s="5"/>
      <c r="S18" s="1"/>
      <c r="T18" s="1">
        <f t="shared" si="4"/>
        <v>13.40909090909091</v>
      </c>
      <c r="U18" s="1">
        <f t="shared" si="5"/>
        <v>9.1666666666666679</v>
      </c>
      <c r="V18" s="1">
        <v>54.76</v>
      </c>
      <c r="W18" s="1">
        <v>54.02</v>
      </c>
      <c r="X18" s="1">
        <v>54.62</v>
      </c>
      <c r="Y18" s="1">
        <v>39.96</v>
      </c>
      <c r="Z18" s="1">
        <v>55.5</v>
      </c>
      <c r="AA18" s="1"/>
      <c r="AB18" s="1">
        <f t="shared" si="3"/>
        <v>187.21999999999997</v>
      </c>
      <c r="AC18" s="6">
        <v>3.7</v>
      </c>
      <c r="AD18" s="10">
        <f t="shared" ref="AD18:AD24" si="7">MROUND(P18,AC18*AF18)/AC18</f>
        <v>56</v>
      </c>
      <c r="AE18" s="1">
        <f t="shared" ref="AE18:AE24" si="8">AD18*AC18*G18</f>
        <v>207.20000000000002</v>
      </c>
      <c r="AF18" s="1">
        <f>VLOOKUP(A18,[1]Sheet!$A:$AG,32,0)</f>
        <v>14</v>
      </c>
      <c r="AG18" s="1">
        <f>VLOOKUP(A18,[1]Sheet!$A:$AG,33,0)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38</v>
      </c>
      <c r="C19" s="1">
        <v>175</v>
      </c>
      <c r="D19" s="1">
        <v>2</v>
      </c>
      <c r="E19" s="1">
        <v>27</v>
      </c>
      <c r="F19" s="1">
        <v>150</v>
      </c>
      <c r="G19" s="6">
        <v>0.3</v>
      </c>
      <c r="H19" s="1">
        <v>180</v>
      </c>
      <c r="I19" s="1" t="s">
        <v>54</v>
      </c>
      <c r="J19" s="1">
        <v>26</v>
      </c>
      <c r="K19" s="1">
        <f t="shared" si="1"/>
        <v>1</v>
      </c>
      <c r="L19" s="1"/>
      <c r="M19" s="1"/>
      <c r="N19" s="1"/>
      <c r="O19" s="1">
        <f t="shared" si="2"/>
        <v>5.4</v>
      </c>
      <c r="P19" s="5"/>
      <c r="Q19" s="5">
        <f t="shared" si="6"/>
        <v>0</v>
      </c>
      <c r="R19" s="5"/>
      <c r="S19" s="1"/>
      <c r="T19" s="1">
        <f t="shared" si="4"/>
        <v>27.777777777777775</v>
      </c>
      <c r="U19" s="1">
        <f t="shared" si="5"/>
        <v>27.777777777777775</v>
      </c>
      <c r="V19" s="1">
        <v>1.6</v>
      </c>
      <c r="W19" s="1">
        <v>1.8</v>
      </c>
      <c r="X19" s="1">
        <v>11.8</v>
      </c>
      <c r="Y19" s="1">
        <v>15.2</v>
      </c>
      <c r="Z19" s="1">
        <v>15.8</v>
      </c>
      <c r="AA19" s="26" t="s">
        <v>48</v>
      </c>
      <c r="AB19" s="1">
        <f t="shared" si="3"/>
        <v>0</v>
      </c>
      <c r="AC19" s="6">
        <v>9</v>
      </c>
      <c r="AD19" s="10">
        <f t="shared" si="7"/>
        <v>0</v>
      </c>
      <c r="AE19" s="1">
        <f t="shared" si="8"/>
        <v>0</v>
      </c>
      <c r="AF19" s="1">
        <f>VLOOKUP(A19,[1]Sheet!$A:$AG,32,0)</f>
        <v>14</v>
      </c>
      <c r="AG19" s="1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34</v>
      </c>
      <c r="C20" s="1">
        <v>165</v>
      </c>
      <c r="D20" s="1">
        <v>132</v>
      </c>
      <c r="E20" s="1">
        <v>121</v>
      </c>
      <c r="F20" s="1">
        <v>176</v>
      </c>
      <c r="G20" s="6">
        <v>1</v>
      </c>
      <c r="H20" s="1">
        <v>180</v>
      </c>
      <c r="I20" s="1" t="s">
        <v>35</v>
      </c>
      <c r="J20" s="1">
        <v>120.5</v>
      </c>
      <c r="K20" s="1">
        <f t="shared" si="1"/>
        <v>0.5</v>
      </c>
      <c r="L20" s="1"/>
      <c r="M20" s="1"/>
      <c r="N20" s="1"/>
      <c r="O20" s="1">
        <f t="shared" si="2"/>
        <v>24.2</v>
      </c>
      <c r="P20" s="5">
        <f t="shared" ref="P20:P23" si="9">14*O20-F20</f>
        <v>162.80000000000001</v>
      </c>
      <c r="Q20" s="5">
        <f t="shared" si="6"/>
        <v>132</v>
      </c>
      <c r="R20" s="5"/>
      <c r="S20" s="1"/>
      <c r="T20" s="1">
        <f t="shared" si="4"/>
        <v>12.727272727272728</v>
      </c>
      <c r="U20" s="1">
        <f t="shared" si="5"/>
        <v>7.2727272727272734</v>
      </c>
      <c r="V20" s="1">
        <v>19.8</v>
      </c>
      <c r="W20" s="1">
        <v>13.2</v>
      </c>
      <c r="X20" s="1">
        <v>8.8000000000000007</v>
      </c>
      <c r="Y20" s="1">
        <v>31.9</v>
      </c>
      <c r="Z20" s="1">
        <v>10.5</v>
      </c>
      <c r="AA20" s="1"/>
      <c r="AB20" s="1">
        <f t="shared" si="3"/>
        <v>162.80000000000001</v>
      </c>
      <c r="AC20" s="6">
        <v>5.5</v>
      </c>
      <c r="AD20" s="10">
        <f t="shared" si="7"/>
        <v>24</v>
      </c>
      <c r="AE20" s="1">
        <f t="shared" si="8"/>
        <v>132</v>
      </c>
      <c r="AF20" s="1">
        <f>VLOOKUP(A20,[1]Sheet!$A:$AG,32,0)</f>
        <v>12</v>
      </c>
      <c r="AG20" s="1">
        <f>VLOOKUP(A20,[1]Sheet!$A:$AG,33,0)</f>
        <v>84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38</v>
      </c>
      <c r="C21" s="1">
        <v>192</v>
      </c>
      <c r="D21" s="1"/>
      <c r="E21" s="1">
        <v>25</v>
      </c>
      <c r="F21" s="1">
        <v>167</v>
      </c>
      <c r="G21" s="6">
        <v>0.3</v>
      </c>
      <c r="H21" s="1">
        <v>180</v>
      </c>
      <c r="I21" s="1" t="s">
        <v>54</v>
      </c>
      <c r="J21" s="1">
        <v>23</v>
      </c>
      <c r="K21" s="1">
        <f t="shared" si="1"/>
        <v>2</v>
      </c>
      <c r="L21" s="1"/>
      <c r="M21" s="1"/>
      <c r="N21" s="1"/>
      <c r="O21" s="1">
        <f t="shared" si="2"/>
        <v>5</v>
      </c>
      <c r="P21" s="5"/>
      <c r="Q21" s="5">
        <f t="shared" si="6"/>
        <v>0</v>
      </c>
      <c r="R21" s="5"/>
      <c r="S21" s="1"/>
      <c r="T21" s="1">
        <f t="shared" si="4"/>
        <v>33.4</v>
      </c>
      <c r="U21" s="1">
        <f t="shared" si="5"/>
        <v>33.4</v>
      </c>
      <c r="V21" s="1">
        <v>2.6</v>
      </c>
      <c r="W21" s="1">
        <v>2.2000000000000002</v>
      </c>
      <c r="X21" s="1">
        <v>9.1999999999999993</v>
      </c>
      <c r="Y21" s="1">
        <v>13.2</v>
      </c>
      <c r="Z21" s="1">
        <v>13.6</v>
      </c>
      <c r="AA21" s="26" t="s">
        <v>48</v>
      </c>
      <c r="AB21" s="1">
        <f t="shared" si="3"/>
        <v>0</v>
      </c>
      <c r="AC21" s="6">
        <v>9</v>
      </c>
      <c r="AD21" s="10">
        <f t="shared" si="7"/>
        <v>0</v>
      </c>
      <c r="AE21" s="1">
        <f t="shared" si="8"/>
        <v>0</v>
      </c>
      <c r="AF21" s="1">
        <f>VLOOKUP(A21,[1]Sheet!$A:$AG,32,0)</f>
        <v>18</v>
      </c>
      <c r="AG21" s="1">
        <f>VLOOKUP(A21,[1]Sheet!$A:$AG,33,0)</f>
        <v>234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38</v>
      </c>
      <c r="C22" s="1">
        <v>190</v>
      </c>
      <c r="D22" s="1"/>
      <c r="E22" s="1">
        <v>2</v>
      </c>
      <c r="F22" s="1">
        <v>188</v>
      </c>
      <c r="G22" s="6">
        <v>0.3</v>
      </c>
      <c r="H22" s="1">
        <v>180</v>
      </c>
      <c r="I22" s="1" t="s">
        <v>54</v>
      </c>
      <c r="J22" s="1">
        <v>1</v>
      </c>
      <c r="K22" s="1">
        <f t="shared" si="1"/>
        <v>1</v>
      </c>
      <c r="L22" s="1"/>
      <c r="M22" s="1"/>
      <c r="N22" s="1"/>
      <c r="O22" s="1">
        <f t="shared" si="2"/>
        <v>0.4</v>
      </c>
      <c r="P22" s="5"/>
      <c r="Q22" s="5">
        <f t="shared" si="6"/>
        <v>0</v>
      </c>
      <c r="R22" s="5"/>
      <c r="S22" s="1"/>
      <c r="T22" s="1">
        <f t="shared" si="4"/>
        <v>470</v>
      </c>
      <c r="U22" s="1">
        <f t="shared" si="5"/>
        <v>470</v>
      </c>
      <c r="V22" s="1">
        <v>1.6</v>
      </c>
      <c r="W22" s="1">
        <v>0</v>
      </c>
      <c r="X22" s="1">
        <v>4.4000000000000004</v>
      </c>
      <c r="Y22" s="1">
        <v>10.199999999999999</v>
      </c>
      <c r="Z22" s="1">
        <v>7.2</v>
      </c>
      <c r="AA22" s="28" t="s">
        <v>48</v>
      </c>
      <c r="AB22" s="1">
        <f t="shared" si="3"/>
        <v>0</v>
      </c>
      <c r="AC22" s="6">
        <v>9</v>
      </c>
      <c r="AD22" s="10">
        <f t="shared" si="7"/>
        <v>0</v>
      </c>
      <c r="AE22" s="1">
        <f t="shared" si="8"/>
        <v>0</v>
      </c>
      <c r="AF22" s="1">
        <f>VLOOKUP(A22,[1]Sheet!$A:$AG,32,0)</f>
        <v>18</v>
      </c>
      <c r="AG22" s="1">
        <f>VLOOKUP(A22,[1]Sheet!$A:$AG,33,0)</f>
        <v>234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34</v>
      </c>
      <c r="C23" s="1">
        <v>291</v>
      </c>
      <c r="D23" s="1">
        <v>42</v>
      </c>
      <c r="E23" s="1">
        <v>120</v>
      </c>
      <c r="F23" s="1">
        <v>183</v>
      </c>
      <c r="G23" s="6">
        <v>1</v>
      </c>
      <c r="H23" s="1">
        <v>180</v>
      </c>
      <c r="I23" s="1" t="s">
        <v>35</v>
      </c>
      <c r="J23" s="1">
        <v>119</v>
      </c>
      <c r="K23" s="1">
        <f t="shared" si="1"/>
        <v>1</v>
      </c>
      <c r="L23" s="1"/>
      <c r="M23" s="1"/>
      <c r="N23" s="1"/>
      <c r="O23" s="1">
        <f t="shared" si="2"/>
        <v>24</v>
      </c>
      <c r="P23" s="5">
        <f t="shared" si="9"/>
        <v>153</v>
      </c>
      <c r="Q23" s="5">
        <f t="shared" si="6"/>
        <v>168</v>
      </c>
      <c r="R23" s="5"/>
      <c r="S23" s="1"/>
      <c r="T23" s="1">
        <f t="shared" si="4"/>
        <v>14.625</v>
      </c>
      <c r="U23" s="1">
        <f t="shared" si="5"/>
        <v>7.625</v>
      </c>
      <c r="V23" s="1">
        <v>21</v>
      </c>
      <c r="W23" s="1">
        <v>13.2</v>
      </c>
      <c r="X23" s="1">
        <v>27</v>
      </c>
      <c r="Y23" s="1">
        <v>17.54</v>
      </c>
      <c r="Z23" s="1">
        <v>28.8</v>
      </c>
      <c r="AA23" s="1"/>
      <c r="AB23" s="1">
        <f t="shared" si="3"/>
        <v>153</v>
      </c>
      <c r="AC23" s="6">
        <v>3</v>
      </c>
      <c r="AD23" s="10">
        <f t="shared" si="7"/>
        <v>56</v>
      </c>
      <c r="AE23" s="1">
        <f t="shared" si="8"/>
        <v>168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38</v>
      </c>
      <c r="C24" s="1">
        <v>967</v>
      </c>
      <c r="D24" s="1">
        <v>1344</v>
      </c>
      <c r="E24" s="1">
        <v>629</v>
      </c>
      <c r="F24" s="1">
        <v>1555</v>
      </c>
      <c r="G24" s="6">
        <v>0.25</v>
      </c>
      <c r="H24" s="1">
        <v>180</v>
      </c>
      <c r="I24" s="1" t="s">
        <v>35</v>
      </c>
      <c r="J24" s="1">
        <v>626</v>
      </c>
      <c r="K24" s="1">
        <f t="shared" si="1"/>
        <v>3</v>
      </c>
      <c r="L24" s="1"/>
      <c r="M24" s="1"/>
      <c r="N24" s="1"/>
      <c r="O24" s="1">
        <f t="shared" si="2"/>
        <v>125.8</v>
      </c>
      <c r="P24" s="5">
        <f>13*O24-F24</f>
        <v>80.399999999999864</v>
      </c>
      <c r="Q24" s="5">
        <f t="shared" si="6"/>
        <v>84</v>
      </c>
      <c r="R24" s="5"/>
      <c r="S24" s="1"/>
      <c r="T24" s="1">
        <f t="shared" si="4"/>
        <v>13.028616852146264</v>
      </c>
      <c r="U24" s="1">
        <f t="shared" si="5"/>
        <v>12.360890302066773</v>
      </c>
      <c r="V24" s="1">
        <v>166.6</v>
      </c>
      <c r="W24" s="1">
        <v>189.6</v>
      </c>
      <c r="X24" s="1">
        <v>137.19999999999999</v>
      </c>
      <c r="Y24" s="1">
        <v>298</v>
      </c>
      <c r="Z24" s="1">
        <v>115.4</v>
      </c>
      <c r="AA24" s="1"/>
      <c r="AB24" s="1">
        <f t="shared" si="3"/>
        <v>20.099999999999966</v>
      </c>
      <c r="AC24" s="6">
        <v>6</v>
      </c>
      <c r="AD24" s="10">
        <f t="shared" si="7"/>
        <v>14</v>
      </c>
      <c r="AE24" s="1">
        <f t="shared" si="8"/>
        <v>21</v>
      </c>
      <c r="AF24" s="1">
        <f>VLOOKUP(A24,[1]Sheet!$A:$AG,32,0)</f>
        <v>14</v>
      </c>
      <c r="AG24" s="1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0" t="s">
        <v>60</v>
      </c>
      <c r="B25" s="20" t="s">
        <v>38</v>
      </c>
      <c r="C25" s="20"/>
      <c r="D25" s="20"/>
      <c r="E25" s="20"/>
      <c r="F25" s="20"/>
      <c r="G25" s="21">
        <v>0</v>
      </c>
      <c r="H25" s="20">
        <v>180</v>
      </c>
      <c r="I25" s="20" t="s">
        <v>35</v>
      </c>
      <c r="J25" s="20"/>
      <c r="K25" s="20">
        <f t="shared" si="1"/>
        <v>0</v>
      </c>
      <c r="L25" s="20"/>
      <c r="M25" s="20"/>
      <c r="N25" s="20"/>
      <c r="O25" s="20">
        <f t="shared" si="2"/>
        <v>0</v>
      </c>
      <c r="P25" s="22"/>
      <c r="Q25" s="22"/>
      <c r="R25" s="22"/>
      <c r="S25" s="20"/>
      <c r="T25" s="20" t="e">
        <f t="shared" si="4"/>
        <v>#DIV/0!</v>
      </c>
      <c r="U25" s="20" t="e">
        <f t="shared" si="5"/>
        <v>#DIV/0!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 t="s">
        <v>40</v>
      </c>
      <c r="AB25" s="20">
        <f t="shared" si="3"/>
        <v>0</v>
      </c>
      <c r="AC25" s="21">
        <v>0</v>
      </c>
      <c r="AD25" s="23"/>
      <c r="AE25" s="20"/>
      <c r="AF25" s="20">
        <f>VLOOKUP(A25,[1]Sheet!$A:$AG,32,0)</f>
        <v>14</v>
      </c>
      <c r="AG25" s="20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0" t="s">
        <v>61</v>
      </c>
      <c r="B26" s="20" t="s">
        <v>38</v>
      </c>
      <c r="C26" s="20"/>
      <c r="D26" s="20"/>
      <c r="E26" s="20"/>
      <c r="F26" s="20"/>
      <c r="G26" s="21">
        <v>0</v>
      </c>
      <c r="H26" s="20">
        <v>180</v>
      </c>
      <c r="I26" s="20" t="s">
        <v>35</v>
      </c>
      <c r="J26" s="20"/>
      <c r="K26" s="20">
        <f t="shared" si="1"/>
        <v>0</v>
      </c>
      <c r="L26" s="20"/>
      <c r="M26" s="20"/>
      <c r="N26" s="20"/>
      <c r="O26" s="20">
        <f t="shared" si="2"/>
        <v>0</v>
      </c>
      <c r="P26" s="22"/>
      <c r="Q26" s="22"/>
      <c r="R26" s="22"/>
      <c r="S26" s="20"/>
      <c r="T26" s="20" t="e">
        <f t="shared" si="4"/>
        <v>#DIV/0!</v>
      </c>
      <c r="U26" s="20" t="e">
        <f t="shared" si="5"/>
        <v>#DIV/0!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 t="s">
        <v>40</v>
      </c>
      <c r="AB26" s="20">
        <f t="shared" si="3"/>
        <v>0</v>
      </c>
      <c r="AC26" s="21">
        <v>0</v>
      </c>
      <c r="AD26" s="23"/>
      <c r="AE26" s="20"/>
      <c r="AF26" s="20">
        <f>VLOOKUP(A26,[1]Sheet!$A:$AG,32,0)</f>
        <v>14</v>
      </c>
      <c r="AG26" s="20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62</v>
      </c>
      <c r="B27" s="1" t="s">
        <v>34</v>
      </c>
      <c r="C27" s="1">
        <v>576</v>
      </c>
      <c r="D27" s="1">
        <v>1014</v>
      </c>
      <c r="E27" s="1">
        <v>558</v>
      </c>
      <c r="F27" s="1">
        <v>972</v>
      </c>
      <c r="G27" s="6">
        <v>1</v>
      </c>
      <c r="H27" s="1">
        <v>180</v>
      </c>
      <c r="I27" s="1" t="s">
        <v>35</v>
      </c>
      <c r="J27" s="1">
        <v>563.79999999999995</v>
      </c>
      <c r="K27" s="1">
        <f t="shared" si="1"/>
        <v>-5.7999999999999545</v>
      </c>
      <c r="L27" s="1"/>
      <c r="M27" s="1"/>
      <c r="N27" s="1"/>
      <c r="O27" s="1">
        <f t="shared" si="2"/>
        <v>111.6</v>
      </c>
      <c r="P27" s="5">
        <f>13*O27-F27</f>
        <v>478.79999999999995</v>
      </c>
      <c r="Q27" s="5">
        <f>AC27*AD27</f>
        <v>504</v>
      </c>
      <c r="R27" s="5"/>
      <c r="S27" s="1"/>
      <c r="T27" s="1">
        <f t="shared" si="4"/>
        <v>13.225806451612904</v>
      </c>
      <c r="U27" s="1">
        <f t="shared" si="5"/>
        <v>8.7096774193548399</v>
      </c>
      <c r="V27" s="1">
        <v>108</v>
      </c>
      <c r="W27" s="1">
        <v>88.8</v>
      </c>
      <c r="X27" s="1">
        <v>102.6</v>
      </c>
      <c r="Y27" s="1">
        <v>96</v>
      </c>
      <c r="Z27" s="1">
        <v>135.4</v>
      </c>
      <c r="AA27" s="1"/>
      <c r="AB27" s="1">
        <f t="shared" si="3"/>
        <v>478.79999999999995</v>
      </c>
      <c r="AC27" s="6">
        <v>6</v>
      </c>
      <c r="AD27" s="10">
        <f>MROUND(P27,AC27*AF27)/AC27</f>
        <v>84</v>
      </c>
      <c r="AE27" s="1">
        <f>AD27*AC27*G27</f>
        <v>504</v>
      </c>
      <c r="AF27" s="1">
        <f>VLOOKUP(A27,[1]Sheet!$A:$AG,32,0)</f>
        <v>12</v>
      </c>
      <c r="AG27" s="1">
        <f>VLOOKUP(A27,[1]Sheet!$A:$AG,33,0)</f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0" t="s">
        <v>63</v>
      </c>
      <c r="B28" s="20" t="s">
        <v>38</v>
      </c>
      <c r="C28" s="20"/>
      <c r="D28" s="20"/>
      <c r="E28" s="20"/>
      <c r="F28" s="20"/>
      <c r="G28" s="21">
        <v>0</v>
      </c>
      <c r="H28" s="20">
        <v>365</v>
      </c>
      <c r="I28" s="20" t="s">
        <v>35</v>
      </c>
      <c r="J28" s="20"/>
      <c r="K28" s="20">
        <f t="shared" si="1"/>
        <v>0</v>
      </c>
      <c r="L28" s="20"/>
      <c r="M28" s="20"/>
      <c r="N28" s="20"/>
      <c r="O28" s="20">
        <f t="shared" si="2"/>
        <v>0</v>
      </c>
      <c r="P28" s="22"/>
      <c r="Q28" s="22"/>
      <c r="R28" s="22"/>
      <c r="S28" s="20"/>
      <c r="T28" s="20" t="e">
        <f t="shared" si="4"/>
        <v>#DIV/0!</v>
      </c>
      <c r="U28" s="20" t="e">
        <f t="shared" si="5"/>
        <v>#DIV/0!</v>
      </c>
      <c r="V28" s="20">
        <v>0</v>
      </c>
      <c r="W28" s="20">
        <v>0</v>
      </c>
      <c r="X28" s="20">
        <v>0.2</v>
      </c>
      <c r="Y28" s="20">
        <v>0</v>
      </c>
      <c r="Z28" s="20">
        <v>0</v>
      </c>
      <c r="AA28" s="20" t="s">
        <v>40</v>
      </c>
      <c r="AB28" s="20">
        <f t="shared" si="3"/>
        <v>0</v>
      </c>
      <c r="AC28" s="21">
        <v>0</v>
      </c>
      <c r="AD28" s="23"/>
      <c r="AE28" s="20"/>
      <c r="AF28" s="20">
        <f>VLOOKUP(A28,[1]Sheet!$A:$AG,32,0)</f>
        <v>14</v>
      </c>
      <c r="AG28" s="20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9" t="s">
        <v>64</v>
      </c>
      <c r="B29" s="1" t="s">
        <v>38</v>
      </c>
      <c r="C29" s="1">
        <v>745</v>
      </c>
      <c r="D29" s="1">
        <v>1680</v>
      </c>
      <c r="E29" s="1">
        <v>538</v>
      </c>
      <c r="F29" s="1">
        <v>1727</v>
      </c>
      <c r="G29" s="6">
        <v>0.25</v>
      </c>
      <c r="H29" s="1">
        <v>365</v>
      </c>
      <c r="I29" s="1" t="s">
        <v>35</v>
      </c>
      <c r="J29" s="1">
        <v>537</v>
      </c>
      <c r="K29" s="1">
        <f t="shared" si="1"/>
        <v>1</v>
      </c>
      <c r="L29" s="1"/>
      <c r="M29" s="1"/>
      <c r="N29" s="1"/>
      <c r="O29" s="1">
        <f t="shared" ref="O29" si="10">E29/5</f>
        <v>107.6</v>
      </c>
      <c r="P29" s="5"/>
      <c r="Q29" s="5">
        <f t="shared" ref="Q29:Q30" si="11">AC29*AD29</f>
        <v>0</v>
      </c>
      <c r="R29" s="5"/>
      <c r="S29" s="1"/>
      <c r="T29" s="1">
        <f t="shared" si="4"/>
        <v>16.050185873605948</v>
      </c>
      <c r="U29" s="1">
        <f t="shared" si="5"/>
        <v>16.050185873605948</v>
      </c>
      <c r="V29" s="1">
        <v>170.6</v>
      </c>
      <c r="W29" s="1">
        <v>182</v>
      </c>
      <c r="X29" s="1">
        <v>161.4</v>
      </c>
      <c r="Y29" s="1">
        <v>216.8</v>
      </c>
      <c r="Z29" s="1">
        <v>107.8</v>
      </c>
      <c r="AA29" s="1"/>
      <c r="AB29" s="1">
        <f t="shared" si="3"/>
        <v>0</v>
      </c>
      <c r="AC29" s="6">
        <v>12</v>
      </c>
      <c r="AD29" s="10">
        <f t="shared" ref="AD29:AD30" si="12">MROUND(P29,AC29*AF29)/AC29</f>
        <v>0</v>
      </c>
      <c r="AE29" s="1">
        <f t="shared" ref="AE29:AE30" si="13">AD29*AC29*G29</f>
        <v>0</v>
      </c>
      <c r="AF29" s="1">
        <v>14</v>
      </c>
      <c r="AG29" s="1"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38</v>
      </c>
      <c r="C30" s="1">
        <v>459</v>
      </c>
      <c r="D30" s="1">
        <v>1512</v>
      </c>
      <c r="E30" s="1">
        <v>458</v>
      </c>
      <c r="F30" s="1">
        <v>1389</v>
      </c>
      <c r="G30" s="6">
        <v>0.25</v>
      </c>
      <c r="H30" s="1">
        <v>180</v>
      </c>
      <c r="I30" s="1" t="s">
        <v>35</v>
      </c>
      <c r="J30" s="1">
        <v>452</v>
      </c>
      <c r="K30" s="1">
        <f t="shared" si="1"/>
        <v>6</v>
      </c>
      <c r="L30" s="1"/>
      <c r="M30" s="1"/>
      <c r="N30" s="1"/>
      <c r="O30" s="1">
        <f t="shared" ref="O30:O67" si="14">E30/5</f>
        <v>91.6</v>
      </c>
      <c r="P30" s="5"/>
      <c r="Q30" s="5">
        <f t="shared" si="11"/>
        <v>0</v>
      </c>
      <c r="R30" s="5"/>
      <c r="S30" s="1"/>
      <c r="T30" s="1">
        <f t="shared" si="4"/>
        <v>15.163755458515285</v>
      </c>
      <c r="U30" s="1">
        <f t="shared" si="5"/>
        <v>15.163755458515285</v>
      </c>
      <c r="V30" s="1">
        <v>138</v>
      </c>
      <c r="W30" s="1">
        <v>128.19999999999999</v>
      </c>
      <c r="X30" s="1">
        <v>115.2</v>
      </c>
      <c r="Y30" s="1">
        <v>186.4</v>
      </c>
      <c r="Z30" s="1">
        <v>89.8</v>
      </c>
      <c r="AA30" s="1"/>
      <c r="AB30" s="1">
        <f t="shared" si="3"/>
        <v>0</v>
      </c>
      <c r="AC30" s="6">
        <v>12</v>
      </c>
      <c r="AD30" s="10">
        <f t="shared" si="12"/>
        <v>0</v>
      </c>
      <c r="AE30" s="1">
        <f t="shared" si="13"/>
        <v>0</v>
      </c>
      <c r="AF30" s="1">
        <f>VLOOKUP(A30,[1]Sheet!$A:$AG,32,0)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0" t="s">
        <v>66</v>
      </c>
      <c r="B31" s="20" t="s">
        <v>38</v>
      </c>
      <c r="C31" s="20"/>
      <c r="D31" s="20"/>
      <c r="E31" s="20"/>
      <c r="F31" s="20"/>
      <c r="G31" s="21">
        <v>0</v>
      </c>
      <c r="H31" s="20">
        <v>180</v>
      </c>
      <c r="I31" s="20" t="s">
        <v>35</v>
      </c>
      <c r="J31" s="20"/>
      <c r="K31" s="20">
        <f t="shared" si="1"/>
        <v>0</v>
      </c>
      <c r="L31" s="20"/>
      <c r="M31" s="20"/>
      <c r="N31" s="20"/>
      <c r="O31" s="20">
        <f t="shared" si="14"/>
        <v>0</v>
      </c>
      <c r="P31" s="22"/>
      <c r="Q31" s="22"/>
      <c r="R31" s="22"/>
      <c r="S31" s="20"/>
      <c r="T31" s="20" t="e">
        <f t="shared" si="4"/>
        <v>#DIV/0!</v>
      </c>
      <c r="U31" s="20" t="e">
        <f t="shared" si="5"/>
        <v>#DIV/0!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 t="s">
        <v>40</v>
      </c>
      <c r="AB31" s="20">
        <f t="shared" si="3"/>
        <v>0</v>
      </c>
      <c r="AC31" s="21">
        <v>0</v>
      </c>
      <c r="AD31" s="23"/>
      <c r="AE31" s="20"/>
      <c r="AF31" s="20">
        <f>VLOOKUP(A31,[1]Sheet!$A:$AG,32,0)</f>
        <v>14</v>
      </c>
      <c r="AG31" s="20">
        <f>VLOOKUP(A31,[1]Sheet!$A:$AG,33,0)</f>
        <v>126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0" t="s">
        <v>67</v>
      </c>
      <c r="B32" s="20" t="s">
        <v>38</v>
      </c>
      <c r="C32" s="20"/>
      <c r="D32" s="20"/>
      <c r="E32" s="20"/>
      <c r="F32" s="20"/>
      <c r="G32" s="21">
        <v>0</v>
      </c>
      <c r="H32" s="20">
        <v>180</v>
      </c>
      <c r="I32" s="20" t="s">
        <v>35</v>
      </c>
      <c r="J32" s="20"/>
      <c r="K32" s="20">
        <f t="shared" si="1"/>
        <v>0</v>
      </c>
      <c r="L32" s="20"/>
      <c r="M32" s="20"/>
      <c r="N32" s="20"/>
      <c r="O32" s="20">
        <f t="shared" si="14"/>
        <v>0</v>
      </c>
      <c r="P32" s="22"/>
      <c r="Q32" s="22"/>
      <c r="R32" s="22"/>
      <c r="S32" s="20"/>
      <c r="T32" s="20" t="e">
        <f t="shared" si="4"/>
        <v>#DIV/0!</v>
      </c>
      <c r="U32" s="20" t="e">
        <f t="shared" si="5"/>
        <v>#DIV/0!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 t="s">
        <v>40</v>
      </c>
      <c r="AB32" s="20">
        <f t="shared" si="3"/>
        <v>0</v>
      </c>
      <c r="AC32" s="21">
        <v>0</v>
      </c>
      <c r="AD32" s="23"/>
      <c r="AE32" s="20"/>
      <c r="AF32" s="20">
        <f>VLOOKUP(A32,[1]Sheet!$A:$AG,32,0)</f>
        <v>14</v>
      </c>
      <c r="AG32" s="20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0" t="s">
        <v>68</v>
      </c>
      <c r="B33" s="20" t="s">
        <v>38</v>
      </c>
      <c r="C33" s="20"/>
      <c r="D33" s="20"/>
      <c r="E33" s="20"/>
      <c r="F33" s="20"/>
      <c r="G33" s="21">
        <v>0</v>
      </c>
      <c r="H33" s="20">
        <v>180</v>
      </c>
      <c r="I33" s="20" t="s">
        <v>35</v>
      </c>
      <c r="J33" s="20"/>
      <c r="K33" s="20">
        <f t="shared" si="1"/>
        <v>0</v>
      </c>
      <c r="L33" s="20"/>
      <c r="M33" s="20"/>
      <c r="N33" s="20"/>
      <c r="O33" s="20">
        <f t="shared" si="14"/>
        <v>0</v>
      </c>
      <c r="P33" s="22"/>
      <c r="Q33" s="22"/>
      <c r="R33" s="22"/>
      <c r="S33" s="20"/>
      <c r="T33" s="20" t="e">
        <f t="shared" si="4"/>
        <v>#DIV/0!</v>
      </c>
      <c r="U33" s="20" t="e">
        <f t="shared" si="5"/>
        <v>#DIV/0!</v>
      </c>
      <c r="V33" s="20">
        <v>0</v>
      </c>
      <c r="W33" s="20">
        <v>0</v>
      </c>
      <c r="X33" s="20">
        <v>0</v>
      </c>
      <c r="Y33" s="20">
        <v>0</v>
      </c>
      <c r="Z33" s="20">
        <v>0</v>
      </c>
      <c r="AA33" s="20" t="s">
        <v>40</v>
      </c>
      <c r="AB33" s="20">
        <f t="shared" si="3"/>
        <v>0</v>
      </c>
      <c r="AC33" s="21">
        <v>0</v>
      </c>
      <c r="AD33" s="23"/>
      <c r="AE33" s="20"/>
      <c r="AF33" s="20">
        <f>VLOOKUP(A33,[1]Sheet!$A:$AG,32,0)</f>
        <v>12</v>
      </c>
      <c r="AG33" s="20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0" t="s">
        <v>69</v>
      </c>
      <c r="B34" s="20" t="s">
        <v>38</v>
      </c>
      <c r="C34" s="20"/>
      <c r="D34" s="20"/>
      <c r="E34" s="20"/>
      <c r="F34" s="20"/>
      <c r="G34" s="21">
        <v>0</v>
      </c>
      <c r="H34" s="20">
        <v>180</v>
      </c>
      <c r="I34" s="20" t="s">
        <v>35</v>
      </c>
      <c r="J34" s="20"/>
      <c r="K34" s="20">
        <f t="shared" si="1"/>
        <v>0</v>
      </c>
      <c r="L34" s="20"/>
      <c r="M34" s="20"/>
      <c r="N34" s="20"/>
      <c r="O34" s="20">
        <f t="shared" si="14"/>
        <v>0</v>
      </c>
      <c r="P34" s="22"/>
      <c r="Q34" s="22"/>
      <c r="R34" s="22"/>
      <c r="S34" s="20"/>
      <c r="T34" s="20" t="e">
        <f t="shared" si="4"/>
        <v>#DIV/0!</v>
      </c>
      <c r="U34" s="20" t="e">
        <f t="shared" si="5"/>
        <v>#DIV/0!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 t="s">
        <v>40</v>
      </c>
      <c r="AB34" s="20">
        <f t="shared" si="3"/>
        <v>0</v>
      </c>
      <c r="AC34" s="21">
        <v>0</v>
      </c>
      <c r="AD34" s="23"/>
      <c r="AE34" s="20"/>
      <c r="AF34" s="20">
        <f>VLOOKUP(A34,[1]Sheet!$A:$AG,32,0)</f>
        <v>12</v>
      </c>
      <c r="AG34" s="20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0" t="s">
        <v>70</v>
      </c>
      <c r="B35" s="20" t="s">
        <v>38</v>
      </c>
      <c r="C35" s="20"/>
      <c r="D35" s="20"/>
      <c r="E35" s="20"/>
      <c r="F35" s="20"/>
      <c r="G35" s="21">
        <v>0</v>
      </c>
      <c r="H35" s="20">
        <v>180</v>
      </c>
      <c r="I35" s="20" t="s">
        <v>35</v>
      </c>
      <c r="J35" s="20"/>
      <c r="K35" s="20">
        <f t="shared" si="1"/>
        <v>0</v>
      </c>
      <c r="L35" s="20"/>
      <c r="M35" s="20"/>
      <c r="N35" s="20"/>
      <c r="O35" s="20">
        <f t="shared" si="14"/>
        <v>0</v>
      </c>
      <c r="P35" s="22"/>
      <c r="Q35" s="22"/>
      <c r="R35" s="22"/>
      <c r="S35" s="20"/>
      <c r="T35" s="20" t="e">
        <f t="shared" si="4"/>
        <v>#DIV/0!</v>
      </c>
      <c r="U35" s="20" t="e">
        <f t="shared" si="5"/>
        <v>#DIV/0!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 t="s">
        <v>40</v>
      </c>
      <c r="AB35" s="20">
        <f t="shared" si="3"/>
        <v>0</v>
      </c>
      <c r="AC35" s="21">
        <v>0</v>
      </c>
      <c r="AD35" s="23"/>
      <c r="AE35" s="20"/>
      <c r="AF35" s="20">
        <f>VLOOKUP(A35,[1]Sheet!$A:$AG,32,0)</f>
        <v>12</v>
      </c>
      <c r="AG35" s="20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38</v>
      </c>
      <c r="C36" s="1">
        <v>653</v>
      </c>
      <c r="D36" s="1">
        <v>576</v>
      </c>
      <c r="E36" s="1">
        <v>390</v>
      </c>
      <c r="F36" s="1">
        <v>763</v>
      </c>
      <c r="G36" s="6">
        <v>0.75</v>
      </c>
      <c r="H36" s="1">
        <v>180</v>
      </c>
      <c r="I36" s="1" t="s">
        <v>35</v>
      </c>
      <c r="J36" s="1">
        <v>389</v>
      </c>
      <c r="K36" s="1">
        <f t="shared" ref="K36:K66" si="15">E36-J36</f>
        <v>1</v>
      </c>
      <c r="L36" s="1"/>
      <c r="M36" s="1"/>
      <c r="N36" s="1"/>
      <c r="O36" s="1">
        <f t="shared" si="14"/>
        <v>78</v>
      </c>
      <c r="P36" s="5">
        <f>14*O36-F36</f>
        <v>329</v>
      </c>
      <c r="Q36" s="5">
        <f>AC36*AD36</f>
        <v>288</v>
      </c>
      <c r="R36" s="5"/>
      <c r="S36" s="1"/>
      <c r="T36" s="1">
        <f t="shared" si="4"/>
        <v>13.474358974358974</v>
      </c>
      <c r="U36" s="1">
        <f t="shared" si="5"/>
        <v>9.7820512820512828</v>
      </c>
      <c r="V36" s="1">
        <v>88.4</v>
      </c>
      <c r="W36" s="1">
        <v>80.400000000000006</v>
      </c>
      <c r="X36" s="1">
        <v>79.400000000000006</v>
      </c>
      <c r="Y36" s="1">
        <v>141.19999999999999</v>
      </c>
      <c r="Z36" s="1">
        <v>73</v>
      </c>
      <c r="AA36" s="1"/>
      <c r="AB36" s="1">
        <f t="shared" si="3"/>
        <v>246.75</v>
      </c>
      <c r="AC36" s="6">
        <v>8</v>
      </c>
      <c r="AD36" s="10">
        <f>MROUND(P36,AC36*AF36)/AC36</f>
        <v>36</v>
      </c>
      <c r="AE36" s="1">
        <f>AD36*AC36*G36</f>
        <v>216</v>
      </c>
      <c r="AF36" s="1">
        <f>VLOOKUP(A36,[1]Sheet!$A:$AG,32,0)</f>
        <v>12</v>
      </c>
      <c r="AG36" s="1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0" t="s">
        <v>72</v>
      </c>
      <c r="B37" s="20" t="s">
        <v>38</v>
      </c>
      <c r="C37" s="20"/>
      <c r="D37" s="20"/>
      <c r="E37" s="20"/>
      <c r="F37" s="20"/>
      <c r="G37" s="21">
        <v>0</v>
      </c>
      <c r="H37" s="20">
        <v>180</v>
      </c>
      <c r="I37" s="20" t="s">
        <v>35</v>
      </c>
      <c r="J37" s="20"/>
      <c r="K37" s="20">
        <f t="shared" si="15"/>
        <v>0</v>
      </c>
      <c r="L37" s="20"/>
      <c r="M37" s="20"/>
      <c r="N37" s="20"/>
      <c r="O37" s="20">
        <f t="shared" si="14"/>
        <v>0</v>
      </c>
      <c r="P37" s="22"/>
      <c r="Q37" s="22"/>
      <c r="R37" s="22"/>
      <c r="S37" s="20"/>
      <c r="T37" s="20" t="e">
        <f t="shared" si="4"/>
        <v>#DIV/0!</v>
      </c>
      <c r="U37" s="20" t="e">
        <f t="shared" si="5"/>
        <v>#DIV/0!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 t="s">
        <v>40</v>
      </c>
      <c r="AB37" s="20">
        <f t="shared" si="3"/>
        <v>0</v>
      </c>
      <c r="AC37" s="21">
        <v>0</v>
      </c>
      <c r="AD37" s="23"/>
      <c r="AE37" s="20"/>
      <c r="AF37" s="20">
        <f>VLOOKUP(A37,[1]Sheet!$A:$AG,32,0)</f>
        <v>12</v>
      </c>
      <c r="AG37" s="20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0" t="s">
        <v>73</v>
      </c>
      <c r="B38" s="20" t="s">
        <v>38</v>
      </c>
      <c r="C38" s="20"/>
      <c r="D38" s="20"/>
      <c r="E38" s="20"/>
      <c r="F38" s="20"/>
      <c r="G38" s="21">
        <v>0</v>
      </c>
      <c r="H38" s="20">
        <v>180</v>
      </c>
      <c r="I38" s="20" t="s">
        <v>35</v>
      </c>
      <c r="J38" s="20"/>
      <c r="K38" s="20">
        <f t="shared" si="15"/>
        <v>0</v>
      </c>
      <c r="L38" s="20"/>
      <c r="M38" s="20"/>
      <c r="N38" s="20"/>
      <c r="O38" s="20">
        <f t="shared" si="14"/>
        <v>0</v>
      </c>
      <c r="P38" s="22"/>
      <c r="Q38" s="22"/>
      <c r="R38" s="22"/>
      <c r="S38" s="20"/>
      <c r="T38" s="20" t="e">
        <f t="shared" si="4"/>
        <v>#DIV/0!</v>
      </c>
      <c r="U38" s="20" t="e">
        <f t="shared" si="5"/>
        <v>#DIV/0!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 t="s">
        <v>40</v>
      </c>
      <c r="AB38" s="20">
        <f t="shared" ref="AB38:AB69" si="16">P38*G38</f>
        <v>0</v>
      </c>
      <c r="AC38" s="21">
        <v>0</v>
      </c>
      <c r="AD38" s="23"/>
      <c r="AE38" s="20"/>
      <c r="AF38" s="20">
        <f>VLOOKUP(A38,[1]Sheet!$A:$AG,32,0)</f>
        <v>12</v>
      </c>
      <c r="AG38" s="20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0" t="s">
        <v>74</v>
      </c>
      <c r="B39" s="20" t="s">
        <v>38</v>
      </c>
      <c r="C39" s="20"/>
      <c r="D39" s="20"/>
      <c r="E39" s="20"/>
      <c r="F39" s="20"/>
      <c r="G39" s="21">
        <v>0</v>
      </c>
      <c r="H39" s="20">
        <v>180</v>
      </c>
      <c r="I39" s="20" t="s">
        <v>35</v>
      </c>
      <c r="J39" s="20"/>
      <c r="K39" s="20">
        <f t="shared" si="15"/>
        <v>0</v>
      </c>
      <c r="L39" s="20"/>
      <c r="M39" s="20"/>
      <c r="N39" s="20"/>
      <c r="O39" s="20">
        <f t="shared" si="14"/>
        <v>0</v>
      </c>
      <c r="P39" s="22"/>
      <c r="Q39" s="22"/>
      <c r="R39" s="22"/>
      <c r="S39" s="20"/>
      <c r="T39" s="20" t="e">
        <f t="shared" si="4"/>
        <v>#DIV/0!</v>
      </c>
      <c r="U39" s="20" t="e">
        <f t="shared" si="5"/>
        <v>#DIV/0!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 t="s">
        <v>40</v>
      </c>
      <c r="AB39" s="20">
        <f t="shared" si="16"/>
        <v>0</v>
      </c>
      <c r="AC39" s="21">
        <v>0</v>
      </c>
      <c r="AD39" s="23"/>
      <c r="AE39" s="20"/>
      <c r="AF39" s="20">
        <f>VLOOKUP(A39,[1]Sheet!$A:$AG,32,0)</f>
        <v>12</v>
      </c>
      <c r="AG39" s="20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38</v>
      </c>
      <c r="C40" s="1">
        <v>576</v>
      </c>
      <c r="D40" s="1">
        <v>580</v>
      </c>
      <c r="E40" s="1">
        <v>390</v>
      </c>
      <c r="F40" s="1">
        <v>682</v>
      </c>
      <c r="G40" s="6">
        <v>0.9</v>
      </c>
      <c r="H40" s="1">
        <v>180</v>
      </c>
      <c r="I40" s="1" t="s">
        <v>35</v>
      </c>
      <c r="J40" s="1">
        <v>390</v>
      </c>
      <c r="K40" s="1">
        <f t="shared" si="15"/>
        <v>0</v>
      </c>
      <c r="L40" s="1"/>
      <c r="M40" s="1"/>
      <c r="N40" s="1"/>
      <c r="O40" s="1">
        <f t="shared" si="14"/>
        <v>78</v>
      </c>
      <c r="P40" s="5">
        <f>14*O40-F40</f>
        <v>410</v>
      </c>
      <c r="Q40" s="5">
        <f>AC40*AD40</f>
        <v>384</v>
      </c>
      <c r="R40" s="5"/>
      <c r="S40" s="1"/>
      <c r="T40" s="1">
        <f t="shared" si="4"/>
        <v>13.666666666666666</v>
      </c>
      <c r="U40" s="1">
        <f t="shared" si="5"/>
        <v>8.7435897435897427</v>
      </c>
      <c r="V40" s="1">
        <v>81.400000000000006</v>
      </c>
      <c r="W40" s="1">
        <v>77.8</v>
      </c>
      <c r="X40" s="1">
        <v>66.400000000000006</v>
      </c>
      <c r="Y40" s="1">
        <v>132.6</v>
      </c>
      <c r="Z40" s="1">
        <v>63.4</v>
      </c>
      <c r="AA40" s="1"/>
      <c r="AB40" s="1">
        <f t="shared" si="16"/>
        <v>369</v>
      </c>
      <c r="AC40" s="6">
        <v>8</v>
      </c>
      <c r="AD40" s="10">
        <f>MROUND(P40,AC40*AF40)/AC40</f>
        <v>48</v>
      </c>
      <c r="AE40" s="1">
        <f>AD40*AC40*G40</f>
        <v>345.6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0" t="s">
        <v>76</v>
      </c>
      <c r="B41" s="20" t="s">
        <v>38</v>
      </c>
      <c r="C41" s="20"/>
      <c r="D41" s="20"/>
      <c r="E41" s="20"/>
      <c r="F41" s="20"/>
      <c r="G41" s="21">
        <v>0</v>
      </c>
      <c r="H41" s="20">
        <v>180</v>
      </c>
      <c r="I41" s="20" t="s">
        <v>35</v>
      </c>
      <c r="J41" s="20"/>
      <c r="K41" s="20">
        <f t="shared" si="15"/>
        <v>0</v>
      </c>
      <c r="L41" s="20"/>
      <c r="M41" s="20"/>
      <c r="N41" s="20"/>
      <c r="O41" s="20">
        <f t="shared" si="14"/>
        <v>0</v>
      </c>
      <c r="P41" s="22"/>
      <c r="Q41" s="22"/>
      <c r="R41" s="22"/>
      <c r="S41" s="20"/>
      <c r="T41" s="20" t="e">
        <f t="shared" si="4"/>
        <v>#DIV/0!</v>
      </c>
      <c r="U41" s="20" t="e">
        <f t="shared" si="5"/>
        <v>#DIV/0!</v>
      </c>
      <c r="V41" s="20">
        <v>0</v>
      </c>
      <c r="W41" s="20">
        <v>0</v>
      </c>
      <c r="X41" s="20">
        <v>0</v>
      </c>
      <c r="Y41" s="20">
        <v>0</v>
      </c>
      <c r="Z41" s="20">
        <v>0</v>
      </c>
      <c r="AA41" s="20" t="s">
        <v>40</v>
      </c>
      <c r="AB41" s="20">
        <f t="shared" si="16"/>
        <v>0</v>
      </c>
      <c r="AC41" s="21">
        <v>0</v>
      </c>
      <c r="AD41" s="23"/>
      <c r="AE41" s="20"/>
      <c r="AF41" s="20">
        <f>VLOOKUP(A41,[1]Sheet!$A:$AG,32,0)</f>
        <v>12</v>
      </c>
      <c r="AG41" s="20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0" t="s">
        <v>77</v>
      </c>
      <c r="B42" s="20" t="s">
        <v>38</v>
      </c>
      <c r="C42" s="20"/>
      <c r="D42" s="20"/>
      <c r="E42" s="20"/>
      <c r="F42" s="20"/>
      <c r="G42" s="21">
        <v>0</v>
      </c>
      <c r="H42" s="20">
        <v>180</v>
      </c>
      <c r="I42" s="20" t="s">
        <v>35</v>
      </c>
      <c r="J42" s="20"/>
      <c r="K42" s="20">
        <f t="shared" si="15"/>
        <v>0</v>
      </c>
      <c r="L42" s="20"/>
      <c r="M42" s="20"/>
      <c r="N42" s="20"/>
      <c r="O42" s="20">
        <f t="shared" si="14"/>
        <v>0</v>
      </c>
      <c r="P42" s="22"/>
      <c r="Q42" s="22"/>
      <c r="R42" s="22"/>
      <c r="S42" s="20"/>
      <c r="T42" s="20" t="e">
        <f t="shared" si="4"/>
        <v>#DIV/0!</v>
      </c>
      <c r="U42" s="20" t="e">
        <f t="shared" si="5"/>
        <v>#DIV/0!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 t="s">
        <v>40</v>
      </c>
      <c r="AB42" s="20">
        <f t="shared" si="16"/>
        <v>0</v>
      </c>
      <c r="AC42" s="21">
        <v>0</v>
      </c>
      <c r="AD42" s="23"/>
      <c r="AE42" s="20"/>
      <c r="AF42" s="20">
        <f>VLOOKUP(A42,[1]Sheet!$A:$AG,32,0)</f>
        <v>12</v>
      </c>
      <c r="AG42" s="20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38</v>
      </c>
      <c r="C43" s="1">
        <v>696</v>
      </c>
      <c r="D43" s="1">
        <v>2400</v>
      </c>
      <c r="E43" s="1">
        <v>807</v>
      </c>
      <c r="F43" s="1">
        <v>2111</v>
      </c>
      <c r="G43" s="6">
        <v>0.9</v>
      </c>
      <c r="H43" s="1">
        <v>180</v>
      </c>
      <c r="I43" s="1" t="s">
        <v>35</v>
      </c>
      <c r="J43" s="1">
        <v>809</v>
      </c>
      <c r="K43" s="1">
        <f t="shared" si="15"/>
        <v>-2</v>
      </c>
      <c r="L43" s="1"/>
      <c r="M43" s="1"/>
      <c r="N43" s="1"/>
      <c r="O43" s="1">
        <f t="shared" si="14"/>
        <v>161.4</v>
      </c>
      <c r="P43" s="5"/>
      <c r="Q43" s="5">
        <f t="shared" ref="Q43:Q57" si="17">AC43*AD43</f>
        <v>0</v>
      </c>
      <c r="R43" s="5"/>
      <c r="S43" s="1"/>
      <c r="T43" s="1">
        <f t="shared" si="4"/>
        <v>13.079306071871127</v>
      </c>
      <c r="U43" s="1">
        <f t="shared" si="5"/>
        <v>13.079306071871127</v>
      </c>
      <c r="V43" s="1">
        <v>210.2</v>
      </c>
      <c r="W43" s="1">
        <v>184.2</v>
      </c>
      <c r="X43" s="1">
        <v>162</v>
      </c>
      <c r="Y43" s="1">
        <v>206.4</v>
      </c>
      <c r="Z43" s="1">
        <v>151</v>
      </c>
      <c r="AA43" s="1"/>
      <c r="AB43" s="1">
        <f t="shared" si="16"/>
        <v>0</v>
      </c>
      <c r="AC43" s="6">
        <v>8</v>
      </c>
      <c r="AD43" s="10">
        <f t="shared" ref="AD43:AD57" si="18">MROUND(P43,AC43*AF43)/AC43</f>
        <v>0</v>
      </c>
      <c r="AE43" s="1">
        <f t="shared" ref="AE43:AE57" si="19">AD43*AC43*G43</f>
        <v>0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38</v>
      </c>
      <c r="C44" s="1">
        <v>387</v>
      </c>
      <c r="D44" s="1">
        <v>576</v>
      </c>
      <c r="E44" s="1">
        <v>131</v>
      </c>
      <c r="F44" s="1">
        <v>792</v>
      </c>
      <c r="G44" s="6">
        <v>0.43</v>
      </c>
      <c r="H44" s="1">
        <v>180</v>
      </c>
      <c r="I44" s="1" t="s">
        <v>35</v>
      </c>
      <c r="J44" s="1">
        <v>131</v>
      </c>
      <c r="K44" s="1">
        <f t="shared" si="15"/>
        <v>0</v>
      </c>
      <c r="L44" s="1"/>
      <c r="M44" s="1"/>
      <c r="N44" s="1"/>
      <c r="O44" s="1">
        <f t="shared" si="14"/>
        <v>26.2</v>
      </c>
      <c r="P44" s="5"/>
      <c r="Q44" s="5">
        <f t="shared" si="17"/>
        <v>0</v>
      </c>
      <c r="R44" s="5"/>
      <c r="S44" s="1"/>
      <c r="T44" s="1">
        <f t="shared" si="4"/>
        <v>30.229007633587788</v>
      </c>
      <c r="U44" s="1">
        <f t="shared" si="5"/>
        <v>30.229007633587788</v>
      </c>
      <c r="V44" s="1">
        <v>67.599999999999994</v>
      </c>
      <c r="W44" s="1">
        <v>36.6</v>
      </c>
      <c r="X44" s="1">
        <v>44.6</v>
      </c>
      <c r="Y44" s="1">
        <v>87.2</v>
      </c>
      <c r="Z44" s="1">
        <v>16.2</v>
      </c>
      <c r="AA44" s="26" t="s">
        <v>48</v>
      </c>
      <c r="AB44" s="1">
        <f t="shared" si="16"/>
        <v>0</v>
      </c>
      <c r="AC44" s="6">
        <v>16</v>
      </c>
      <c r="AD44" s="10">
        <f t="shared" si="18"/>
        <v>0</v>
      </c>
      <c r="AE44" s="1">
        <f t="shared" si="19"/>
        <v>0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34</v>
      </c>
      <c r="C45" s="1">
        <v>1150</v>
      </c>
      <c r="D45" s="1">
        <v>2405</v>
      </c>
      <c r="E45" s="1">
        <v>930</v>
      </c>
      <c r="F45" s="1">
        <v>2505</v>
      </c>
      <c r="G45" s="6">
        <v>1</v>
      </c>
      <c r="H45" s="1">
        <v>180</v>
      </c>
      <c r="I45" s="1" t="s">
        <v>35</v>
      </c>
      <c r="J45" s="1">
        <v>930</v>
      </c>
      <c r="K45" s="1">
        <f t="shared" si="15"/>
        <v>0</v>
      </c>
      <c r="L45" s="1"/>
      <c r="M45" s="1"/>
      <c r="N45" s="1"/>
      <c r="O45" s="1">
        <f t="shared" si="14"/>
        <v>186</v>
      </c>
      <c r="P45" s="5"/>
      <c r="Q45" s="5">
        <f t="shared" si="17"/>
        <v>0</v>
      </c>
      <c r="R45" s="5"/>
      <c r="S45" s="1"/>
      <c r="T45" s="1">
        <f t="shared" si="4"/>
        <v>13.46774193548387</v>
      </c>
      <c r="U45" s="1">
        <f t="shared" si="5"/>
        <v>13.46774193548387</v>
      </c>
      <c r="V45" s="1">
        <v>246</v>
      </c>
      <c r="W45" s="1">
        <v>183</v>
      </c>
      <c r="X45" s="1">
        <v>213</v>
      </c>
      <c r="Y45" s="1">
        <v>167</v>
      </c>
      <c r="Z45" s="1">
        <v>229</v>
      </c>
      <c r="AA45" s="1"/>
      <c r="AB45" s="1">
        <f t="shared" si="16"/>
        <v>0</v>
      </c>
      <c r="AC45" s="6">
        <v>5</v>
      </c>
      <c r="AD45" s="10">
        <f t="shared" si="18"/>
        <v>0</v>
      </c>
      <c r="AE45" s="1">
        <f t="shared" si="19"/>
        <v>0</v>
      </c>
      <c r="AF45" s="1">
        <f>VLOOKUP(A45,[1]Sheet!$A:$AG,32,0)</f>
        <v>12</v>
      </c>
      <c r="AG45" s="1">
        <f>VLOOKUP(A45,[1]Sheet!$A:$AG,33,0)</f>
        <v>144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38</v>
      </c>
      <c r="C46" s="1">
        <v>1336</v>
      </c>
      <c r="D46" s="1">
        <v>2496</v>
      </c>
      <c r="E46" s="1">
        <v>1165</v>
      </c>
      <c r="F46" s="1">
        <v>2414</v>
      </c>
      <c r="G46" s="6">
        <v>0.9</v>
      </c>
      <c r="H46" s="1">
        <v>180</v>
      </c>
      <c r="I46" s="1" t="s">
        <v>35</v>
      </c>
      <c r="J46" s="1">
        <v>1164</v>
      </c>
      <c r="K46" s="1">
        <f t="shared" si="15"/>
        <v>1</v>
      </c>
      <c r="L46" s="1"/>
      <c r="M46" s="1"/>
      <c r="N46" s="1"/>
      <c r="O46" s="1">
        <f t="shared" si="14"/>
        <v>233</v>
      </c>
      <c r="P46" s="5">
        <f>13*O46-F46</f>
        <v>615</v>
      </c>
      <c r="Q46" s="5">
        <f t="shared" si="17"/>
        <v>576</v>
      </c>
      <c r="R46" s="5"/>
      <c r="S46" s="1"/>
      <c r="T46" s="1">
        <f t="shared" si="4"/>
        <v>12.832618025751072</v>
      </c>
      <c r="U46" s="1">
        <f t="shared" si="5"/>
        <v>10.360515021459227</v>
      </c>
      <c r="V46" s="1">
        <v>273.60000000000002</v>
      </c>
      <c r="W46" s="1">
        <v>277</v>
      </c>
      <c r="X46" s="1">
        <v>255.6</v>
      </c>
      <c r="Y46" s="1">
        <v>327.60000000000002</v>
      </c>
      <c r="Z46" s="1">
        <v>226.4</v>
      </c>
      <c r="AA46" s="1"/>
      <c r="AB46" s="1">
        <f t="shared" si="16"/>
        <v>553.5</v>
      </c>
      <c r="AC46" s="6">
        <v>8</v>
      </c>
      <c r="AD46" s="10">
        <f t="shared" si="18"/>
        <v>72</v>
      </c>
      <c r="AE46" s="1">
        <f t="shared" si="19"/>
        <v>518.4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38</v>
      </c>
      <c r="C47" s="1">
        <v>743</v>
      </c>
      <c r="D47" s="1">
        <v>384</v>
      </c>
      <c r="E47" s="1">
        <v>111</v>
      </c>
      <c r="F47" s="1">
        <v>966</v>
      </c>
      <c r="G47" s="6">
        <v>0.43</v>
      </c>
      <c r="H47" s="1">
        <v>180</v>
      </c>
      <c r="I47" s="1" t="s">
        <v>35</v>
      </c>
      <c r="J47" s="1">
        <v>113</v>
      </c>
      <c r="K47" s="1">
        <f t="shared" si="15"/>
        <v>-2</v>
      </c>
      <c r="L47" s="1"/>
      <c r="M47" s="1"/>
      <c r="N47" s="1"/>
      <c r="O47" s="1">
        <f t="shared" si="14"/>
        <v>22.2</v>
      </c>
      <c r="P47" s="5"/>
      <c r="Q47" s="5">
        <f t="shared" si="17"/>
        <v>0</v>
      </c>
      <c r="R47" s="5"/>
      <c r="S47" s="1"/>
      <c r="T47" s="1">
        <f t="shared" si="4"/>
        <v>43.513513513513516</v>
      </c>
      <c r="U47" s="1">
        <f t="shared" si="5"/>
        <v>43.513513513513516</v>
      </c>
      <c r="V47" s="1">
        <v>72</v>
      </c>
      <c r="W47" s="1">
        <v>19.8</v>
      </c>
      <c r="X47" s="1">
        <v>39.4</v>
      </c>
      <c r="Y47" s="1">
        <v>118.6</v>
      </c>
      <c r="Z47" s="1">
        <v>19.399999999999999</v>
      </c>
      <c r="AA47" s="26" t="s">
        <v>48</v>
      </c>
      <c r="AB47" s="1">
        <f t="shared" si="16"/>
        <v>0</v>
      </c>
      <c r="AC47" s="6">
        <v>16</v>
      </c>
      <c r="AD47" s="10">
        <f t="shared" si="18"/>
        <v>0</v>
      </c>
      <c r="AE47" s="1">
        <f t="shared" si="19"/>
        <v>0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38</v>
      </c>
      <c r="C48" s="1">
        <v>124</v>
      </c>
      <c r="D48" s="1"/>
      <c r="E48" s="1">
        <v>31</v>
      </c>
      <c r="F48" s="1">
        <v>92</v>
      </c>
      <c r="G48" s="6">
        <v>0.7</v>
      </c>
      <c r="H48" s="1">
        <v>180</v>
      </c>
      <c r="I48" s="1" t="s">
        <v>35</v>
      </c>
      <c r="J48" s="1">
        <v>29</v>
      </c>
      <c r="K48" s="1">
        <f t="shared" si="15"/>
        <v>2</v>
      </c>
      <c r="L48" s="1"/>
      <c r="M48" s="1"/>
      <c r="N48" s="1"/>
      <c r="O48" s="1">
        <f t="shared" si="14"/>
        <v>6.2</v>
      </c>
      <c r="P48" s="5"/>
      <c r="Q48" s="5">
        <f t="shared" si="17"/>
        <v>0</v>
      </c>
      <c r="R48" s="5"/>
      <c r="S48" s="1"/>
      <c r="T48" s="1">
        <f t="shared" si="4"/>
        <v>14.838709677419354</v>
      </c>
      <c r="U48" s="1">
        <f t="shared" si="5"/>
        <v>14.838709677419354</v>
      </c>
      <c r="V48" s="1">
        <v>3</v>
      </c>
      <c r="W48" s="1">
        <v>3</v>
      </c>
      <c r="X48" s="1">
        <v>4.2</v>
      </c>
      <c r="Y48" s="1">
        <v>6.4</v>
      </c>
      <c r="Z48" s="1">
        <v>5.4</v>
      </c>
      <c r="AA48" s="26" t="s">
        <v>48</v>
      </c>
      <c r="AB48" s="1">
        <f t="shared" si="16"/>
        <v>0</v>
      </c>
      <c r="AC48" s="6">
        <v>10</v>
      </c>
      <c r="AD48" s="10">
        <f t="shared" si="18"/>
        <v>0</v>
      </c>
      <c r="AE48" s="1">
        <f t="shared" si="19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38</v>
      </c>
      <c r="C49" s="1">
        <v>5</v>
      </c>
      <c r="D49" s="1">
        <v>121</v>
      </c>
      <c r="E49" s="1">
        <v>21</v>
      </c>
      <c r="F49" s="1">
        <v>103</v>
      </c>
      <c r="G49" s="6">
        <v>0.7</v>
      </c>
      <c r="H49" s="1">
        <v>180</v>
      </c>
      <c r="I49" s="1" t="s">
        <v>35</v>
      </c>
      <c r="J49" s="1">
        <v>17</v>
      </c>
      <c r="K49" s="1">
        <f t="shared" si="15"/>
        <v>4</v>
      </c>
      <c r="L49" s="1"/>
      <c r="M49" s="1"/>
      <c r="N49" s="1"/>
      <c r="O49" s="1">
        <f t="shared" si="14"/>
        <v>4.2</v>
      </c>
      <c r="P49" s="5"/>
      <c r="Q49" s="5">
        <f t="shared" si="17"/>
        <v>0</v>
      </c>
      <c r="R49" s="5"/>
      <c r="S49" s="1"/>
      <c r="T49" s="1">
        <f t="shared" si="4"/>
        <v>24.523809523809522</v>
      </c>
      <c r="U49" s="1">
        <f t="shared" si="5"/>
        <v>24.523809523809522</v>
      </c>
      <c r="V49" s="1">
        <v>2.4</v>
      </c>
      <c r="W49" s="1">
        <v>5.6</v>
      </c>
      <c r="X49" s="1">
        <v>4.2</v>
      </c>
      <c r="Y49" s="1">
        <v>5</v>
      </c>
      <c r="Z49" s="1">
        <v>4.4000000000000004</v>
      </c>
      <c r="AA49" s="26" t="s">
        <v>48</v>
      </c>
      <c r="AB49" s="1">
        <f t="shared" si="16"/>
        <v>0</v>
      </c>
      <c r="AC49" s="6">
        <v>10</v>
      </c>
      <c r="AD49" s="10">
        <f t="shared" si="18"/>
        <v>0</v>
      </c>
      <c r="AE49" s="1">
        <f t="shared" si="19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38</v>
      </c>
      <c r="C50" s="1">
        <v>72</v>
      </c>
      <c r="D50" s="1">
        <v>192</v>
      </c>
      <c r="E50" s="1">
        <v>79</v>
      </c>
      <c r="F50" s="1">
        <v>157</v>
      </c>
      <c r="G50" s="6">
        <v>0.7</v>
      </c>
      <c r="H50" s="1">
        <v>180</v>
      </c>
      <c r="I50" s="1" t="s">
        <v>35</v>
      </c>
      <c r="J50" s="1">
        <v>79</v>
      </c>
      <c r="K50" s="1">
        <f t="shared" si="15"/>
        <v>0</v>
      </c>
      <c r="L50" s="1"/>
      <c r="M50" s="1"/>
      <c r="N50" s="1"/>
      <c r="O50" s="1">
        <f t="shared" si="14"/>
        <v>15.8</v>
      </c>
      <c r="P50" s="5">
        <f t="shared" ref="P50:P51" si="20">14*O50-F50</f>
        <v>64.200000000000017</v>
      </c>
      <c r="Q50" s="5">
        <f t="shared" si="17"/>
        <v>96</v>
      </c>
      <c r="R50" s="5"/>
      <c r="S50" s="1"/>
      <c r="T50" s="1">
        <f t="shared" si="4"/>
        <v>16.0126582278481</v>
      </c>
      <c r="U50" s="1">
        <f t="shared" si="5"/>
        <v>9.9367088607594933</v>
      </c>
      <c r="V50" s="1">
        <v>17</v>
      </c>
      <c r="W50" s="1">
        <v>23.2</v>
      </c>
      <c r="X50" s="1">
        <v>16.8</v>
      </c>
      <c r="Y50" s="1">
        <v>11.2</v>
      </c>
      <c r="Z50" s="1">
        <v>18.399999999999999</v>
      </c>
      <c r="AA50" s="1"/>
      <c r="AB50" s="1">
        <f t="shared" si="16"/>
        <v>44.940000000000012</v>
      </c>
      <c r="AC50" s="6">
        <v>8</v>
      </c>
      <c r="AD50" s="10">
        <f t="shared" si="18"/>
        <v>12</v>
      </c>
      <c r="AE50" s="1">
        <f t="shared" si="19"/>
        <v>67.199999999999989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38</v>
      </c>
      <c r="C51" s="1">
        <v>123</v>
      </c>
      <c r="D51" s="1">
        <v>99</v>
      </c>
      <c r="E51" s="1">
        <v>68</v>
      </c>
      <c r="F51" s="1">
        <v>141</v>
      </c>
      <c r="G51" s="6">
        <v>0.7</v>
      </c>
      <c r="H51" s="1">
        <v>180</v>
      </c>
      <c r="I51" s="1" t="s">
        <v>35</v>
      </c>
      <c r="J51" s="1">
        <v>68</v>
      </c>
      <c r="K51" s="1">
        <f t="shared" si="15"/>
        <v>0</v>
      </c>
      <c r="L51" s="1"/>
      <c r="M51" s="1"/>
      <c r="N51" s="1"/>
      <c r="O51" s="1">
        <f t="shared" si="14"/>
        <v>13.6</v>
      </c>
      <c r="P51" s="5">
        <f t="shared" si="20"/>
        <v>49.400000000000006</v>
      </c>
      <c r="Q51" s="5">
        <f t="shared" si="17"/>
        <v>96</v>
      </c>
      <c r="R51" s="5"/>
      <c r="S51" s="1"/>
      <c r="T51" s="1">
        <f t="shared" si="4"/>
        <v>17.426470588235293</v>
      </c>
      <c r="U51" s="1">
        <f t="shared" si="5"/>
        <v>10.367647058823529</v>
      </c>
      <c r="V51" s="1">
        <v>10.8</v>
      </c>
      <c r="W51" s="1">
        <v>15.4</v>
      </c>
      <c r="X51" s="1">
        <v>16</v>
      </c>
      <c r="Y51" s="1">
        <v>20</v>
      </c>
      <c r="Z51" s="1">
        <v>14.8</v>
      </c>
      <c r="AA51" s="1"/>
      <c r="AB51" s="1">
        <f t="shared" si="16"/>
        <v>34.58</v>
      </c>
      <c r="AC51" s="6">
        <v>8</v>
      </c>
      <c r="AD51" s="10">
        <f t="shared" si="18"/>
        <v>12</v>
      </c>
      <c r="AE51" s="1">
        <f t="shared" si="19"/>
        <v>67.199999999999989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38</v>
      </c>
      <c r="C52" s="1">
        <v>120</v>
      </c>
      <c r="D52" s="1">
        <v>96</v>
      </c>
      <c r="E52" s="1">
        <v>39</v>
      </c>
      <c r="F52" s="1">
        <v>161</v>
      </c>
      <c r="G52" s="6">
        <v>0.7</v>
      </c>
      <c r="H52" s="1">
        <v>180</v>
      </c>
      <c r="I52" s="1" t="s">
        <v>35</v>
      </c>
      <c r="J52" s="1">
        <v>43</v>
      </c>
      <c r="K52" s="1">
        <f t="shared" si="15"/>
        <v>-4</v>
      </c>
      <c r="L52" s="1"/>
      <c r="M52" s="1"/>
      <c r="N52" s="1"/>
      <c r="O52" s="1">
        <f t="shared" si="14"/>
        <v>7.8</v>
      </c>
      <c r="P52" s="5"/>
      <c r="Q52" s="5">
        <f t="shared" si="17"/>
        <v>0</v>
      </c>
      <c r="R52" s="5"/>
      <c r="S52" s="1"/>
      <c r="T52" s="1">
        <f t="shared" si="4"/>
        <v>20.641025641025642</v>
      </c>
      <c r="U52" s="1">
        <f t="shared" si="5"/>
        <v>20.641025641025642</v>
      </c>
      <c r="V52" s="1">
        <v>9.6</v>
      </c>
      <c r="W52" s="1">
        <v>19.8</v>
      </c>
      <c r="X52" s="1">
        <v>7</v>
      </c>
      <c r="Y52" s="1">
        <v>21</v>
      </c>
      <c r="Z52" s="1">
        <v>19.600000000000001</v>
      </c>
      <c r="AA52" s="1"/>
      <c r="AB52" s="1">
        <f t="shared" si="16"/>
        <v>0</v>
      </c>
      <c r="AC52" s="6">
        <v>8</v>
      </c>
      <c r="AD52" s="10">
        <f t="shared" si="18"/>
        <v>0</v>
      </c>
      <c r="AE52" s="1">
        <f t="shared" si="19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38</v>
      </c>
      <c r="C53" s="1">
        <v>544</v>
      </c>
      <c r="D53" s="1">
        <v>576</v>
      </c>
      <c r="E53" s="1">
        <v>334</v>
      </c>
      <c r="F53" s="1">
        <v>722</v>
      </c>
      <c r="G53" s="6">
        <v>0.7</v>
      </c>
      <c r="H53" s="1">
        <v>180</v>
      </c>
      <c r="I53" s="1" t="s">
        <v>35</v>
      </c>
      <c r="J53" s="1">
        <v>330</v>
      </c>
      <c r="K53" s="1">
        <f t="shared" si="15"/>
        <v>4</v>
      </c>
      <c r="L53" s="1"/>
      <c r="M53" s="1"/>
      <c r="N53" s="1"/>
      <c r="O53" s="1">
        <f t="shared" si="14"/>
        <v>66.8</v>
      </c>
      <c r="P53" s="5">
        <f>13*O53-F53</f>
        <v>146.39999999999998</v>
      </c>
      <c r="Q53" s="5">
        <f t="shared" si="17"/>
        <v>192</v>
      </c>
      <c r="R53" s="5"/>
      <c r="S53" s="1"/>
      <c r="T53" s="1">
        <f t="shared" si="4"/>
        <v>13.682634730538922</v>
      </c>
      <c r="U53" s="1">
        <f t="shared" si="5"/>
        <v>10.808383233532934</v>
      </c>
      <c r="V53" s="1">
        <v>76</v>
      </c>
      <c r="W53" s="1">
        <v>94.4</v>
      </c>
      <c r="X53" s="1">
        <v>73.2</v>
      </c>
      <c r="Y53" s="1">
        <v>127.8</v>
      </c>
      <c r="Z53" s="1">
        <v>83</v>
      </c>
      <c r="AA53" s="1"/>
      <c r="AB53" s="1">
        <f t="shared" si="16"/>
        <v>102.47999999999998</v>
      </c>
      <c r="AC53" s="6">
        <v>8</v>
      </c>
      <c r="AD53" s="10">
        <f t="shared" si="18"/>
        <v>24</v>
      </c>
      <c r="AE53" s="1">
        <f t="shared" si="19"/>
        <v>134.39999999999998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38</v>
      </c>
      <c r="C54" s="1">
        <v>356</v>
      </c>
      <c r="D54" s="1">
        <v>288</v>
      </c>
      <c r="E54" s="1">
        <v>52</v>
      </c>
      <c r="F54" s="1">
        <v>560</v>
      </c>
      <c r="G54" s="6">
        <v>0.9</v>
      </c>
      <c r="H54" s="1">
        <v>180</v>
      </c>
      <c r="I54" s="1" t="s">
        <v>35</v>
      </c>
      <c r="J54" s="1">
        <v>52</v>
      </c>
      <c r="K54" s="1">
        <f t="shared" si="15"/>
        <v>0</v>
      </c>
      <c r="L54" s="1"/>
      <c r="M54" s="1"/>
      <c r="N54" s="1"/>
      <c r="O54" s="1">
        <f t="shared" si="14"/>
        <v>10.4</v>
      </c>
      <c r="P54" s="5"/>
      <c r="Q54" s="5">
        <f t="shared" si="17"/>
        <v>0</v>
      </c>
      <c r="R54" s="5"/>
      <c r="S54" s="1"/>
      <c r="T54" s="1">
        <f t="shared" si="4"/>
        <v>53.846153846153847</v>
      </c>
      <c r="U54" s="1">
        <f t="shared" si="5"/>
        <v>53.846153846153847</v>
      </c>
      <c r="V54" s="1">
        <v>45.6</v>
      </c>
      <c r="W54" s="1">
        <v>4.5999999999999996</v>
      </c>
      <c r="X54" s="1">
        <v>13.6</v>
      </c>
      <c r="Y54" s="1">
        <v>65.2</v>
      </c>
      <c r="Z54" s="1">
        <v>24</v>
      </c>
      <c r="AA54" s="28" t="s">
        <v>48</v>
      </c>
      <c r="AB54" s="1">
        <f t="shared" si="16"/>
        <v>0</v>
      </c>
      <c r="AC54" s="6">
        <v>8</v>
      </c>
      <c r="AD54" s="10">
        <f t="shared" si="18"/>
        <v>0</v>
      </c>
      <c r="AE54" s="1">
        <f t="shared" si="19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38</v>
      </c>
      <c r="C55" s="1">
        <v>279</v>
      </c>
      <c r="D55" s="1">
        <v>576</v>
      </c>
      <c r="E55" s="1">
        <v>132</v>
      </c>
      <c r="F55" s="1">
        <v>694</v>
      </c>
      <c r="G55" s="6">
        <v>0.9</v>
      </c>
      <c r="H55" s="1">
        <v>180</v>
      </c>
      <c r="I55" s="1" t="s">
        <v>35</v>
      </c>
      <c r="J55" s="1">
        <v>133</v>
      </c>
      <c r="K55" s="1">
        <f t="shared" si="15"/>
        <v>-1</v>
      </c>
      <c r="L55" s="1"/>
      <c r="M55" s="1"/>
      <c r="N55" s="1"/>
      <c r="O55" s="1">
        <f t="shared" si="14"/>
        <v>26.4</v>
      </c>
      <c r="P55" s="5"/>
      <c r="Q55" s="5">
        <f t="shared" si="17"/>
        <v>0</v>
      </c>
      <c r="R55" s="5"/>
      <c r="S55" s="1"/>
      <c r="T55" s="1">
        <f t="shared" si="4"/>
        <v>26.287878787878789</v>
      </c>
      <c r="U55" s="1">
        <f t="shared" si="5"/>
        <v>26.287878787878789</v>
      </c>
      <c r="V55" s="1">
        <v>59.6</v>
      </c>
      <c r="W55" s="1">
        <v>42.2</v>
      </c>
      <c r="X55" s="1">
        <v>13</v>
      </c>
      <c r="Y55" s="1">
        <v>78.2</v>
      </c>
      <c r="Z55" s="1">
        <v>29.6</v>
      </c>
      <c r="AA55" s="1"/>
      <c r="AB55" s="1">
        <f t="shared" si="16"/>
        <v>0</v>
      </c>
      <c r="AC55" s="6">
        <v>8</v>
      </c>
      <c r="AD55" s="10">
        <f t="shared" si="18"/>
        <v>0</v>
      </c>
      <c r="AE55" s="1">
        <f t="shared" si="19"/>
        <v>0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34</v>
      </c>
      <c r="C56" s="1">
        <v>1195</v>
      </c>
      <c r="D56" s="1">
        <v>1800</v>
      </c>
      <c r="E56" s="1">
        <v>1080</v>
      </c>
      <c r="F56" s="1">
        <v>1765</v>
      </c>
      <c r="G56" s="6">
        <v>1</v>
      </c>
      <c r="H56" s="1">
        <v>180</v>
      </c>
      <c r="I56" s="1" t="s">
        <v>35</v>
      </c>
      <c r="J56" s="1">
        <v>1085</v>
      </c>
      <c r="K56" s="1">
        <f t="shared" si="15"/>
        <v>-5</v>
      </c>
      <c r="L56" s="1"/>
      <c r="M56" s="1"/>
      <c r="N56" s="1"/>
      <c r="O56" s="1">
        <f t="shared" si="14"/>
        <v>216</v>
      </c>
      <c r="P56" s="5">
        <f>13*O56-F56</f>
        <v>1043</v>
      </c>
      <c r="Q56" s="5">
        <f t="shared" si="17"/>
        <v>1020</v>
      </c>
      <c r="R56" s="5"/>
      <c r="S56" s="1"/>
      <c r="T56" s="1">
        <f t="shared" si="4"/>
        <v>12.893518518518519</v>
      </c>
      <c r="U56" s="1">
        <f t="shared" si="5"/>
        <v>8.1712962962962958</v>
      </c>
      <c r="V56" s="1">
        <v>220</v>
      </c>
      <c r="W56" s="1">
        <v>228</v>
      </c>
      <c r="X56" s="1">
        <v>221</v>
      </c>
      <c r="Y56" s="1">
        <v>221</v>
      </c>
      <c r="Z56" s="1">
        <v>252</v>
      </c>
      <c r="AA56" s="1"/>
      <c r="AB56" s="1">
        <f t="shared" si="16"/>
        <v>1043</v>
      </c>
      <c r="AC56" s="6">
        <v>5</v>
      </c>
      <c r="AD56" s="10">
        <f t="shared" si="18"/>
        <v>204</v>
      </c>
      <c r="AE56" s="1">
        <f t="shared" si="19"/>
        <v>1020</v>
      </c>
      <c r="AF56" s="1">
        <f>VLOOKUP(A56,[1]Sheet!$A:$AG,32,0)</f>
        <v>12</v>
      </c>
      <c r="AG56" s="1">
        <f>VLOOKUP(A56,[1]Sheet!$A:$AG,33,0)</f>
        <v>144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38</v>
      </c>
      <c r="C57" s="1">
        <v>596</v>
      </c>
      <c r="D57" s="1">
        <v>1759</v>
      </c>
      <c r="E57" s="1">
        <v>850</v>
      </c>
      <c r="F57" s="1">
        <v>1394</v>
      </c>
      <c r="G57" s="6">
        <v>1</v>
      </c>
      <c r="H57" s="1">
        <v>180</v>
      </c>
      <c r="I57" s="1" t="s">
        <v>35</v>
      </c>
      <c r="J57" s="1">
        <v>842</v>
      </c>
      <c r="K57" s="1">
        <f t="shared" si="15"/>
        <v>8</v>
      </c>
      <c r="L57" s="1"/>
      <c r="M57" s="1"/>
      <c r="N57" s="1"/>
      <c r="O57" s="1">
        <f t="shared" si="14"/>
        <v>170</v>
      </c>
      <c r="P57" s="5">
        <f>13*O57-F57</f>
        <v>816</v>
      </c>
      <c r="Q57" s="5">
        <f t="shared" si="17"/>
        <v>840</v>
      </c>
      <c r="R57" s="5"/>
      <c r="S57" s="1"/>
      <c r="T57" s="1">
        <f t="shared" si="4"/>
        <v>13.141176470588235</v>
      </c>
      <c r="U57" s="1">
        <f t="shared" si="5"/>
        <v>8.1999999999999993</v>
      </c>
      <c r="V57" s="1">
        <v>172</v>
      </c>
      <c r="W57" s="1">
        <v>170.8</v>
      </c>
      <c r="X57" s="1">
        <v>149</v>
      </c>
      <c r="Y57" s="1">
        <v>185.6</v>
      </c>
      <c r="Z57" s="1">
        <v>183</v>
      </c>
      <c r="AA57" s="1"/>
      <c r="AB57" s="1">
        <f t="shared" si="16"/>
        <v>816</v>
      </c>
      <c r="AC57" s="6">
        <v>5</v>
      </c>
      <c r="AD57" s="10">
        <f t="shared" si="18"/>
        <v>168</v>
      </c>
      <c r="AE57" s="1">
        <f t="shared" si="19"/>
        <v>840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0" t="s">
        <v>93</v>
      </c>
      <c r="B58" s="20" t="s">
        <v>38</v>
      </c>
      <c r="C58" s="20"/>
      <c r="D58" s="20"/>
      <c r="E58" s="20"/>
      <c r="F58" s="20"/>
      <c r="G58" s="21">
        <v>0</v>
      </c>
      <c r="H58" s="20">
        <v>180</v>
      </c>
      <c r="I58" s="20" t="s">
        <v>35</v>
      </c>
      <c r="J58" s="20"/>
      <c r="K58" s="20">
        <f t="shared" si="15"/>
        <v>0</v>
      </c>
      <c r="L58" s="20"/>
      <c r="M58" s="20"/>
      <c r="N58" s="20"/>
      <c r="O58" s="20">
        <f t="shared" si="14"/>
        <v>0</v>
      </c>
      <c r="P58" s="22"/>
      <c r="Q58" s="22"/>
      <c r="R58" s="22"/>
      <c r="S58" s="20"/>
      <c r="T58" s="20" t="e">
        <f t="shared" si="4"/>
        <v>#DIV/0!</v>
      </c>
      <c r="U58" s="20" t="e">
        <f t="shared" si="5"/>
        <v>#DIV/0!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 t="s">
        <v>40</v>
      </c>
      <c r="AB58" s="20">
        <f t="shared" si="16"/>
        <v>0</v>
      </c>
      <c r="AC58" s="21">
        <v>0</v>
      </c>
      <c r="AD58" s="23"/>
      <c r="AE58" s="20"/>
      <c r="AF58" s="20">
        <f>VLOOKUP(A58,[1]Sheet!$A:$AG,32,0)</f>
        <v>8</v>
      </c>
      <c r="AG58" s="20">
        <f>VLOOKUP(A58,[1]Sheet!$A:$AG,33,0)</f>
        <v>48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0" t="s">
        <v>94</v>
      </c>
      <c r="B59" s="20" t="s">
        <v>38</v>
      </c>
      <c r="C59" s="20"/>
      <c r="D59" s="20"/>
      <c r="E59" s="20"/>
      <c r="F59" s="20"/>
      <c r="G59" s="21">
        <v>0</v>
      </c>
      <c r="H59" s="20">
        <v>180</v>
      </c>
      <c r="I59" s="20" t="s">
        <v>35</v>
      </c>
      <c r="J59" s="20"/>
      <c r="K59" s="20">
        <f t="shared" si="15"/>
        <v>0</v>
      </c>
      <c r="L59" s="20"/>
      <c r="M59" s="20"/>
      <c r="N59" s="20"/>
      <c r="O59" s="20">
        <f t="shared" si="14"/>
        <v>0</v>
      </c>
      <c r="P59" s="22"/>
      <c r="Q59" s="22"/>
      <c r="R59" s="22"/>
      <c r="S59" s="20"/>
      <c r="T59" s="20" t="e">
        <f t="shared" si="4"/>
        <v>#DIV/0!</v>
      </c>
      <c r="U59" s="20" t="e">
        <f t="shared" si="5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 t="s">
        <v>40</v>
      </c>
      <c r="AB59" s="20">
        <f t="shared" si="16"/>
        <v>0</v>
      </c>
      <c r="AC59" s="21">
        <v>0</v>
      </c>
      <c r="AD59" s="23"/>
      <c r="AE59" s="20"/>
      <c r="AF59" s="20">
        <f>VLOOKUP(A59,[1]Sheet!$A:$AG,32,0)</f>
        <v>6</v>
      </c>
      <c r="AG59" s="20">
        <f>VLOOKUP(A59,[1]Sheet!$A:$AG,33,0)</f>
        <v>72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0" t="s">
        <v>95</v>
      </c>
      <c r="B60" s="20" t="s">
        <v>38</v>
      </c>
      <c r="C60" s="20"/>
      <c r="D60" s="20"/>
      <c r="E60" s="20"/>
      <c r="F60" s="20"/>
      <c r="G60" s="21">
        <v>0</v>
      </c>
      <c r="H60" s="20">
        <v>180</v>
      </c>
      <c r="I60" s="20" t="s">
        <v>35</v>
      </c>
      <c r="J60" s="20"/>
      <c r="K60" s="20">
        <f t="shared" si="15"/>
        <v>0</v>
      </c>
      <c r="L60" s="20"/>
      <c r="M60" s="20"/>
      <c r="N60" s="20"/>
      <c r="O60" s="20">
        <f t="shared" si="14"/>
        <v>0</v>
      </c>
      <c r="P60" s="22"/>
      <c r="Q60" s="22"/>
      <c r="R60" s="22"/>
      <c r="S60" s="20"/>
      <c r="T60" s="20" t="e">
        <f t="shared" si="4"/>
        <v>#DIV/0!</v>
      </c>
      <c r="U60" s="20" t="e">
        <f t="shared" si="5"/>
        <v>#DIV/0!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 t="s">
        <v>40</v>
      </c>
      <c r="AB60" s="20">
        <f t="shared" si="16"/>
        <v>0</v>
      </c>
      <c r="AC60" s="21">
        <v>0</v>
      </c>
      <c r="AD60" s="23"/>
      <c r="AE60" s="20"/>
      <c r="AF60" s="20">
        <f>VLOOKUP(A60,[1]Sheet!$A:$AG,32,0)</f>
        <v>6</v>
      </c>
      <c r="AG60" s="20">
        <f>VLOOKUP(A60,[1]Sheet!$A:$AG,33,0)</f>
        <v>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96</v>
      </c>
      <c r="B61" s="15" t="s">
        <v>34</v>
      </c>
      <c r="C61" s="15">
        <v>45</v>
      </c>
      <c r="D61" s="15"/>
      <c r="E61" s="26">
        <v>3</v>
      </c>
      <c r="F61" s="26">
        <v>42</v>
      </c>
      <c r="G61" s="16">
        <v>0</v>
      </c>
      <c r="H61" s="15" t="e">
        <v>#N/A</v>
      </c>
      <c r="I61" s="15" t="s">
        <v>46</v>
      </c>
      <c r="J61" s="15">
        <v>3</v>
      </c>
      <c r="K61" s="15">
        <f t="shared" si="15"/>
        <v>0</v>
      </c>
      <c r="L61" s="15"/>
      <c r="M61" s="15"/>
      <c r="N61" s="15"/>
      <c r="O61" s="15">
        <f t="shared" si="14"/>
        <v>0.6</v>
      </c>
      <c r="P61" s="17"/>
      <c r="Q61" s="17"/>
      <c r="R61" s="17"/>
      <c r="S61" s="15"/>
      <c r="T61" s="15">
        <f t="shared" si="4"/>
        <v>70</v>
      </c>
      <c r="U61" s="15">
        <f t="shared" si="5"/>
        <v>70</v>
      </c>
      <c r="V61" s="15">
        <v>0.6</v>
      </c>
      <c r="W61" s="15">
        <v>1.2</v>
      </c>
      <c r="X61" s="15">
        <v>0</v>
      </c>
      <c r="Y61" s="15">
        <v>1.8</v>
      </c>
      <c r="Z61" s="15">
        <v>0.6</v>
      </c>
      <c r="AA61" s="27" t="s">
        <v>116</v>
      </c>
      <c r="AB61" s="15">
        <f t="shared" si="16"/>
        <v>0</v>
      </c>
      <c r="AC61" s="16">
        <v>0</v>
      </c>
      <c r="AD61" s="18"/>
      <c r="AE61" s="15"/>
      <c r="AF61" s="15"/>
      <c r="AG61" s="15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9" t="s">
        <v>97</v>
      </c>
      <c r="B62" s="1" t="s">
        <v>34</v>
      </c>
      <c r="C62" s="1"/>
      <c r="D62" s="1"/>
      <c r="E62" s="26">
        <f>E61</f>
        <v>3</v>
      </c>
      <c r="F62" s="26">
        <f>F61</f>
        <v>42</v>
      </c>
      <c r="G62" s="6">
        <v>1</v>
      </c>
      <c r="H62" s="1">
        <v>180</v>
      </c>
      <c r="I62" s="1" t="s">
        <v>35</v>
      </c>
      <c r="J62" s="1"/>
      <c r="K62" s="1">
        <f t="shared" si="15"/>
        <v>3</v>
      </c>
      <c r="L62" s="1"/>
      <c r="M62" s="1"/>
      <c r="N62" s="1"/>
      <c r="O62" s="1">
        <f t="shared" si="14"/>
        <v>0.6</v>
      </c>
      <c r="P62" s="5"/>
      <c r="Q62" s="5">
        <f t="shared" ref="Q62:Q68" si="21">AC62*AD62</f>
        <v>0</v>
      </c>
      <c r="R62" s="5"/>
      <c r="S62" s="1"/>
      <c r="T62" s="1">
        <f t="shared" si="4"/>
        <v>70</v>
      </c>
      <c r="U62" s="1">
        <f t="shared" si="5"/>
        <v>70</v>
      </c>
      <c r="V62" s="1">
        <v>0.6</v>
      </c>
      <c r="W62" s="1">
        <v>1.2</v>
      </c>
      <c r="X62" s="1">
        <v>0</v>
      </c>
      <c r="Y62" s="1">
        <v>1.8</v>
      </c>
      <c r="Z62" s="1">
        <v>1.8</v>
      </c>
      <c r="AA62" s="27" t="s">
        <v>115</v>
      </c>
      <c r="AB62" s="1">
        <f t="shared" si="16"/>
        <v>0</v>
      </c>
      <c r="AC62" s="6">
        <v>3</v>
      </c>
      <c r="AD62" s="10">
        <f t="shared" ref="AD62:AD68" si="22">MROUND(P62,AC62*AF62)/AC62</f>
        <v>0</v>
      </c>
      <c r="AE62" s="1">
        <f t="shared" ref="AE62:AE68" si="23">AD62*AC62*G62</f>
        <v>0</v>
      </c>
      <c r="AF62" s="1">
        <f>VLOOKUP(A62,[1]Sheet!$A:$AG,32,0)</f>
        <v>14</v>
      </c>
      <c r="AG62" s="1">
        <f>VLOOKUP(A62,[1]Sheet!$A:$AG,33,0)</f>
        <v>126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38</v>
      </c>
      <c r="C63" s="1">
        <v>1096</v>
      </c>
      <c r="D63" s="1">
        <v>2016</v>
      </c>
      <c r="E63" s="1">
        <v>1100</v>
      </c>
      <c r="F63" s="1">
        <v>1814</v>
      </c>
      <c r="G63" s="6">
        <v>0.25</v>
      </c>
      <c r="H63" s="1">
        <v>180</v>
      </c>
      <c r="I63" s="1" t="s">
        <v>35</v>
      </c>
      <c r="J63" s="1">
        <v>1095</v>
      </c>
      <c r="K63" s="1">
        <f t="shared" si="15"/>
        <v>5</v>
      </c>
      <c r="L63" s="1"/>
      <c r="M63" s="1"/>
      <c r="N63" s="1"/>
      <c r="O63" s="1">
        <f t="shared" si="14"/>
        <v>220</v>
      </c>
      <c r="P63" s="5">
        <f>13*O63-F63</f>
        <v>1046</v>
      </c>
      <c r="Q63" s="5">
        <f t="shared" si="21"/>
        <v>1008</v>
      </c>
      <c r="R63" s="5"/>
      <c r="S63" s="1"/>
      <c r="T63" s="1">
        <f t="shared" si="4"/>
        <v>12.827272727272728</v>
      </c>
      <c r="U63" s="1">
        <f t="shared" si="5"/>
        <v>8.245454545454546</v>
      </c>
      <c r="V63" s="1">
        <v>204.2</v>
      </c>
      <c r="W63" s="1">
        <v>275.39999999999998</v>
      </c>
      <c r="X63" s="1">
        <v>224.8</v>
      </c>
      <c r="Y63" s="1">
        <v>294.8</v>
      </c>
      <c r="Z63" s="1">
        <v>194.4</v>
      </c>
      <c r="AA63" s="1"/>
      <c r="AB63" s="1">
        <f t="shared" si="16"/>
        <v>261.5</v>
      </c>
      <c r="AC63" s="6">
        <v>12</v>
      </c>
      <c r="AD63" s="10">
        <f t="shared" si="22"/>
        <v>84</v>
      </c>
      <c r="AE63" s="1">
        <f t="shared" si="23"/>
        <v>252</v>
      </c>
      <c r="AF63" s="1">
        <f>VLOOKUP(A63,[1]Sheet!$A:$AG,32,0)</f>
        <v>14</v>
      </c>
      <c r="AG63" s="1">
        <f>VLOOKUP(A63,[1]Sheet!$A:$AG,33,0)</f>
        <v>70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38</v>
      </c>
      <c r="C64" s="1">
        <v>673</v>
      </c>
      <c r="D64" s="1">
        <v>1344</v>
      </c>
      <c r="E64" s="1">
        <v>732</v>
      </c>
      <c r="F64" s="1">
        <v>1155</v>
      </c>
      <c r="G64" s="6">
        <v>0.3</v>
      </c>
      <c r="H64" s="1">
        <v>180</v>
      </c>
      <c r="I64" s="1" t="s">
        <v>35</v>
      </c>
      <c r="J64" s="1">
        <v>732</v>
      </c>
      <c r="K64" s="1">
        <f t="shared" si="15"/>
        <v>0</v>
      </c>
      <c r="L64" s="1"/>
      <c r="M64" s="1"/>
      <c r="N64" s="1"/>
      <c r="O64" s="1">
        <f t="shared" si="14"/>
        <v>146.4</v>
      </c>
      <c r="P64" s="5">
        <f t="shared" ref="P64:P65" si="24">13*O64-F64</f>
        <v>748.2</v>
      </c>
      <c r="Q64" s="5">
        <f t="shared" si="21"/>
        <v>672</v>
      </c>
      <c r="R64" s="5"/>
      <c r="S64" s="1"/>
      <c r="T64" s="1">
        <f t="shared" si="4"/>
        <v>12.47950819672131</v>
      </c>
      <c r="U64" s="1">
        <f t="shared" si="5"/>
        <v>7.889344262295082</v>
      </c>
      <c r="V64" s="1">
        <v>101.6</v>
      </c>
      <c r="W64" s="1">
        <v>170.4</v>
      </c>
      <c r="X64" s="1">
        <v>121.8</v>
      </c>
      <c r="Y64" s="1">
        <v>151.19999999999999</v>
      </c>
      <c r="Z64" s="1">
        <v>116.2</v>
      </c>
      <c r="AA64" s="1"/>
      <c r="AB64" s="1">
        <f t="shared" si="16"/>
        <v>224.46</v>
      </c>
      <c r="AC64" s="6">
        <v>12</v>
      </c>
      <c r="AD64" s="10">
        <f t="shared" si="22"/>
        <v>56</v>
      </c>
      <c r="AE64" s="1">
        <f t="shared" si="23"/>
        <v>201.6</v>
      </c>
      <c r="AF64" s="1">
        <f>VLOOKUP(A64,[1]Sheet!$A:$AG,32,0)</f>
        <v>14</v>
      </c>
      <c r="AG64" s="1">
        <f>VLOOKUP(A64,[1]Sheet!$A:$AG,33,0)</f>
        <v>70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34</v>
      </c>
      <c r="C65" s="1">
        <v>433.3</v>
      </c>
      <c r="D65" s="1">
        <v>65.3</v>
      </c>
      <c r="E65" s="1">
        <v>210.6</v>
      </c>
      <c r="F65" s="1">
        <v>244.8</v>
      </c>
      <c r="G65" s="6">
        <v>1</v>
      </c>
      <c r="H65" s="1">
        <v>180</v>
      </c>
      <c r="I65" s="1" t="s">
        <v>101</v>
      </c>
      <c r="J65" s="1">
        <v>210</v>
      </c>
      <c r="K65" s="1">
        <f t="shared" si="15"/>
        <v>0.59999999999999432</v>
      </c>
      <c r="L65" s="1"/>
      <c r="M65" s="1"/>
      <c r="N65" s="1"/>
      <c r="O65" s="1">
        <f t="shared" si="14"/>
        <v>42.12</v>
      </c>
      <c r="P65" s="5">
        <f t="shared" si="24"/>
        <v>302.75999999999993</v>
      </c>
      <c r="Q65" s="5">
        <f t="shared" si="21"/>
        <v>291.59999999999997</v>
      </c>
      <c r="R65" s="5"/>
      <c r="S65" s="1"/>
      <c r="T65" s="1">
        <f t="shared" si="4"/>
        <v>12.735042735042736</v>
      </c>
      <c r="U65" s="1">
        <f t="shared" si="5"/>
        <v>5.8119658119658126</v>
      </c>
      <c r="V65" s="1">
        <v>32.08</v>
      </c>
      <c r="W65" s="1">
        <v>37.54</v>
      </c>
      <c r="X65" s="1">
        <v>48.66</v>
      </c>
      <c r="Y65" s="1">
        <v>24.12</v>
      </c>
      <c r="Z65" s="1">
        <v>34.200000000000003</v>
      </c>
      <c r="AA65" s="1"/>
      <c r="AB65" s="1">
        <f t="shared" si="16"/>
        <v>302.75999999999993</v>
      </c>
      <c r="AC65" s="6">
        <v>1.8</v>
      </c>
      <c r="AD65" s="10">
        <f t="shared" si="22"/>
        <v>161.99999999999997</v>
      </c>
      <c r="AE65" s="1">
        <f t="shared" si="23"/>
        <v>291.59999999999997</v>
      </c>
      <c r="AF65" s="1">
        <f>VLOOKUP(A65,[1]Sheet!$A:$AG,32,0)</f>
        <v>18</v>
      </c>
      <c r="AG65" s="1">
        <f>VLOOKUP(A65,[1]Sheet!$A:$AG,33,0)</f>
        <v>234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102</v>
      </c>
      <c r="B66" s="1" t="s">
        <v>38</v>
      </c>
      <c r="C66" s="1">
        <v>772</v>
      </c>
      <c r="D66" s="1">
        <v>1008</v>
      </c>
      <c r="E66" s="1">
        <v>755</v>
      </c>
      <c r="F66" s="1">
        <v>877</v>
      </c>
      <c r="G66" s="6">
        <v>0.3</v>
      </c>
      <c r="H66" s="1">
        <v>180</v>
      </c>
      <c r="I66" s="1" t="s">
        <v>35</v>
      </c>
      <c r="J66" s="1">
        <v>748</v>
      </c>
      <c r="K66" s="1">
        <f t="shared" si="15"/>
        <v>7</v>
      </c>
      <c r="L66" s="1"/>
      <c r="M66" s="1"/>
      <c r="N66" s="1"/>
      <c r="O66" s="1">
        <f t="shared" si="14"/>
        <v>151</v>
      </c>
      <c r="P66" s="5">
        <f>13*O66-F66</f>
        <v>1086</v>
      </c>
      <c r="Q66" s="5">
        <f t="shared" si="21"/>
        <v>1008</v>
      </c>
      <c r="R66" s="5"/>
      <c r="S66" s="1"/>
      <c r="T66" s="1">
        <f t="shared" si="4"/>
        <v>12.483443708609272</v>
      </c>
      <c r="U66" s="1">
        <f t="shared" si="5"/>
        <v>5.8079470198675498</v>
      </c>
      <c r="V66" s="1">
        <v>121</v>
      </c>
      <c r="W66" s="1">
        <v>117.8</v>
      </c>
      <c r="X66" s="1">
        <v>112.6</v>
      </c>
      <c r="Y66" s="1">
        <v>120.4</v>
      </c>
      <c r="Z66" s="1">
        <v>98.6</v>
      </c>
      <c r="AA66" s="1"/>
      <c r="AB66" s="1">
        <f t="shared" si="16"/>
        <v>325.8</v>
      </c>
      <c r="AC66" s="6">
        <v>12</v>
      </c>
      <c r="AD66" s="10">
        <f t="shared" si="22"/>
        <v>84</v>
      </c>
      <c r="AE66" s="1">
        <f t="shared" si="23"/>
        <v>302.39999999999998</v>
      </c>
      <c r="AF66" s="1">
        <f>VLOOKUP(A66,[1]Sheet!$A:$AG,32,0)</f>
        <v>14</v>
      </c>
      <c r="AG66" s="1">
        <f>VLOOKUP(A66,[1]Sheet!$A:$AG,33,0)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38</v>
      </c>
      <c r="C67" s="1">
        <v>211</v>
      </c>
      <c r="D67" s="1"/>
      <c r="E67" s="1">
        <v>108</v>
      </c>
      <c r="F67" s="1">
        <v>72</v>
      </c>
      <c r="G67" s="6">
        <v>0.2</v>
      </c>
      <c r="H67" s="1">
        <v>365</v>
      </c>
      <c r="I67" s="1" t="s">
        <v>35</v>
      </c>
      <c r="J67" s="1">
        <v>108</v>
      </c>
      <c r="K67" s="1">
        <f t="shared" ref="K67:K75" si="25">E67-J67</f>
        <v>0</v>
      </c>
      <c r="L67" s="1"/>
      <c r="M67" s="1"/>
      <c r="N67" s="1"/>
      <c r="O67" s="1">
        <f t="shared" si="14"/>
        <v>21.6</v>
      </c>
      <c r="P67" s="5">
        <f>14*O67-F67</f>
        <v>230.40000000000003</v>
      </c>
      <c r="Q67" s="5">
        <f t="shared" si="21"/>
        <v>240</v>
      </c>
      <c r="R67" s="5"/>
      <c r="S67" s="1"/>
      <c r="T67" s="1">
        <f t="shared" si="4"/>
        <v>14.444444444444443</v>
      </c>
      <c r="U67" s="1">
        <f t="shared" si="5"/>
        <v>3.333333333333333</v>
      </c>
      <c r="V67" s="1">
        <v>12</v>
      </c>
      <c r="W67" s="1">
        <v>15.4</v>
      </c>
      <c r="X67" s="1">
        <v>18.2</v>
      </c>
      <c r="Y67" s="1">
        <v>14</v>
      </c>
      <c r="Z67" s="1">
        <v>14.4</v>
      </c>
      <c r="AA67" s="1"/>
      <c r="AB67" s="1">
        <f t="shared" si="16"/>
        <v>46.080000000000013</v>
      </c>
      <c r="AC67" s="6">
        <v>6</v>
      </c>
      <c r="AD67" s="10">
        <f t="shared" si="22"/>
        <v>40</v>
      </c>
      <c r="AE67" s="1">
        <f t="shared" si="23"/>
        <v>48</v>
      </c>
      <c r="AF67" s="1">
        <f>VLOOKUP(A67,[1]Sheet!$A:$AG,32,0)</f>
        <v>10</v>
      </c>
      <c r="AG67" s="1">
        <f>VLOOKUP(A67,[1]Sheet!$A:$AG,33,0)</f>
        <v>130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4" t="s">
        <v>104</v>
      </c>
      <c r="B68" s="1" t="s">
        <v>38</v>
      </c>
      <c r="C68" s="1">
        <v>47</v>
      </c>
      <c r="D68" s="1"/>
      <c r="E68" s="1">
        <v>10</v>
      </c>
      <c r="F68" s="1"/>
      <c r="G68" s="6">
        <v>0.2</v>
      </c>
      <c r="H68" s="1">
        <v>365</v>
      </c>
      <c r="I68" s="1" t="s">
        <v>35</v>
      </c>
      <c r="J68" s="1">
        <v>17</v>
      </c>
      <c r="K68" s="1">
        <f t="shared" si="25"/>
        <v>-7</v>
      </c>
      <c r="L68" s="1"/>
      <c r="M68" s="1"/>
      <c r="N68" s="1"/>
      <c r="O68" s="1">
        <f t="shared" ref="O68:O75" si="26">E68/5</f>
        <v>2</v>
      </c>
      <c r="P68" s="25">
        <v>240</v>
      </c>
      <c r="Q68" s="5">
        <f t="shared" si="21"/>
        <v>240</v>
      </c>
      <c r="R68" s="5"/>
      <c r="S68" s="1"/>
      <c r="T68" s="1">
        <f t="shared" si="4"/>
        <v>120</v>
      </c>
      <c r="U68" s="1">
        <f t="shared" si="5"/>
        <v>0</v>
      </c>
      <c r="V68" s="1">
        <v>19.600000000000001</v>
      </c>
      <c r="W68" s="1">
        <v>16.8</v>
      </c>
      <c r="X68" s="1">
        <v>12.6</v>
      </c>
      <c r="Y68" s="1">
        <v>15.8</v>
      </c>
      <c r="Z68" s="1">
        <v>12</v>
      </c>
      <c r="AA68" s="24" t="s">
        <v>105</v>
      </c>
      <c r="AB68" s="1">
        <f t="shared" si="16"/>
        <v>48</v>
      </c>
      <c r="AC68" s="6">
        <v>6</v>
      </c>
      <c r="AD68" s="10">
        <f t="shared" si="22"/>
        <v>40</v>
      </c>
      <c r="AE68" s="1">
        <f t="shared" si="23"/>
        <v>48</v>
      </c>
      <c r="AF68" s="1">
        <f>VLOOKUP(A68,[1]Sheet!$A:$AG,32,0)</f>
        <v>10</v>
      </c>
      <c r="AG68" s="1">
        <f>VLOOKUP(A68,[1]Sheet!$A:$AG,33,0)</f>
        <v>130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0" t="s">
        <v>106</v>
      </c>
      <c r="B69" s="20" t="s">
        <v>38</v>
      </c>
      <c r="C69" s="20"/>
      <c r="D69" s="20"/>
      <c r="E69" s="20"/>
      <c r="F69" s="20"/>
      <c r="G69" s="21">
        <v>0</v>
      </c>
      <c r="H69" s="20">
        <v>180</v>
      </c>
      <c r="I69" s="20" t="s">
        <v>35</v>
      </c>
      <c r="J69" s="20"/>
      <c r="K69" s="20">
        <f t="shared" si="25"/>
        <v>0</v>
      </c>
      <c r="L69" s="20"/>
      <c r="M69" s="20"/>
      <c r="N69" s="20"/>
      <c r="O69" s="20">
        <f t="shared" si="26"/>
        <v>0</v>
      </c>
      <c r="P69" s="22"/>
      <c r="Q69" s="22"/>
      <c r="R69" s="22"/>
      <c r="S69" s="20"/>
      <c r="T69" s="20" t="e">
        <f t="shared" si="4"/>
        <v>#DIV/0!</v>
      </c>
      <c r="U69" s="20" t="e">
        <f t="shared" si="5"/>
        <v>#DIV/0!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 t="s">
        <v>40</v>
      </c>
      <c r="AB69" s="20">
        <f t="shared" si="16"/>
        <v>0</v>
      </c>
      <c r="AC69" s="21">
        <v>0</v>
      </c>
      <c r="AD69" s="23"/>
      <c r="AE69" s="20"/>
      <c r="AF69" s="20">
        <f>VLOOKUP(A69,[1]Sheet!$A:$AG,32,0)</f>
        <v>14</v>
      </c>
      <c r="AG69" s="20">
        <f>VLOOKUP(A69,[1]Sheet!$A:$AG,33,0)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0" t="s">
        <v>107</v>
      </c>
      <c r="B70" s="20" t="s">
        <v>38</v>
      </c>
      <c r="C70" s="20"/>
      <c r="D70" s="20"/>
      <c r="E70" s="20"/>
      <c r="F70" s="20"/>
      <c r="G70" s="21">
        <v>0</v>
      </c>
      <c r="H70" s="20">
        <v>180</v>
      </c>
      <c r="I70" s="20" t="s">
        <v>35</v>
      </c>
      <c r="J70" s="20"/>
      <c r="K70" s="20">
        <f t="shared" si="25"/>
        <v>0</v>
      </c>
      <c r="L70" s="20"/>
      <c r="M70" s="20"/>
      <c r="N70" s="20"/>
      <c r="O70" s="20">
        <f t="shared" si="26"/>
        <v>0</v>
      </c>
      <c r="P70" s="22"/>
      <c r="Q70" s="22"/>
      <c r="R70" s="22"/>
      <c r="S70" s="20"/>
      <c r="T70" s="20" t="e">
        <f t="shared" si="4"/>
        <v>#DIV/0!</v>
      </c>
      <c r="U70" s="20" t="e">
        <f t="shared" si="5"/>
        <v>#DIV/0!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 t="s">
        <v>40</v>
      </c>
      <c r="AB70" s="20">
        <f t="shared" ref="AB70:AB75" si="27">P70*G70</f>
        <v>0</v>
      </c>
      <c r="AC70" s="21">
        <v>0</v>
      </c>
      <c r="AD70" s="23"/>
      <c r="AE70" s="20"/>
      <c r="AF70" s="20">
        <f>VLOOKUP(A70,[1]Sheet!$A:$AG,32,0)</f>
        <v>14</v>
      </c>
      <c r="AG70" s="20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38</v>
      </c>
      <c r="C71" s="1">
        <v>1308</v>
      </c>
      <c r="D71" s="1">
        <v>2652</v>
      </c>
      <c r="E71" s="1">
        <v>1109</v>
      </c>
      <c r="F71" s="1">
        <v>2608</v>
      </c>
      <c r="G71" s="6">
        <v>0.25</v>
      </c>
      <c r="H71" s="1">
        <v>180</v>
      </c>
      <c r="I71" s="1" t="s">
        <v>35</v>
      </c>
      <c r="J71" s="1">
        <v>1103</v>
      </c>
      <c r="K71" s="1">
        <f t="shared" si="25"/>
        <v>6</v>
      </c>
      <c r="L71" s="1"/>
      <c r="M71" s="1"/>
      <c r="N71" s="1"/>
      <c r="O71" s="1">
        <f t="shared" si="26"/>
        <v>221.8</v>
      </c>
      <c r="P71" s="5">
        <f>13*O71-F71</f>
        <v>275.40000000000009</v>
      </c>
      <c r="Q71" s="5">
        <f t="shared" ref="Q71:Q75" si="28">AC71*AD71</f>
        <v>336</v>
      </c>
      <c r="R71" s="5"/>
      <c r="S71" s="1"/>
      <c r="T71" s="1">
        <f t="shared" ref="T71:T75" si="29">(F71+Q71)/O71</f>
        <v>13.273219116321009</v>
      </c>
      <c r="U71" s="1">
        <f t="shared" ref="U71:U75" si="30">F71/O71</f>
        <v>11.758340847610459</v>
      </c>
      <c r="V71" s="1">
        <v>267.8</v>
      </c>
      <c r="W71" s="1">
        <v>255.2</v>
      </c>
      <c r="X71" s="1">
        <v>231.2</v>
      </c>
      <c r="Y71" s="1">
        <v>354.8</v>
      </c>
      <c r="Z71" s="1">
        <v>191.4</v>
      </c>
      <c r="AA71" s="1"/>
      <c r="AB71" s="1">
        <f t="shared" si="27"/>
        <v>68.850000000000023</v>
      </c>
      <c r="AC71" s="6">
        <v>12</v>
      </c>
      <c r="AD71" s="10">
        <f t="shared" ref="AD71:AD75" si="31">MROUND(P71,AC71*AF71)/AC71</f>
        <v>28</v>
      </c>
      <c r="AE71" s="1">
        <f t="shared" ref="AE71:AE75" si="32">AD71*AC71*G71</f>
        <v>84</v>
      </c>
      <c r="AF71" s="1">
        <f>VLOOKUP(A71,[1]Sheet!$A:$AG,32,0)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38</v>
      </c>
      <c r="C72" s="1">
        <v>1439</v>
      </c>
      <c r="D72" s="1">
        <v>2316</v>
      </c>
      <c r="E72" s="1">
        <v>1236</v>
      </c>
      <c r="F72" s="1">
        <v>2270</v>
      </c>
      <c r="G72" s="6">
        <v>0.25</v>
      </c>
      <c r="H72" s="1">
        <v>180</v>
      </c>
      <c r="I72" s="1" t="s">
        <v>35</v>
      </c>
      <c r="J72" s="1">
        <v>1229</v>
      </c>
      <c r="K72" s="1">
        <f t="shared" si="25"/>
        <v>7</v>
      </c>
      <c r="L72" s="1"/>
      <c r="M72" s="1"/>
      <c r="N72" s="1"/>
      <c r="O72" s="1">
        <f t="shared" si="26"/>
        <v>247.2</v>
      </c>
      <c r="P72" s="5">
        <f>13*O72-F72</f>
        <v>943.59999999999991</v>
      </c>
      <c r="Q72" s="5">
        <f t="shared" si="28"/>
        <v>1008</v>
      </c>
      <c r="R72" s="5"/>
      <c r="S72" s="1"/>
      <c r="T72" s="1">
        <f t="shared" si="29"/>
        <v>13.260517799352751</v>
      </c>
      <c r="U72" s="1">
        <f t="shared" si="30"/>
        <v>9.1828478964401299</v>
      </c>
      <c r="V72" s="1">
        <v>242.6</v>
      </c>
      <c r="W72" s="1">
        <v>292.60000000000002</v>
      </c>
      <c r="X72" s="1">
        <v>257.60000000000002</v>
      </c>
      <c r="Y72" s="1">
        <v>284</v>
      </c>
      <c r="Z72" s="1">
        <v>209.6</v>
      </c>
      <c r="AA72" s="1"/>
      <c r="AB72" s="1">
        <f t="shared" si="27"/>
        <v>235.89999999999998</v>
      </c>
      <c r="AC72" s="6">
        <v>12</v>
      </c>
      <c r="AD72" s="10">
        <f t="shared" si="31"/>
        <v>84</v>
      </c>
      <c r="AE72" s="1">
        <f t="shared" si="32"/>
        <v>252</v>
      </c>
      <c r="AF72" s="1">
        <f>VLOOKUP(A72,[1]Sheet!$A:$AG,32,0)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34</v>
      </c>
      <c r="C73" s="1">
        <v>18.899999999999999</v>
      </c>
      <c r="D73" s="1">
        <v>113.4</v>
      </c>
      <c r="E73" s="1">
        <v>2.7</v>
      </c>
      <c r="F73" s="1">
        <v>126.9</v>
      </c>
      <c r="G73" s="6">
        <v>1</v>
      </c>
      <c r="H73" s="1">
        <v>180</v>
      </c>
      <c r="I73" s="1" t="s">
        <v>35</v>
      </c>
      <c r="J73" s="1">
        <v>2.7</v>
      </c>
      <c r="K73" s="1">
        <f t="shared" si="25"/>
        <v>0</v>
      </c>
      <c r="L73" s="1"/>
      <c r="M73" s="1"/>
      <c r="N73" s="1"/>
      <c r="O73" s="1">
        <f t="shared" si="26"/>
        <v>0.54</v>
      </c>
      <c r="P73" s="5"/>
      <c r="Q73" s="5">
        <f t="shared" si="28"/>
        <v>0</v>
      </c>
      <c r="R73" s="5"/>
      <c r="S73" s="1"/>
      <c r="T73" s="1">
        <f t="shared" si="29"/>
        <v>235</v>
      </c>
      <c r="U73" s="1">
        <f t="shared" si="30"/>
        <v>235</v>
      </c>
      <c r="V73" s="1">
        <v>8.64</v>
      </c>
      <c r="W73" s="1">
        <v>11.34</v>
      </c>
      <c r="X73" s="1">
        <v>4.32</v>
      </c>
      <c r="Y73" s="1">
        <v>7.02</v>
      </c>
      <c r="Z73" s="1">
        <v>0</v>
      </c>
      <c r="AA73" s="28" t="s">
        <v>48</v>
      </c>
      <c r="AB73" s="1">
        <f t="shared" si="27"/>
        <v>0</v>
      </c>
      <c r="AC73" s="6">
        <v>2.7</v>
      </c>
      <c r="AD73" s="10">
        <f t="shared" si="31"/>
        <v>0</v>
      </c>
      <c r="AE73" s="1">
        <f t="shared" si="32"/>
        <v>0</v>
      </c>
      <c r="AF73" s="1">
        <f>VLOOKUP(A73,[1]Sheet!$A:$AG,32,0)</f>
        <v>14</v>
      </c>
      <c r="AG73" s="1">
        <f>VLOOKUP(A73,[1]Sheet!$A:$AG,33,0)</f>
        <v>126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34</v>
      </c>
      <c r="C74" s="1">
        <v>870</v>
      </c>
      <c r="D74" s="1">
        <v>1620</v>
      </c>
      <c r="E74" s="1">
        <v>910</v>
      </c>
      <c r="F74" s="1">
        <v>1415</v>
      </c>
      <c r="G74" s="6">
        <v>1</v>
      </c>
      <c r="H74" s="1">
        <v>180</v>
      </c>
      <c r="I74" s="1" t="s">
        <v>35</v>
      </c>
      <c r="J74" s="1">
        <v>910</v>
      </c>
      <c r="K74" s="1">
        <f t="shared" si="25"/>
        <v>0</v>
      </c>
      <c r="L74" s="1"/>
      <c r="M74" s="1"/>
      <c r="N74" s="1"/>
      <c r="O74" s="1">
        <f t="shared" si="26"/>
        <v>182</v>
      </c>
      <c r="P74" s="5">
        <f>13*O74-F74</f>
        <v>951</v>
      </c>
      <c r="Q74" s="5">
        <f t="shared" si="28"/>
        <v>960</v>
      </c>
      <c r="R74" s="5"/>
      <c r="S74" s="1"/>
      <c r="T74" s="1">
        <f t="shared" si="29"/>
        <v>13.049450549450549</v>
      </c>
      <c r="U74" s="1">
        <f t="shared" si="30"/>
        <v>7.7747252747252746</v>
      </c>
      <c r="V74" s="1">
        <v>180</v>
      </c>
      <c r="W74" s="1">
        <v>208</v>
      </c>
      <c r="X74" s="1">
        <v>167</v>
      </c>
      <c r="Y74" s="1">
        <v>197</v>
      </c>
      <c r="Z74" s="1">
        <v>200</v>
      </c>
      <c r="AA74" s="1"/>
      <c r="AB74" s="1">
        <f t="shared" si="27"/>
        <v>951</v>
      </c>
      <c r="AC74" s="6">
        <v>5</v>
      </c>
      <c r="AD74" s="10">
        <f t="shared" si="31"/>
        <v>192</v>
      </c>
      <c r="AE74" s="1">
        <f t="shared" si="32"/>
        <v>960</v>
      </c>
      <c r="AF74" s="1">
        <f>VLOOKUP(A74,[1]Sheet!$A:$AG,32,0)</f>
        <v>12</v>
      </c>
      <c r="AG74" s="1">
        <f>VLOOKUP(A74,[1]Sheet!$A:$AG,33,0)</f>
        <v>84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38</v>
      </c>
      <c r="C75" s="1">
        <v>1869</v>
      </c>
      <c r="D75" s="1">
        <v>23</v>
      </c>
      <c r="E75" s="1">
        <v>182</v>
      </c>
      <c r="F75" s="1">
        <v>1627</v>
      </c>
      <c r="G75" s="6">
        <v>0.14000000000000001</v>
      </c>
      <c r="H75" s="1">
        <v>180</v>
      </c>
      <c r="I75" s="1" t="s">
        <v>35</v>
      </c>
      <c r="J75" s="1">
        <v>175</v>
      </c>
      <c r="K75" s="1">
        <f t="shared" si="25"/>
        <v>7</v>
      </c>
      <c r="L75" s="1"/>
      <c r="M75" s="1"/>
      <c r="N75" s="1"/>
      <c r="O75" s="1">
        <f t="shared" si="26"/>
        <v>36.4</v>
      </c>
      <c r="P75" s="5"/>
      <c r="Q75" s="5">
        <f t="shared" si="28"/>
        <v>0</v>
      </c>
      <c r="R75" s="5"/>
      <c r="S75" s="1"/>
      <c r="T75" s="1">
        <f t="shared" si="29"/>
        <v>44.697802197802197</v>
      </c>
      <c r="U75" s="1">
        <f t="shared" si="30"/>
        <v>44.697802197802197</v>
      </c>
      <c r="V75" s="1">
        <v>135.4</v>
      </c>
      <c r="W75" s="1">
        <v>81.400000000000006</v>
      </c>
      <c r="X75" s="1">
        <v>6.6</v>
      </c>
      <c r="Y75" s="1">
        <v>286</v>
      </c>
      <c r="Z75" s="1">
        <v>27</v>
      </c>
      <c r="AA75" s="28" t="s">
        <v>48</v>
      </c>
      <c r="AB75" s="1">
        <f t="shared" si="27"/>
        <v>0</v>
      </c>
      <c r="AC75" s="6">
        <v>22</v>
      </c>
      <c r="AD75" s="10">
        <f t="shared" si="31"/>
        <v>0</v>
      </c>
      <c r="AE75" s="1">
        <f t="shared" si="32"/>
        <v>0</v>
      </c>
      <c r="AF75" s="1">
        <f>VLOOKUP(A75,[1]Sheet!$A:$AG,32,0)</f>
        <v>12</v>
      </c>
      <c r="AG75" s="1">
        <f>VLOOKUP(A75,[1]Sheet!$A:$AG,33,0)</f>
        <v>84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6"/>
      <c r="AD76" s="1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1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1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G75" xr:uid="{FC1F5E71-714F-4D45-A61A-30FA91A5703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2024-10-24T12:44:39Z</dcterms:created>
  <dcterms:modified xsi:type="dcterms:W3CDTF">2024-10-31T05:56:29Z</dcterms:modified>
</cp:coreProperties>
</file>