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10,24 ПОКОМ ЗПФ филиалы\"/>
    </mc:Choice>
  </mc:AlternateContent>
  <xr:revisionPtr revIDLastSave="0" documentId="13_ncr:1_{62AF8EF9-8C63-4848-BB36-43EA6B7175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1" l="1"/>
  <c r="AB15" i="1"/>
  <c r="AB16" i="1"/>
  <c r="AB19" i="1"/>
  <c r="AB31" i="1"/>
  <c r="AB36" i="1"/>
  <c r="AB37" i="1"/>
  <c r="AB38" i="1"/>
  <c r="AB40" i="1"/>
  <c r="AB41" i="1"/>
  <c r="AB42" i="1"/>
  <c r="AB45" i="1"/>
  <c r="AB62" i="1"/>
  <c r="AB63" i="1"/>
  <c r="AB64" i="1"/>
  <c r="AB65" i="1"/>
  <c r="AB66" i="1"/>
  <c r="AB79" i="1"/>
  <c r="F78" i="1" l="1"/>
  <c r="E78" i="1"/>
  <c r="F32" i="1"/>
  <c r="E32" i="1"/>
  <c r="AG15" i="1" l="1"/>
  <c r="AF15" i="1"/>
  <c r="AG14" i="1"/>
  <c r="AF14" i="1"/>
  <c r="O20" i="1" l="1"/>
  <c r="AG80" i="1"/>
  <c r="AF80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4" i="1"/>
  <c r="AF44" i="1"/>
  <c r="AG43" i="1"/>
  <c r="AF43" i="1"/>
  <c r="AG39" i="1"/>
  <c r="AF39" i="1"/>
  <c r="AG35" i="1"/>
  <c r="AF35" i="1"/>
  <c r="AG34" i="1"/>
  <c r="AF34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18" i="1"/>
  <c r="AF18" i="1"/>
  <c r="AG17" i="1"/>
  <c r="AF17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33" i="1" l="1"/>
  <c r="AD69" i="1"/>
  <c r="AD71" i="1"/>
  <c r="AD73" i="1"/>
  <c r="AD20" i="1"/>
  <c r="AB20" i="1"/>
  <c r="U20" i="1"/>
  <c r="O6" i="1"/>
  <c r="AB6" i="1" s="1"/>
  <c r="O7" i="1"/>
  <c r="P7" i="1" s="1"/>
  <c r="O8" i="1"/>
  <c r="P8" i="1" s="1"/>
  <c r="O9" i="1"/>
  <c r="O10" i="1"/>
  <c r="O11" i="1"/>
  <c r="P11" i="1" s="1"/>
  <c r="O12" i="1"/>
  <c r="AB12" i="1" s="1"/>
  <c r="O13" i="1"/>
  <c r="AB13" i="1" s="1"/>
  <c r="O14" i="1"/>
  <c r="O15" i="1"/>
  <c r="O16" i="1"/>
  <c r="O17" i="1"/>
  <c r="P17" i="1" s="1"/>
  <c r="O18" i="1"/>
  <c r="P18" i="1" s="1"/>
  <c r="AB18" i="1" s="1"/>
  <c r="O19" i="1"/>
  <c r="O21" i="1"/>
  <c r="P21" i="1" s="1"/>
  <c r="O22" i="1"/>
  <c r="AB22" i="1" s="1"/>
  <c r="O23" i="1"/>
  <c r="AB23" i="1" s="1"/>
  <c r="O24" i="1"/>
  <c r="AB24" i="1" s="1"/>
  <c r="O25" i="1"/>
  <c r="AB25" i="1" s="1"/>
  <c r="O26" i="1"/>
  <c r="P26" i="1" s="1"/>
  <c r="O27" i="1"/>
  <c r="AB27" i="1" s="1"/>
  <c r="O28" i="1"/>
  <c r="O29" i="1"/>
  <c r="O30" i="1"/>
  <c r="P30" i="1" s="1"/>
  <c r="O31" i="1"/>
  <c r="O32" i="1"/>
  <c r="P32" i="1" s="1"/>
  <c r="O33" i="1"/>
  <c r="AB33" i="1" s="1"/>
  <c r="O34" i="1"/>
  <c r="P34" i="1" s="1"/>
  <c r="O35" i="1"/>
  <c r="P35" i="1" s="1"/>
  <c r="O36" i="1"/>
  <c r="O37" i="1"/>
  <c r="O38" i="1"/>
  <c r="O39" i="1"/>
  <c r="P39" i="1" s="1"/>
  <c r="AB39" i="1" s="1"/>
  <c r="O40" i="1"/>
  <c r="O41" i="1"/>
  <c r="O42" i="1"/>
  <c r="O43" i="1"/>
  <c r="P43" i="1" s="1"/>
  <c r="O44" i="1"/>
  <c r="P44" i="1" s="1"/>
  <c r="O45" i="1"/>
  <c r="O46" i="1"/>
  <c r="O47" i="1"/>
  <c r="AB47" i="1" s="1"/>
  <c r="O48" i="1"/>
  <c r="P48" i="1" s="1"/>
  <c r="O49" i="1"/>
  <c r="P49" i="1" s="1"/>
  <c r="O50" i="1"/>
  <c r="O51" i="1"/>
  <c r="O52" i="1"/>
  <c r="P52" i="1" s="1"/>
  <c r="O53" i="1"/>
  <c r="P53" i="1" s="1"/>
  <c r="AB53" i="1" s="1"/>
  <c r="O54" i="1"/>
  <c r="AB54" i="1" s="1"/>
  <c r="O55" i="1"/>
  <c r="AB55" i="1" s="1"/>
  <c r="O56" i="1"/>
  <c r="AB56" i="1" s="1"/>
  <c r="O57" i="1"/>
  <c r="P57" i="1" s="1"/>
  <c r="O58" i="1"/>
  <c r="O59" i="1"/>
  <c r="AB59" i="1" s="1"/>
  <c r="O60" i="1"/>
  <c r="P60" i="1" s="1"/>
  <c r="O61" i="1"/>
  <c r="O62" i="1"/>
  <c r="O63" i="1"/>
  <c r="O64" i="1"/>
  <c r="O65" i="1"/>
  <c r="O66" i="1"/>
  <c r="O67" i="1"/>
  <c r="P67" i="1" s="1"/>
  <c r="O68" i="1"/>
  <c r="P68" i="1" s="1"/>
  <c r="O69" i="1"/>
  <c r="AB69" i="1" s="1"/>
  <c r="O70" i="1"/>
  <c r="O71" i="1"/>
  <c r="AB71" i="1" s="1"/>
  <c r="O72" i="1"/>
  <c r="AB72" i="1" s="1"/>
  <c r="O73" i="1"/>
  <c r="AB73" i="1" s="1"/>
  <c r="O74" i="1"/>
  <c r="P74" i="1" s="1"/>
  <c r="O75" i="1"/>
  <c r="P75" i="1" s="1"/>
  <c r="O76" i="1"/>
  <c r="O77" i="1"/>
  <c r="O78" i="1"/>
  <c r="P78" i="1" s="1"/>
  <c r="O79" i="1"/>
  <c r="O80" i="1"/>
  <c r="AB80" i="1" s="1"/>
  <c r="P61" i="1" l="1"/>
  <c r="AB61" i="1" s="1"/>
  <c r="P29" i="1"/>
  <c r="AB29" i="1" s="1"/>
  <c r="P10" i="1"/>
  <c r="AB10" i="1" s="1"/>
  <c r="P76" i="1"/>
  <c r="AB76" i="1" s="1"/>
  <c r="AB52" i="1"/>
  <c r="AB44" i="1"/>
  <c r="AB34" i="1"/>
  <c r="AB32" i="1"/>
  <c r="AB17" i="1"/>
  <c r="P9" i="1"/>
  <c r="AB9" i="1" s="1"/>
  <c r="AB78" i="1"/>
  <c r="AB74" i="1"/>
  <c r="P70" i="1"/>
  <c r="AB70" i="1" s="1"/>
  <c r="AB68" i="1"/>
  <c r="AB60" i="1"/>
  <c r="AB48" i="1"/>
  <c r="P46" i="1"/>
  <c r="AB46" i="1" s="1"/>
  <c r="AB30" i="1"/>
  <c r="P28" i="1"/>
  <c r="AB28" i="1" s="1"/>
  <c r="AB26" i="1"/>
  <c r="AB11" i="1"/>
  <c r="AB7" i="1"/>
  <c r="AB75" i="1"/>
  <c r="AB67" i="1"/>
  <c r="AB57" i="1"/>
  <c r="AB49" i="1"/>
  <c r="AB43" i="1"/>
  <c r="AB35" i="1"/>
  <c r="AB21" i="1"/>
  <c r="AB8" i="1"/>
  <c r="P77" i="1"/>
  <c r="AB77" i="1" s="1"/>
  <c r="P51" i="1"/>
  <c r="AB51" i="1" s="1"/>
  <c r="P58" i="1"/>
  <c r="AB58" i="1" s="1"/>
  <c r="P50" i="1"/>
  <c r="AB50" i="1" s="1"/>
  <c r="AD18" i="1"/>
  <c r="AE18" i="1" s="1"/>
  <c r="AD67" i="1"/>
  <c r="Q67" i="1" s="1"/>
  <c r="T67" i="1" s="1"/>
  <c r="AD80" i="1"/>
  <c r="AE73" i="1"/>
  <c r="Q73" i="1"/>
  <c r="T73" i="1" s="1"/>
  <c r="AE71" i="1"/>
  <c r="Q71" i="1"/>
  <c r="T71" i="1" s="1"/>
  <c r="AE69" i="1"/>
  <c r="Q69" i="1"/>
  <c r="T69" i="1" s="1"/>
  <c r="AD56" i="1"/>
  <c r="AD54" i="1"/>
  <c r="AD52" i="1"/>
  <c r="AD48" i="1"/>
  <c r="AE33" i="1"/>
  <c r="Q33" i="1"/>
  <c r="AD30" i="1"/>
  <c r="AD26" i="1"/>
  <c r="AD24" i="1"/>
  <c r="AD22" i="1"/>
  <c r="AD13" i="1"/>
  <c r="AD11" i="1"/>
  <c r="AD9" i="1"/>
  <c r="AD7" i="1"/>
  <c r="AE20" i="1"/>
  <c r="Q20" i="1"/>
  <c r="T20" i="1" s="1"/>
  <c r="AD72" i="1"/>
  <c r="AD68" i="1"/>
  <c r="AD61" i="1"/>
  <c r="AD59" i="1"/>
  <c r="AD55" i="1"/>
  <c r="AD53" i="1"/>
  <c r="AD49" i="1"/>
  <c r="AD47" i="1"/>
  <c r="AD44" i="1"/>
  <c r="AD39" i="1"/>
  <c r="AD34" i="1"/>
  <c r="AD32" i="1"/>
  <c r="AD29" i="1"/>
  <c r="AD27" i="1"/>
  <c r="AD25" i="1"/>
  <c r="AD23" i="1"/>
  <c r="AD21" i="1"/>
  <c r="AD17" i="1"/>
  <c r="AD12" i="1"/>
  <c r="AD8" i="1"/>
  <c r="AD6" i="1"/>
  <c r="U77" i="1"/>
  <c r="U75" i="1"/>
  <c r="U73" i="1"/>
  <c r="U71" i="1"/>
  <c r="U69" i="1"/>
  <c r="U67" i="1"/>
  <c r="U61" i="1"/>
  <c r="U59" i="1"/>
  <c r="U57" i="1"/>
  <c r="U55" i="1"/>
  <c r="U53" i="1"/>
  <c r="U51" i="1"/>
  <c r="U49" i="1"/>
  <c r="U47" i="1"/>
  <c r="U43" i="1"/>
  <c r="U39" i="1"/>
  <c r="U35" i="1"/>
  <c r="U33" i="1"/>
  <c r="T33" i="1"/>
  <c r="U29" i="1"/>
  <c r="U27" i="1"/>
  <c r="U25" i="1"/>
  <c r="U23" i="1"/>
  <c r="U21" i="1"/>
  <c r="U18" i="1"/>
  <c r="U12" i="1"/>
  <c r="U10" i="1"/>
  <c r="U8" i="1"/>
  <c r="U6" i="1"/>
  <c r="U80" i="1"/>
  <c r="U78" i="1"/>
  <c r="U76" i="1"/>
  <c r="U74" i="1"/>
  <c r="U72" i="1"/>
  <c r="U70" i="1"/>
  <c r="U68" i="1"/>
  <c r="U60" i="1"/>
  <c r="U58" i="1"/>
  <c r="U56" i="1"/>
  <c r="U54" i="1"/>
  <c r="U52" i="1"/>
  <c r="U50" i="1"/>
  <c r="U48" i="1"/>
  <c r="U46" i="1"/>
  <c r="U44" i="1"/>
  <c r="U34" i="1"/>
  <c r="U32" i="1"/>
  <c r="U30" i="1"/>
  <c r="U28" i="1"/>
  <c r="U26" i="1"/>
  <c r="U24" i="1"/>
  <c r="U22" i="1"/>
  <c r="U17" i="1"/>
  <c r="U13" i="1"/>
  <c r="U11" i="1"/>
  <c r="U9" i="1"/>
  <c r="U7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10" i="1" l="1"/>
  <c r="Q10" i="1" s="1"/>
  <c r="T10" i="1" s="1"/>
  <c r="AD76" i="1"/>
  <c r="AE76" i="1" s="1"/>
  <c r="AD60" i="1"/>
  <c r="Q60" i="1" s="1"/>
  <c r="T60" i="1" s="1"/>
  <c r="AB5" i="1"/>
  <c r="AD57" i="1"/>
  <c r="Q57" i="1" s="1"/>
  <c r="T57" i="1" s="1"/>
  <c r="AD70" i="1"/>
  <c r="Q70" i="1" s="1"/>
  <c r="T70" i="1" s="1"/>
  <c r="AD74" i="1"/>
  <c r="Q74" i="1" s="1"/>
  <c r="T74" i="1" s="1"/>
  <c r="AD78" i="1"/>
  <c r="AE78" i="1" s="1"/>
  <c r="AD28" i="1"/>
  <c r="Q28" i="1" s="1"/>
  <c r="T28" i="1" s="1"/>
  <c r="AD46" i="1"/>
  <c r="Q46" i="1" s="1"/>
  <c r="T46" i="1" s="1"/>
  <c r="AD43" i="1"/>
  <c r="AD75" i="1"/>
  <c r="AD35" i="1"/>
  <c r="AD51" i="1"/>
  <c r="Q51" i="1" s="1"/>
  <c r="T51" i="1" s="1"/>
  <c r="Q18" i="1"/>
  <c r="T18" i="1" s="1"/>
  <c r="P5" i="1"/>
  <c r="AD50" i="1"/>
  <c r="AE50" i="1" s="1"/>
  <c r="AD58" i="1"/>
  <c r="AE58" i="1" s="1"/>
  <c r="AE67" i="1"/>
  <c r="AD77" i="1"/>
  <c r="AE77" i="1" s="1"/>
  <c r="Q6" i="1"/>
  <c r="AE6" i="1"/>
  <c r="AE10" i="1"/>
  <c r="AE17" i="1"/>
  <c r="Q17" i="1"/>
  <c r="T17" i="1" s="1"/>
  <c r="AE23" i="1"/>
  <c r="Q23" i="1"/>
  <c r="T23" i="1" s="1"/>
  <c r="AE27" i="1"/>
  <c r="Q27" i="1"/>
  <c r="T27" i="1" s="1"/>
  <c r="AE32" i="1"/>
  <c r="Q32" i="1"/>
  <c r="T32" i="1" s="1"/>
  <c r="AE39" i="1"/>
  <c r="Q39" i="1"/>
  <c r="T39" i="1" s="1"/>
  <c r="AE47" i="1"/>
  <c r="Q47" i="1"/>
  <c r="T47" i="1" s="1"/>
  <c r="AE55" i="1"/>
  <c r="Q55" i="1"/>
  <c r="T55" i="1" s="1"/>
  <c r="AE59" i="1"/>
  <c r="Q59" i="1"/>
  <c r="T59" i="1" s="1"/>
  <c r="AE68" i="1"/>
  <c r="Q68" i="1"/>
  <c r="T68" i="1" s="1"/>
  <c r="AE72" i="1"/>
  <c r="Q72" i="1"/>
  <c r="T72" i="1" s="1"/>
  <c r="Q76" i="1"/>
  <c r="T76" i="1" s="1"/>
  <c r="AE7" i="1"/>
  <c r="Q7" i="1"/>
  <c r="T7" i="1" s="1"/>
  <c r="AE11" i="1"/>
  <c r="Q11" i="1"/>
  <c r="T11" i="1" s="1"/>
  <c r="AE22" i="1"/>
  <c r="Q22" i="1"/>
  <c r="T22" i="1" s="1"/>
  <c r="AE26" i="1"/>
  <c r="Q26" i="1"/>
  <c r="T26" i="1" s="1"/>
  <c r="AE30" i="1"/>
  <c r="Q30" i="1"/>
  <c r="T30" i="1" s="1"/>
  <c r="AE48" i="1"/>
  <c r="Q48" i="1"/>
  <c r="T48" i="1" s="1"/>
  <c r="AE52" i="1"/>
  <c r="Q52" i="1"/>
  <c r="T52" i="1" s="1"/>
  <c r="AE56" i="1"/>
  <c r="Q56" i="1"/>
  <c r="T56" i="1" s="1"/>
  <c r="AE8" i="1"/>
  <c r="Q8" i="1"/>
  <c r="T8" i="1" s="1"/>
  <c r="AE12" i="1"/>
  <c r="Q12" i="1"/>
  <c r="T12" i="1" s="1"/>
  <c r="AE21" i="1"/>
  <c r="Q21" i="1"/>
  <c r="T21" i="1" s="1"/>
  <c r="AE25" i="1"/>
  <c r="Q25" i="1"/>
  <c r="T25" i="1" s="1"/>
  <c r="AE29" i="1"/>
  <c r="Q29" i="1"/>
  <c r="T29" i="1" s="1"/>
  <c r="AE34" i="1"/>
  <c r="Q34" i="1"/>
  <c r="T34" i="1" s="1"/>
  <c r="AE44" i="1"/>
  <c r="Q44" i="1"/>
  <c r="T44" i="1" s="1"/>
  <c r="AE49" i="1"/>
  <c r="Q49" i="1"/>
  <c r="T49" i="1" s="1"/>
  <c r="AE53" i="1"/>
  <c r="Q53" i="1"/>
  <c r="T53" i="1" s="1"/>
  <c r="AE57" i="1"/>
  <c r="AE61" i="1"/>
  <c r="Q61" i="1"/>
  <c r="T61" i="1" s="1"/>
  <c r="AE9" i="1"/>
  <c r="Q9" i="1"/>
  <c r="T9" i="1" s="1"/>
  <c r="AE13" i="1"/>
  <c r="Q13" i="1"/>
  <c r="T13" i="1" s="1"/>
  <c r="AE24" i="1"/>
  <c r="Q24" i="1"/>
  <c r="T24" i="1" s="1"/>
  <c r="AE54" i="1"/>
  <c r="Q54" i="1"/>
  <c r="T54" i="1" s="1"/>
  <c r="AE80" i="1"/>
  <c r="Q80" i="1"/>
  <c r="T80" i="1" s="1"/>
  <c r="K5" i="1"/>
  <c r="AF36" i="1"/>
  <c r="AG36" i="1"/>
  <c r="AF37" i="1"/>
  <c r="AG37" i="1"/>
  <c r="AF38" i="1"/>
  <c r="AG38" i="1"/>
  <c r="AF40" i="1"/>
  <c r="AG40" i="1"/>
  <c r="AF41" i="1"/>
  <c r="AG41" i="1"/>
  <c r="AF42" i="1"/>
  <c r="AG42" i="1"/>
  <c r="AF45" i="1"/>
  <c r="AG45" i="1"/>
  <c r="AF63" i="1"/>
  <c r="AG63" i="1"/>
  <c r="AF64" i="1"/>
  <c r="AG64" i="1"/>
  <c r="AF65" i="1"/>
  <c r="AG65" i="1"/>
  <c r="AE28" i="1" l="1"/>
  <c r="AE74" i="1"/>
  <c r="AE60" i="1"/>
  <c r="AE46" i="1"/>
  <c r="Q78" i="1"/>
  <c r="T78" i="1" s="1"/>
  <c r="AE70" i="1"/>
  <c r="Q35" i="1"/>
  <c r="T35" i="1" s="1"/>
  <c r="AE35" i="1"/>
  <c r="Q43" i="1"/>
  <c r="T43" i="1" s="1"/>
  <c r="AE43" i="1"/>
  <c r="Q75" i="1"/>
  <c r="T75" i="1" s="1"/>
  <c r="AE75" i="1"/>
  <c r="Q58" i="1"/>
  <c r="T58" i="1" s="1"/>
  <c r="AE51" i="1"/>
  <c r="Q77" i="1"/>
  <c r="T77" i="1" s="1"/>
  <c r="AD5" i="1"/>
  <c r="Q50" i="1"/>
  <c r="T50" i="1" s="1"/>
  <c r="AE5" i="1"/>
  <c r="Q5" i="1"/>
  <c r="T6" i="1"/>
</calcChain>
</file>

<file path=xl/sharedStrings.xml><?xml version="1.0" encoding="utf-8"?>
<sst xmlns="http://schemas.openxmlformats.org/spreadsheetml/2006/main" count="312" uniqueCount="132">
  <si>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</si>
  <si>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</si>
  <si>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</si>
  <si>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</si>
  <si>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</si>
  <si>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</si>
  <si>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</si>
  <si>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</si>
  <si>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</si>
  <si>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</si>
  <si>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</si>
  <si>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</si>
  <si>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</si>
  <si>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</si>
  <si>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</si>
  <si>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</si>
  <si>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</si>
  <si>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</si>
  <si>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</si>
  <si>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</si>
  <si>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</si>
  <si>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</si>
  <si>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</si>
  <si>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</si>
  <si>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</si>
  <si>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</si>
  <si>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31,10,</t>
  </si>
  <si>
    <t>24,10,</t>
  </si>
  <si>
    <t>17,10,</t>
  </si>
  <si>
    <t>10,10,</t>
  </si>
  <si>
    <t>03,10,</t>
  </si>
  <si>
    <t>26,09,</t>
  </si>
  <si>
    <t>шт</t>
  </si>
  <si>
    <t>не в матрице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</si>
  <si>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</si>
  <si>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</si>
  <si>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</si>
  <si>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</si>
  <si>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</si>
  <si>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</si>
  <si>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</si>
  <si>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</si>
  <si>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</si>
  <si>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</si>
  <si>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</si>
  <si>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</si>
  <si>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</si>
  <si>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нет потребности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</si>
  <si>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</si>
  <si>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</si>
  <si>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</si>
  <si>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</si>
  <si>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</si>
  <si>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</si>
  <si>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</si>
  <si>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</si>
  <si>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</si>
  <si>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</si>
  <si>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</si>
  <si>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нужно увеличить продажи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</si>
  <si>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</si>
  <si>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</si>
  <si>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</si>
  <si>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</si>
  <si>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</si>
  <si>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</si>
  <si>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</si>
  <si>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</si>
  <si>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</si>
  <si>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</si>
  <si>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</si>
  <si>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</si>
  <si>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</si>
  <si>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</si>
  <si>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</si>
  <si>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</si>
  <si>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</si>
  <si>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</si>
  <si>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</si>
  <si>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</si>
  <si>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</si>
  <si>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</si>
  <si>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</si>
  <si>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</si>
  <si>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</si>
  <si>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</si>
  <si>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</si>
  <si>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</si>
  <si>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</si>
  <si>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</si>
  <si>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</si>
  <si>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</si>
  <si>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</si>
  <si>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</si>
  <si>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Акция октябрь сеть "Галактика"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</si>
  <si>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</si>
  <si>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</si>
  <si>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</si>
  <si>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</si>
  <si>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</si>
  <si>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</si>
  <si>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</si>
  <si>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</si>
  <si>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</si>
  <si>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</si>
  <si>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</si>
  <si>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</si>
  <si>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</si>
  <si>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</si>
  <si>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</si>
  <si>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</si>
  <si>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</si>
  <si>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нет в бланке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</si>
  <si>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</si>
  <si>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</si>
  <si>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</si>
  <si>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</si>
  <si>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</si>
  <si>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</si>
  <si>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</si>
  <si>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</si>
  <si>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</si>
  <si>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</si>
  <si>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</si>
  <si>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</si>
  <si>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</si>
  <si>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Пирожки с мясом 3,7кг ВЕС ТМ Зареченские  ПОКОМ</t>
  </si>
  <si>
    <t>Мини-шарики с курочкой и сыром ТМ Зареченские ВЕС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</si>
  <si>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перемещение</t>
    </r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</si>
  <si>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</si>
  <si>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вместо фрай-пиццы</t>
    </r>
  </si>
  <si>
    <t>04,11,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</si>
</sst>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4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1" fillId="0" borderId="1" xfId="1" applyNumberFormat="1" applyAlignment="1">
      <alignment horizontal="right"/>
    </xf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  <xf numFmtId="164" fontId="4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24,10,24%20&#1073;&#1088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4,10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21,10,</v>
          </cell>
          <cell r="O4" t="str">
            <v>24,10,</v>
          </cell>
          <cell r="V4" t="str">
            <v>17,10,</v>
          </cell>
          <cell r="W4" t="str">
            <v>10,10,</v>
          </cell>
          <cell r="X4" t="str">
            <v>03,10,</v>
          </cell>
          <cell r="Y4" t="str">
            <v>26,09,</v>
          </cell>
          <cell r="Z4" t="str">
            <v>19,09,</v>
          </cell>
          <cell r="AD4" t="str">
            <v>28,10,</v>
          </cell>
        </row>
        <row r="5">
          <cell r="E5">
            <v>13395.6</v>
          </cell>
          <cell r="F5">
            <v>17352.7</v>
          </cell>
          <cell r="J5">
            <v>12733.199999999999</v>
          </cell>
          <cell r="K5">
            <v>662.4</v>
          </cell>
          <cell r="L5">
            <v>0</v>
          </cell>
          <cell r="M5">
            <v>0</v>
          </cell>
          <cell r="N5">
            <v>9500.4</v>
          </cell>
          <cell r="O5">
            <v>2679.119999999999</v>
          </cell>
          <cell r="P5">
            <v>11169.179999999997</v>
          </cell>
          <cell r="Q5">
            <v>11337.599999999999</v>
          </cell>
          <cell r="R5">
            <v>0</v>
          </cell>
          <cell r="V5">
            <v>2683.1799999999989</v>
          </cell>
          <cell r="W5">
            <v>2890.4999999999991</v>
          </cell>
          <cell r="X5">
            <v>2742.7599999999998</v>
          </cell>
          <cell r="Y5">
            <v>3012.0769999999998</v>
          </cell>
          <cell r="Z5">
            <v>2502.2920000000004</v>
          </cell>
          <cell r="AB5">
            <v>5499.1619999999984</v>
          </cell>
          <cell r="AD5">
            <v>1470</v>
          </cell>
          <cell r="AE5">
            <v>5492.6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  <cell r="C6">
            <v>-6</v>
          </cell>
          <cell r="D6">
            <v>6</v>
          </cell>
          <cell r="G6">
            <v>0</v>
          </cell>
          <cell r="H6">
            <v>180</v>
          </cell>
          <cell r="I6" t="str">
            <v>не в матрице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1.2</v>
          </cell>
          <cell r="Z6">
            <v>0</v>
          </cell>
          <cell r="AC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D7">
            <v>60</v>
          </cell>
          <cell r="E7">
            <v>60</v>
          </cell>
          <cell r="G7">
            <v>1</v>
          </cell>
          <cell r="H7">
            <v>90</v>
          </cell>
          <cell r="I7" t="str">
            <v>матрица</v>
          </cell>
          <cell r="J7">
            <v>60</v>
          </cell>
          <cell r="K7">
            <v>0</v>
          </cell>
          <cell r="N7">
            <v>0</v>
          </cell>
          <cell r="O7">
            <v>12</v>
          </cell>
          <cell r="P7">
            <v>168</v>
          </cell>
          <cell r="Q7">
            <v>180</v>
          </cell>
          <cell r="T7">
            <v>15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 t="str">
            <v>новинка</v>
          </cell>
          <cell r="AB7">
            <v>168</v>
          </cell>
          <cell r="AC7">
            <v>5</v>
          </cell>
          <cell r="AD7">
            <v>36</v>
          </cell>
          <cell r="AE7">
            <v>180</v>
          </cell>
          <cell r="AF7" t="str">
            <v xml:space="preserve">12 </v>
          </cell>
          <cell r="AG7" t="str">
            <v xml:space="preserve">144 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109</v>
          </cell>
          <cell r="D8">
            <v>336</v>
          </cell>
          <cell r="E8">
            <v>125</v>
          </cell>
          <cell r="F8">
            <v>263</v>
          </cell>
          <cell r="G8">
            <v>0.3</v>
          </cell>
          <cell r="H8">
            <v>180</v>
          </cell>
          <cell r="I8" t="str">
            <v>матрица</v>
          </cell>
          <cell r="J8">
            <v>125</v>
          </cell>
          <cell r="K8">
            <v>0</v>
          </cell>
          <cell r="N8">
            <v>0</v>
          </cell>
          <cell r="O8">
            <v>25</v>
          </cell>
          <cell r="P8">
            <v>87</v>
          </cell>
          <cell r="Q8">
            <v>168</v>
          </cell>
          <cell r="T8">
            <v>17.239999999999998</v>
          </cell>
          <cell r="U8">
            <v>10.52</v>
          </cell>
          <cell r="V8">
            <v>25</v>
          </cell>
          <cell r="W8">
            <v>29.6</v>
          </cell>
          <cell r="X8">
            <v>16</v>
          </cell>
          <cell r="Y8">
            <v>16.399999999999999</v>
          </cell>
          <cell r="Z8">
            <v>19.399999999999999</v>
          </cell>
          <cell r="AB8">
            <v>26.099999999999998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567</v>
          </cell>
          <cell r="D9">
            <v>373</v>
          </cell>
          <cell r="E9">
            <v>387</v>
          </cell>
          <cell r="F9">
            <v>483</v>
          </cell>
          <cell r="G9">
            <v>0.3</v>
          </cell>
          <cell r="H9">
            <v>180</v>
          </cell>
          <cell r="I9" t="str">
            <v>матрица</v>
          </cell>
          <cell r="J9">
            <v>391</v>
          </cell>
          <cell r="K9">
            <v>-4</v>
          </cell>
          <cell r="N9">
            <v>168</v>
          </cell>
          <cell r="O9">
            <v>77.400000000000006</v>
          </cell>
          <cell r="P9">
            <v>432.60000000000014</v>
          </cell>
          <cell r="Q9">
            <v>504</v>
          </cell>
          <cell r="T9">
            <v>14.922480620155037</v>
          </cell>
          <cell r="U9">
            <v>8.4108527131782935</v>
          </cell>
          <cell r="V9">
            <v>73.599999999999994</v>
          </cell>
          <cell r="W9">
            <v>80.599999999999994</v>
          </cell>
          <cell r="X9">
            <v>86</v>
          </cell>
          <cell r="Y9">
            <v>83.2</v>
          </cell>
          <cell r="Z9">
            <v>69.599999999999994</v>
          </cell>
          <cell r="AB9">
            <v>129.78000000000003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909</v>
          </cell>
          <cell r="D10">
            <v>168</v>
          </cell>
          <cell r="E10">
            <v>591</v>
          </cell>
          <cell r="F10">
            <v>332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591</v>
          </cell>
          <cell r="K10">
            <v>0</v>
          </cell>
          <cell r="N10">
            <v>168</v>
          </cell>
          <cell r="O10">
            <v>118.2</v>
          </cell>
          <cell r="P10">
            <v>1154.8</v>
          </cell>
          <cell r="Q10">
            <v>1176</v>
          </cell>
          <cell r="T10">
            <v>14.179357021996616</v>
          </cell>
          <cell r="U10">
            <v>4.230118443316413</v>
          </cell>
          <cell r="V10">
            <v>82.8</v>
          </cell>
          <cell r="W10">
            <v>90.6</v>
          </cell>
          <cell r="X10">
            <v>105.8</v>
          </cell>
          <cell r="Y10">
            <v>83</v>
          </cell>
          <cell r="Z10">
            <v>80.2</v>
          </cell>
          <cell r="AA10" t="str">
            <v>Акция октябрь сеть "Галактика"</v>
          </cell>
          <cell r="AB10">
            <v>346.44</v>
          </cell>
          <cell r="AC10">
            <v>12</v>
          </cell>
          <cell r="AD10">
            <v>98</v>
          </cell>
          <cell r="AE10">
            <v>352.8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655</v>
          </cell>
          <cell r="D11">
            <v>168</v>
          </cell>
          <cell r="E11">
            <v>345</v>
          </cell>
          <cell r="F11">
            <v>333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345</v>
          </cell>
          <cell r="K11">
            <v>0</v>
          </cell>
          <cell r="N11">
            <v>168</v>
          </cell>
          <cell r="O11">
            <v>69</v>
          </cell>
          <cell r="P11">
            <v>465</v>
          </cell>
          <cell r="Q11">
            <v>504</v>
          </cell>
          <cell r="T11">
            <v>14.565217391304348</v>
          </cell>
          <cell r="U11">
            <v>7.2608695652173916</v>
          </cell>
          <cell r="V11">
            <v>56.2</v>
          </cell>
          <cell r="W11">
            <v>64</v>
          </cell>
          <cell r="X11">
            <v>79.599999999999994</v>
          </cell>
          <cell r="Y11">
            <v>55.8</v>
          </cell>
          <cell r="Z11">
            <v>65.599999999999994</v>
          </cell>
          <cell r="AB11">
            <v>139.5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597</v>
          </cell>
          <cell r="D12">
            <v>672</v>
          </cell>
          <cell r="E12">
            <v>573</v>
          </cell>
          <cell r="F12">
            <v>610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572</v>
          </cell>
          <cell r="K12">
            <v>1</v>
          </cell>
          <cell r="N12">
            <v>168</v>
          </cell>
          <cell r="O12">
            <v>114.6</v>
          </cell>
          <cell r="P12">
            <v>826.39999999999986</v>
          </cell>
          <cell r="Q12">
            <v>840</v>
          </cell>
          <cell r="T12">
            <v>14.118673647469461</v>
          </cell>
          <cell r="U12">
            <v>6.7888307155322867</v>
          </cell>
          <cell r="V12">
            <v>92.6</v>
          </cell>
          <cell r="W12">
            <v>111.8</v>
          </cell>
          <cell r="X12">
            <v>103.8</v>
          </cell>
          <cell r="Y12">
            <v>103</v>
          </cell>
          <cell r="Z12">
            <v>89.8</v>
          </cell>
          <cell r="AA12" t="str">
            <v>Акция октябрь сеть "Галактика"</v>
          </cell>
          <cell r="AB12">
            <v>247.91999999999996</v>
          </cell>
          <cell r="AC12">
            <v>12</v>
          </cell>
          <cell r="AD12">
            <v>70</v>
          </cell>
          <cell r="AE12">
            <v>252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234</v>
          </cell>
          <cell r="D13">
            <v>2</v>
          </cell>
          <cell r="E13">
            <v>2</v>
          </cell>
          <cell r="F13">
            <v>234</v>
          </cell>
          <cell r="G13">
            <v>0.09</v>
          </cell>
          <cell r="H13">
            <v>180</v>
          </cell>
          <cell r="I13" t="str">
            <v>матрица</v>
          </cell>
          <cell r="J13">
            <v>2</v>
          </cell>
          <cell r="K13">
            <v>0</v>
          </cell>
          <cell r="N13">
            <v>0</v>
          </cell>
          <cell r="O13">
            <v>0.4</v>
          </cell>
          <cell r="Q13">
            <v>0</v>
          </cell>
          <cell r="T13">
            <v>585</v>
          </cell>
          <cell r="U13">
            <v>585</v>
          </cell>
          <cell r="V13">
            <v>2</v>
          </cell>
          <cell r="W13">
            <v>0.4</v>
          </cell>
          <cell r="X13">
            <v>0.8</v>
          </cell>
          <cell r="Y13">
            <v>3.6</v>
          </cell>
          <cell r="Z13">
            <v>1</v>
          </cell>
          <cell r="AA13" t="str">
            <v>нужно увеличить продажи!!!</v>
          </cell>
          <cell r="AB13">
            <v>0</v>
          </cell>
          <cell r="AC13">
            <v>24</v>
          </cell>
          <cell r="AD13">
            <v>0</v>
          </cell>
          <cell r="AE13">
            <v>0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251</v>
          </cell>
          <cell r="E14">
            <v>159</v>
          </cell>
          <cell r="F14">
            <v>29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159</v>
          </cell>
          <cell r="K14">
            <v>0</v>
          </cell>
          <cell r="N14">
            <v>140</v>
          </cell>
          <cell r="O14">
            <v>31.8</v>
          </cell>
          <cell r="P14">
            <v>276.2</v>
          </cell>
          <cell r="Q14">
            <v>280</v>
          </cell>
          <cell r="T14">
            <v>14.119496855345911</v>
          </cell>
          <cell r="U14">
            <v>5.3144654088050309</v>
          </cell>
          <cell r="V14">
            <v>25</v>
          </cell>
          <cell r="W14">
            <v>23.6</v>
          </cell>
          <cell r="X14">
            <v>29.2</v>
          </cell>
          <cell r="Y14">
            <v>19.600000000000001</v>
          </cell>
          <cell r="Z14">
            <v>15.4</v>
          </cell>
          <cell r="AB14">
            <v>99.431999999999988</v>
          </cell>
          <cell r="AC14">
            <v>10</v>
          </cell>
          <cell r="AD14">
            <v>28</v>
          </cell>
          <cell r="AE14">
            <v>100.8</v>
          </cell>
          <cell r="AF14">
            <v>14</v>
          </cell>
          <cell r="AG14">
            <v>70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0</v>
          </cell>
          <cell r="AG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0</v>
          </cell>
          <cell r="AG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522</v>
          </cell>
          <cell r="D18">
            <v>168</v>
          </cell>
          <cell r="E18">
            <v>186</v>
          </cell>
          <cell r="F18">
            <v>446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186</v>
          </cell>
          <cell r="K18">
            <v>0</v>
          </cell>
          <cell r="N18">
            <v>0</v>
          </cell>
          <cell r="O18">
            <v>37.200000000000003</v>
          </cell>
          <cell r="P18">
            <v>112</v>
          </cell>
          <cell r="Q18">
            <v>168</v>
          </cell>
          <cell r="T18">
            <v>16.50537634408602</v>
          </cell>
          <cell r="U18">
            <v>11.989247311827956</v>
          </cell>
          <cell r="V18">
            <v>43.2</v>
          </cell>
          <cell r="W18">
            <v>56.4</v>
          </cell>
          <cell r="X18">
            <v>63.4</v>
          </cell>
          <cell r="Y18">
            <v>63.4</v>
          </cell>
          <cell r="Z18">
            <v>42.6</v>
          </cell>
          <cell r="AB18">
            <v>28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472</v>
          </cell>
          <cell r="D19">
            <v>2</v>
          </cell>
          <cell r="E19">
            <v>130</v>
          </cell>
          <cell r="F19">
            <v>302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0</v>
          </cell>
          <cell r="N19">
            <v>168</v>
          </cell>
          <cell r="O19">
            <v>26</v>
          </cell>
          <cell r="Q19">
            <v>0</v>
          </cell>
          <cell r="T19">
            <v>18.076923076923077</v>
          </cell>
          <cell r="U19">
            <v>18.076923076923077</v>
          </cell>
          <cell r="V19">
            <v>39.6</v>
          </cell>
          <cell r="W19">
            <v>39.6</v>
          </cell>
          <cell r="X19">
            <v>47.8</v>
          </cell>
          <cell r="Y19">
            <v>51.8</v>
          </cell>
          <cell r="Z19">
            <v>34.4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3</v>
          </cell>
          <cell r="K20">
            <v>-3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нужно увеличить продажи!!!</v>
          </cell>
          <cell r="AC20">
            <v>0</v>
          </cell>
        </row>
        <row r="21">
          <cell r="A21" t="str">
            <v xml:space="preserve">Мини-пицца с ветчиной и сыром ТМ Зареченские продукты. ВЕС  Поком </v>
          </cell>
          <cell r="B21" t="str">
            <v>кг</v>
          </cell>
          <cell r="C21">
            <v>33</v>
          </cell>
          <cell r="F21">
            <v>33</v>
          </cell>
          <cell r="G21">
            <v>1</v>
          </cell>
          <cell r="H21">
            <v>180</v>
          </cell>
          <cell r="I21" t="str">
            <v>матрица</v>
          </cell>
          <cell r="K21">
            <v>0</v>
          </cell>
          <cell r="N21">
            <v>0</v>
          </cell>
          <cell r="O21">
            <v>0</v>
          </cell>
          <cell r="Q21">
            <v>0</v>
          </cell>
          <cell r="T21" t="e">
            <v>#DIV/0!</v>
          </cell>
          <cell r="U21" t="e">
            <v>#DIV/0!</v>
          </cell>
          <cell r="V21">
            <v>1.2</v>
          </cell>
          <cell r="W21">
            <v>0</v>
          </cell>
          <cell r="X21">
            <v>0.6</v>
          </cell>
          <cell r="Y21">
            <v>0</v>
          </cell>
          <cell r="Z21">
            <v>0</v>
          </cell>
          <cell r="AA21" t="str">
            <v>нужно увеличить продажи / вместо фрай-пиццы</v>
          </cell>
          <cell r="AB21">
            <v>0</v>
          </cell>
          <cell r="AC21">
            <v>3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-3.7</v>
          </cell>
          <cell r="D22">
            <v>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  <cell r="Y22">
            <v>0.74</v>
          </cell>
          <cell r="Z22">
            <v>0</v>
          </cell>
          <cell r="AA22" t="str">
            <v>дубль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66.599999999999994</v>
          </cell>
          <cell r="D23">
            <v>207.2</v>
          </cell>
          <cell r="E23">
            <v>85.1</v>
          </cell>
          <cell r="F23">
            <v>162.9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89.7</v>
          </cell>
          <cell r="K23">
            <v>-4.6000000000000085</v>
          </cell>
          <cell r="N23">
            <v>0</v>
          </cell>
          <cell r="O23">
            <v>17.02</v>
          </cell>
          <cell r="P23">
            <v>75.38</v>
          </cell>
          <cell r="Q23">
            <v>51.800000000000004</v>
          </cell>
          <cell r="T23">
            <v>12.614571092831964</v>
          </cell>
          <cell r="U23">
            <v>9.5710928319623978</v>
          </cell>
          <cell r="V23">
            <v>17.760000000000002</v>
          </cell>
          <cell r="W23">
            <v>22.94</v>
          </cell>
          <cell r="X23">
            <v>18.5</v>
          </cell>
          <cell r="Y23">
            <v>21.46</v>
          </cell>
          <cell r="Z23">
            <v>25.9</v>
          </cell>
          <cell r="AA23" t="str">
            <v>есть дубль</v>
          </cell>
          <cell r="AB23">
            <v>75.38</v>
          </cell>
          <cell r="AC23">
            <v>3.7</v>
          </cell>
          <cell r="AD23">
            <v>14</v>
          </cell>
          <cell r="AE23">
            <v>51.800000000000004</v>
          </cell>
          <cell r="AF23">
            <v>14</v>
          </cell>
          <cell r="AG23">
            <v>126</v>
          </cell>
        </row>
        <row r="24">
          <cell r="A24" t="str">
            <v>Мини-сосиски в тесте ТМ Зареченские ТС Зареченские продукты флоу-пак 0,3 кг.  Поком</v>
          </cell>
          <cell r="B24" t="str">
            <v>шт</v>
          </cell>
          <cell r="C24">
            <v>89.4</v>
          </cell>
          <cell r="E24">
            <v>18</v>
          </cell>
          <cell r="F24">
            <v>66.400000000000006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18</v>
          </cell>
          <cell r="K24">
            <v>0</v>
          </cell>
          <cell r="N24">
            <v>0</v>
          </cell>
          <cell r="O24">
            <v>3.6</v>
          </cell>
          <cell r="Q24">
            <v>0</v>
          </cell>
          <cell r="T24">
            <v>18.444444444444446</v>
          </cell>
          <cell r="U24">
            <v>18.444444444444446</v>
          </cell>
          <cell r="V24">
            <v>3.4</v>
          </cell>
          <cell r="W24">
            <v>6</v>
          </cell>
          <cell r="X24">
            <v>5.2</v>
          </cell>
          <cell r="Y24">
            <v>8</v>
          </cell>
          <cell r="Z24">
            <v>5.8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Мини-чебуреки с мясом ТМ Зареченские ТС Зареченские продукты ПОКОМ</v>
          </cell>
          <cell r="B25" t="str">
            <v>кг</v>
          </cell>
          <cell r="C25">
            <v>52.3</v>
          </cell>
          <cell r="D25">
            <v>69.2</v>
          </cell>
          <cell r="E25">
            <v>71.5</v>
          </cell>
          <cell r="F25">
            <v>44.5</v>
          </cell>
          <cell r="G25">
            <v>1</v>
          </cell>
          <cell r="H25">
            <v>180</v>
          </cell>
          <cell r="I25" t="str">
            <v>матрица</v>
          </cell>
          <cell r="J25">
            <v>67.7</v>
          </cell>
          <cell r="K25">
            <v>3.7999999999999972</v>
          </cell>
          <cell r="N25">
            <v>0</v>
          </cell>
          <cell r="O25">
            <v>14.3</v>
          </cell>
          <cell r="P25">
            <v>155.70000000000002</v>
          </cell>
          <cell r="Q25">
            <v>132</v>
          </cell>
          <cell r="T25">
            <v>12.342657342657342</v>
          </cell>
          <cell r="U25">
            <v>3.1118881118881117</v>
          </cell>
          <cell r="V25">
            <v>6.6</v>
          </cell>
          <cell r="W25">
            <v>9.9</v>
          </cell>
          <cell r="X25">
            <v>6.6</v>
          </cell>
          <cell r="Y25">
            <v>7.7</v>
          </cell>
          <cell r="Z25">
            <v>0.54</v>
          </cell>
          <cell r="AB25">
            <v>155.70000000000002</v>
          </cell>
          <cell r="AC25">
            <v>5.5</v>
          </cell>
          <cell r="AD25">
            <v>24</v>
          </cell>
          <cell r="AE25">
            <v>132</v>
          </cell>
          <cell r="AF25" t="str">
            <v xml:space="preserve">12 </v>
          </cell>
          <cell r="AG25">
            <v>84</v>
          </cell>
        </row>
        <row r="26">
          <cell r="A26" t="str">
            <v>Мини-чебуречки с мясом  ТМ Зареченские ТС Зареченские продукты флоу-пак 0,3 кг.  Поком</v>
          </cell>
          <cell r="B26" t="str">
            <v>шт</v>
          </cell>
          <cell r="C26">
            <v>130</v>
          </cell>
          <cell r="E26">
            <v>61</v>
          </cell>
          <cell r="F26">
            <v>66</v>
          </cell>
          <cell r="G26">
            <v>0.3</v>
          </cell>
          <cell r="H26">
            <v>180</v>
          </cell>
          <cell r="I26" t="str">
            <v>Общий прайс</v>
          </cell>
          <cell r="J26">
            <v>60</v>
          </cell>
          <cell r="K26">
            <v>1</v>
          </cell>
          <cell r="N26">
            <v>0</v>
          </cell>
          <cell r="O26">
            <v>12.2</v>
          </cell>
          <cell r="P26">
            <v>104.79999999999998</v>
          </cell>
          <cell r="Q26">
            <v>162</v>
          </cell>
          <cell r="T26">
            <v>18.688524590163937</v>
          </cell>
          <cell r="U26">
            <v>5.4098360655737707</v>
          </cell>
          <cell r="V26">
            <v>3.8</v>
          </cell>
          <cell r="W26">
            <v>6</v>
          </cell>
          <cell r="X26">
            <v>13.8</v>
          </cell>
          <cell r="Y26">
            <v>15.6</v>
          </cell>
          <cell r="Z26">
            <v>7.6</v>
          </cell>
          <cell r="AA26" t="str">
            <v>нужно увеличить продажи</v>
          </cell>
          <cell r="AB26">
            <v>31.439999999999994</v>
          </cell>
          <cell r="AC26">
            <v>9</v>
          </cell>
          <cell r="AD26">
            <v>18</v>
          </cell>
          <cell r="AE26">
            <v>48.6</v>
          </cell>
          <cell r="AF26">
            <v>18</v>
          </cell>
          <cell r="AG26">
            <v>234</v>
          </cell>
        </row>
        <row r="27">
          <cell r="A27" t="str">
            <v>Мини-чебуречки с сыром и ветчиной  ТМ Зареченские ТС Зареченские продукты флоу-пак 0,3 кг.  Поком</v>
          </cell>
          <cell r="B27" t="str">
            <v>шт</v>
          </cell>
          <cell r="C27">
            <v>137</v>
          </cell>
          <cell r="E27">
            <v>41</v>
          </cell>
          <cell r="F27">
            <v>93</v>
          </cell>
          <cell r="G27">
            <v>0.3</v>
          </cell>
          <cell r="H27">
            <v>180</v>
          </cell>
          <cell r="I27" t="str">
            <v>Общий прайс</v>
          </cell>
          <cell r="J27">
            <v>40</v>
          </cell>
          <cell r="K27">
            <v>1</v>
          </cell>
          <cell r="N27">
            <v>0</v>
          </cell>
          <cell r="O27">
            <v>8.1999999999999993</v>
          </cell>
          <cell r="Q27">
            <v>0</v>
          </cell>
          <cell r="T27">
            <v>11.341463414634147</v>
          </cell>
          <cell r="U27">
            <v>11.341463414634147</v>
          </cell>
          <cell r="V27">
            <v>2.2000000000000002</v>
          </cell>
          <cell r="W27">
            <v>7.4</v>
          </cell>
          <cell r="X27">
            <v>5.4</v>
          </cell>
          <cell r="Y27">
            <v>9.1999999999999993</v>
          </cell>
          <cell r="Z27">
            <v>3.4</v>
          </cell>
          <cell r="AB27">
            <v>0</v>
          </cell>
          <cell r="AC27">
            <v>9</v>
          </cell>
          <cell r="AD27">
            <v>0</v>
          </cell>
          <cell r="AE27">
            <v>0</v>
          </cell>
          <cell r="AF27">
            <v>18</v>
          </cell>
          <cell r="AG27">
            <v>234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751</v>
          </cell>
          <cell r="D28">
            <v>263</v>
          </cell>
          <cell r="E28">
            <v>412</v>
          </cell>
          <cell r="F28">
            <v>509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409</v>
          </cell>
          <cell r="K28">
            <v>3</v>
          </cell>
          <cell r="N28">
            <v>252</v>
          </cell>
          <cell r="O28">
            <v>82.4</v>
          </cell>
          <cell r="P28">
            <v>392.60000000000014</v>
          </cell>
          <cell r="Q28">
            <v>420</v>
          </cell>
          <cell r="T28">
            <v>14.33252427184466</v>
          </cell>
          <cell r="U28">
            <v>9.2354368932038824</v>
          </cell>
          <cell r="V28">
            <v>82.8</v>
          </cell>
          <cell r="W28">
            <v>95.8</v>
          </cell>
          <cell r="X28">
            <v>101.6</v>
          </cell>
          <cell r="Y28">
            <v>113.4</v>
          </cell>
          <cell r="Z28">
            <v>94.8</v>
          </cell>
          <cell r="AB28">
            <v>98.150000000000034</v>
          </cell>
          <cell r="AC28">
            <v>6</v>
          </cell>
          <cell r="AD28">
            <v>70</v>
          </cell>
          <cell r="AE28">
            <v>105</v>
          </cell>
          <cell r="AF28">
            <v>14</v>
          </cell>
          <cell r="AG28">
            <v>126</v>
          </cell>
        </row>
        <row r="29">
          <cell r="A29" t="str">
            <v>Наггетсы Нагетосы Сочная курочка в хруст панир со сметаной и зеленью ТМ Горячая штучка 0,25 ПОКОМ</v>
          </cell>
          <cell r="B29" t="str">
            <v>шт</v>
          </cell>
          <cell r="C29">
            <v>408</v>
          </cell>
          <cell r="D29">
            <v>8</v>
          </cell>
          <cell r="E29">
            <v>284</v>
          </cell>
          <cell r="F29">
            <v>63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283</v>
          </cell>
          <cell r="K29">
            <v>1</v>
          </cell>
          <cell r="N29">
            <v>84</v>
          </cell>
          <cell r="O29">
            <v>56.8</v>
          </cell>
          <cell r="P29">
            <v>648.19999999999993</v>
          </cell>
          <cell r="Q29">
            <v>672</v>
          </cell>
          <cell r="T29">
            <v>14.419014084507044</v>
          </cell>
          <cell r="U29">
            <v>2.5880281690140845</v>
          </cell>
          <cell r="V29">
            <v>33</v>
          </cell>
          <cell r="W29">
            <v>37.200000000000003</v>
          </cell>
          <cell r="X29">
            <v>43</v>
          </cell>
          <cell r="Y29">
            <v>40.6</v>
          </cell>
          <cell r="Z29">
            <v>30.2</v>
          </cell>
          <cell r="AA29" t="str">
            <v>Акция октябрь сеть "Галактика"</v>
          </cell>
          <cell r="AB29">
            <v>162.04999999999998</v>
          </cell>
          <cell r="AC29">
            <v>6</v>
          </cell>
          <cell r="AD29">
            <v>112</v>
          </cell>
          <cell r="AE29">
            <v>168</v>
          </cell>
          <cell r="AF29">
            <v>14</v>
          </cell>
          <cell r="AG29">
            <v>126</v>
          </cell>
        </row>
        <row r="30">
          <cell r="A30" t="str">
            <v>Наггетсы Нагетосы Сочная курочка со сладкой паприкой ТМ Горячая штучка ф/в 0,25 кг  ПОКОМ</v>
          </cell>
          <cell r="B30" t="str">
            <v>шт</v>
          </cell>
          <cell r="C30">
            <v>312</v>
          </cell>
          <cell r="D30">
            <v>1</v>
          </cell>
          <cell r="E30">
            <v>136</v>
          </cell>
          <cell r="F30">
            <v>135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135</v>
          </cell>
          <cell r="K30">
            <v>1</v>
          </cell>
          <cell r="N30">
            <v>0</v>
          </cell>
          <cell r="O30">
            <v>27.2</v>
          </cell>
          <cell r="P30">
            <v>245.8</v>
          </cell>
          <cell r="Q30">
            <v>252</v>
          </cell>
          <cell r="T30">
            <v>14.227941176470589</v>
          </cell>
          <cell r="U30">
            <v>4.9632352941176467</v>
          </cell>
          <cell r="V30">
            <v>18</v>
          </cell>
          <cell r="W30">
            <v>24.6</v>
          </cell>
          <cell r="X30">
            <v>33.4</v>
          </cell>
          <cell r="Y30">
            <v>21.8</v>
          </cell>
          <cell r="Z30">
            <v>24.6</v>
          </cell>
          <cell r="AB30">
            <v>61.45</v>
          </cell>
          <cell r="AC30">
            <v>6</v>
          </cell>
          <cell r="AD30">
            <v>42</v>
          </cell>
          <cell r="AE30">
            <v>63</v>
          </cell>
          <cell r="AF30">
            <v>14</v>
          </cell>
          <cell r="AG30">
            <v>126</v>
          </cell>
        </row>
        <row r="31">
          <cell r="A31" t="str">
            <v>Наггетсы Хрустящие ТМ Зареченские ТС Зареченские продукты. Поком</v>
          </cell>
          <cell r="B31" t="str">
            <v>кг</v>
          </cell>
          <cell r="C31">
            <v>204</v>
          </cell>
          <cell r="D31">
            <v>360</v>
          </cell>
          <cell r="E31">
            <v>198</v>
          </cell>
          <cell r="F31">
            <v>348</v>
          </cell>
          <cell r="G31">
            <v>1</v>
          </cell>
          <cell r="H31">
            <v>180</v>
          </cell>
          <cell r="I31" t="str">
            <v>матрица</v>
          </cell>
          <cell r="J31">
            <v>191</v>
          </cell>
          <cell r="K31">
            <v>7</v>
          </cell>
          <cell r="N31">
            <v>144</v>
          </cell>
          <cell r="O31">
            <v>39.6</v>
          </cell>
          <cell r="P31">
            <v>62.399999999999977</v>
          </cell>
          <cell r="Q31">
            <v>72</v>
          </cell>
          <cell r="T31">
            <v>14.242424242424242</v>
          </cell>
          <cell r="U31">
            <v>12.424242424242424</v>
          </cell>
          <cell r="V31">
            <v>50.4</v>
          </cell>
          <cell r="W31">
            <v>55.2</v>
          </cell>
          <cell r="X31">
            <v>30</v>
          </cell>
          <cell r="Y31">
            <v>66</v>
          </cell>
          <cell r="Z31">
            <v>44.4</v>
          </cell>
          <cell r="AB31">
            <v>62.399999999999977</v>
          </cell>
          <cell r="AC31">
            <v>6</v>
          </cell>
          <cell r="AD31">
            <v>12</v>
          </cell>
          <cell r="AE31">
            <v>72</v>
          </cell>
          <cell r="AF31">
            <v>12</v>
          </cell>
          <cell r="AG31">
            <v>84</v>
          </cell>
        </row>
        <row r="32">
          <cell r="A32" t="str">
            <v>Наггетсы из печи 0,25кг ТМ Вязанка замор.  ПОКОМ</v>
          </cell>
          <cell r="B32" t="str">
            <v>шт</v>
          </cell>
          <cell r="C32">
            <v>386</v>
          </cell>
          <cell r="D32">
            <v>168</v>
          </cell>
          <cell r="E32">
            <v>217</v>
          </cell>
          <cell r="F32">
            <v>158</v>
          </cell>
          <cell r="G32">
            <v>0.25</v>
          </cell>
          <cell r="H32">
            <v>365</v>
          </cell>
          <cell r="I32" t="str">
            <v>матрица</v>
          </cell>
          <cell r="J32">
            <v>217</v>
          </cell>
          <cell r="K32">
            <v>0</v>
          </cell>
          <cell r="N32">
            <v>504</v>
          </cell>
          <cell r="O32">
            <v>43.4</v>
          </cell>
          <cell r="Q32">
            <v>0</v>
          </cell>
          <cell r="T32">
            <v>15.253456221198157</v>
          </cell>
          <cell r="U32">
            <v>15.253456221198157</v>
          </cell>
          <cell r="V32">
            <v>64</v>
          </cell>
          <cell r="W32">
            <v>42.4</v>
          </cell>
          <cell r="X32">
            <v>45.4</v>
          </cell>
          <cell r="Y32">
            <v>27.4</v>
          </cell>
          <cell r="Z32">
            <v>48.8</v>
          </cell>
          <cell r="AA32" t="str">
            <v>Акция октябрь сеть "Галактика"</v>
          </cell>
          <cell r="AB32">
            <v>0</v>
          </cell>
          <cell r="AC32">
            <v>12</v>
          </cell>
          <cell r="AD32">
            <v>0</v>
          </cell>
          <cell r="AE32">
            <v>0</v>
          </cell>
          <cell r="AF32">
            <v>14</v>
          </cell>
          <cell r="AG32">
            <v>70</v>
          </cell>
        </row>
        <row r="33">
          <cell r="A33" t="str">
            <v>Наггетсы с индейкой 0,25кг ТМ Вязанка ТС Из печи Сливушки ПОКОМ</v>
          </cell>
          <cell r="B33" t="str">
            <v>шт</v>
          </cell>
          <cell r="C33">
            <v>552</v>
          </cell>
          <cell r="E33">
            <v>289</v>
          </cell>
          <cell r="F33">
            <v>187</v>
          </cell>
          <cell r="G33">
            <v>0</v>
          </cell>
          <cell r="H33" t="e">
            <v>#N/A</v>
          </cell>
          <cell r="I33" t="str">
            <v>не в матрице</v>
          </cell>
          <cell r="J33">
            <v>287</v>
          </cell>
          <cell r="K33">
            <v>2</v>
          </cell>
          <cell r="O33">
            <v>57.8</v>
          </cell>
          <cell r="T33">
            <v>3.2352941176470589</v>
          </cell>
          <cell r="U33">
            <v>3.2352941176470589</v>
          </cell>
          <cell r="V33">
            <v>59.4</v>
          </cell>
          <cell r="W33">
            <v>54.4</v>
          </cell>
          <cell r="X33">
            <v>62.6</v>
          </cell>
          <cell r="Y33">
            <v>87.6</v>
          </cell>
          <cell r="Z33">
            <v>58</v>
          </cell>
          <cell r="AA33" t="str">
            <v>дубль / не правильно ставится приход</v>
          </cell>
          <cell r="AC33">
            <v>0</v>
          </cell>
        </row>
        <row r="34">
          <cell r="A34" t="str">
            <v>Наггетсы с индейкой 0,25кг ТМ Вязанка ТС Няняггетсы Сливушки НД2 замор.  ПОКОМ</v>
          </cell>
          <cell r="B34" t="str">
            <v>шт</v>
          </cell>
          <cell r="C34">
            <v>-2</v>
          </cell>
          <cell r="D34">
            <v>2</v>
          </cell>
          <cell r="E34">
            <v>289</v>
          </cell>
          <cell r="F34">
            <v>187</v>
          </cell>
          <cell r="G34">
            <v>0.25</v>
          </cell>
          <cell r="H34">
            <v>365</v>
          </cell>
          <cell r="I34" t="str">
            <v>матрица</v>
          </cell>
          <cell r="K34">
            <v>289</v>
          </cell>
          <cell r="N34">
            <v>336</v>
          </cell>
          <cell r="O34">
            <v>57.8</v>
          </cell>
          <cell r="P34">
            <v>228.39999999999998</v>
          </cell>
          <cell r="Q34">
            <v>168</v>
          </cell>
          <cell r="T34">
            <v>11.955017301038064</v>
          </cell>
          <cell r="U34">
            <v>9.0484429065743956</v>
          </cell>
          <cell r="V34">
            <v>59.4</v>
          </cell>
          <cell r="W34">
            <v>54.8</v>
          </cell>
          <cell r="X34">
            <v>62.6</v>
          </cell>
          <cell r="Y34">
            <v>87.6</v>
          </cell>
          <cell r="Z34">
            <v>58</v>
          </cell>
          <cell r="AA34" t="str">
            <v>есть дубль</v>
          </cell>
          <cell r="AB34">
            <v>57.099999999999994</v>
          </cell>
          <cell r="AC34">
            <v>12</v>
          </cell>
          <cell r="AD34">
            <v>14</v>
          </cell>
          <cell r="AE34">
            <v>42</v>
          </cell>
          <cell r="AF34">
            <v>14</v>
          </cell>
          <cell r="AG34">
            <v>70</v>
          </cell>
        </row>
        <row r="35">
          <cell r="A35" t="str">
            <v>Наггетсы с куриным филе и сыром ТМ Вязанка ТС Из печи Сливушки 0,25 кг.  Поком</v>
          </cell>
          <cell r="B35" t="str">
            <v>шт</v>
          </cell>
          <cell r="C35">
            <v>628</v>
          </cell>
          <cell r="E35">
            <v>213</v>
          </cell>
          <cell r="F35">
            <v>172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213</v>
          </cell>
          <cell r="K35">
            <v>0</v>
          </cell>
          <cell r="N35">
            <v>840</v>
          </cell>
          <cell r="O35">
            <v>42.6</v>
          </cell>
          <cell r="Q35">
            <v>0</v>
          </cell>
          <cell r="T35">
            <v>23.75586854460094</v>
          </cell>
          <cell r="U35">
            <v>23.75586854460094</v>
          </cell>
          <cell r="V35">
            <v>83</v>
          </cell>
          <cell r="W35">
            <v>43.4</v>
          </cell>
          <cell r="X35">
            <v>50.8</v>
          </cell>
          <cell r="Y35">
            <v>76.599999999999994</v>
          </cell>
          <cell r="Z35">
            <v>36.200000000000003</v>
          </cell>
          <cell r="AA35" t="str">
            <v>Акция октябрь сеть "Галактика"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Нагетосы Сочная курочка в хрустящей панировке Наггетсы ГШ Фикс.вес 0,25 Лоток Горячая штучка Поком</v>
          </cell>
          <cell r="B36" t="str">
            <v>шт</v>
          </cell>
          <cell r="C36">
            <v>147</v>
          </cell>
          <cell r="D36">
            <v>84</v>
          </cell>
          <cell r="E36">
            <v>94</v>
          </cell>
          <cell r="F36">
            <v>86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94</v>
          </cell>
          <cell r="K36">
            <v>0</v>
          </cell>
          <cell r="N36">
            <v>0</v>
          </cell>
          <cell r="O36">
            <v>18.8</v>
          </cell>
          <cell r="P36">
            <v>177.2</v>
          </cell>
          <cell r="Q36">
            <v>168</v>
          </cell>
          <cell r="T36">
            <v>13.51063829787234</v>
          </cell>
          <cell r="U36">
            <v>4.5744680851063828</v>
          </cell>
          <cell r="V36">
            <v>14.4</v>
          </cell>
          <cell r="W36">
            <v>19.399999999999999</v>
          </cell>
          <cell r="X36">
            <v>16.8</v>
          </cell>
          <cell r="Y36">
            <v>18.8</v>
          </cell>
          <cell r="Z36">
            <v>21.8</v>
          </cell>
          <cell r="AA36" t="str">
            <v>Галактика</v>
          </cell>
          <cell r="AB36">
            <v>44.3</v>
          </cell>
          <cell r="AC36">
            <v>6</v>
          </cell>
          <cell r="AD36">
            <v>28</v>
          </cell>
          <cell r="AE36">
            <v>42</v>
          </cell>
          <cell r="AF36">
            <v>14</v>
          </cell>
          <cell r="AG36">
            <v>126</v>
          </cell>
        </row>
        <row r="37">
          <cell r="A37" t="str">
            <v>Пекерсы с индейкой в сливочном соусе ТМ Горячая штучка 0,25 кг зам  ПОКОМ</v>
          </cell>
          <cell r="B37" t="str">
            <v>шт</v>
          </cell>
          <cell r="C37">
            <v>292</v>
          </cell>
          <cell r="D37">
            <v>20</v>
          </cell>
          <cell r="E37">
            <v>122</v>
          </cell>
          <cell r="F37">
            <v>165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122</v>
          </cell>
          <cell r="K37">
            <v>0</v>
          </cell>
          <cell r="N37">
            <v>168</v>
          </cell>
          <cell r="O37">
            <v>24.4</v>
          </cell>
          <cell r="T37">
            <v>13.647540983606557</v>
          </cell>
          <cell r="U37">
            <v>13.647540983606557</v>
          </cell>
          <cell r="V37">
            <v>20</v>
          </cell>
          <cell r="W37">
            <v>21.4</v>
          </cell>
          <cell r="X37">
            <v>12.6</v>
          </cell>
          <cell r="Y37">
            <v>20.8</v>
          </cell>
          <cell r="Z37">
            <v>20</v>
          </cell>
          <cell r="AB37">
            <v>0</v>
          </cell>
          <cell r="AC37">
            <v>12</v>
          </cell>
          <cell r="AD37">
            <v>0</v>
          </cell>
          <cell r="AE37">
            <v>0</v>
          </cell>
          <cell r="AF37">
            <v>14</v>
          </cell>
          <cell r="AG37">
            <v>70</v>
          </cell>
        </row>
        <row r="38">
          <cell r="A38" t="str">
            <v>Пельмени Grandmeni с говядиной ТМ Горячая штучка флоупак сфера 0,75 кг.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0</v>
          </cell>
          <cell r="AG38">
            <v>0</v>
          </cell>
        </row>
        <row r="39">
          <cell r="A39" t="str">
            <v>Пельмени Grandmeni с говядиной в сливочном соусе ТМ Горячая штучка флоупак сфера 0,75 кг.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C39">
            <v>0</v>
          </cell>
          <cell r="AF39">
            <v>0</v>
          </cell>
          <cell r="AG39">
            <v>0</v>
          </cell>
        </row>
        <row r="40">
          <cell r="A40" t="str">
            <v>Пельмени Grandmeni с говядиной и свининой Grandmeni 0,75 Сфера Горячая штучка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0</v>
          </cell>
          <cell r="AG40">
            <v>0</v>
          </cell>
        </row>
        <row r="41">
          <cell r="A41" t="str">
            <v>Пельмени Grandmeni с говядиной и свининой Горячая штучка 0,75 кг Бульмени  ПОКОМ</v>
          </cell>
          <cell r="B41" t="str">
            <v>шт</v>
          </cell>
          <cell r="C41">
            <v>-3</v>
          </cell>
          <cell r="D41">
            <v>3</v>
          </cell>
          <cell r="G41">
            <v>0</v>
          </cell>
          <cell r="H41" t="e">
            <v>#N/A</v>
          </cell>
          <cell r="I41" t="str">
            <v>не в матрице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0.6</v>
          </cell>
          <cell r="X41">
            <v>0</v>
          </cell>
          <cell r="Y41">
            <v>0</v>
          </cell>
          <cell r="Z41">
            <v>0</v>
          </cell>
          <cell r="AC41">
            <v>0</v>
          </cell>
        </row>
        <row r="42">
          <cell r="A42" t="str">
            <v>Пельмени Grandmeni со сливочным маслом Горячая штучка 0,75 кг ПОКОМ</v>
          </cell>
          <cell r="B42" t="str">
            <v>шт</v>
          </cell>
          <cell r="C42">
            <v>99</v>
          </cell>
          <cell r="D42">
            <v>96</v>
          </cell>
          <cell r="E42">
            <v>75</v>
          </cell>
          <cell r="F42">
            <v>81</v>
          </cell>
          <cell r="G42">
            <v>0.75</v>
          </cell>
          <cell r="H42">
            <v>180</v>
          </cell>
          <cell r="I42" t="str">
            <v>матрица</v>
          </cell>
          <cell r="J42">
            <v>75</v>
          </cell>
          <cell r="K42">
            <v>0</v>
          </cell>
          <cell r="N42">
            <v>192</v>
          </cell>
          <cell r="O42">
            <v>15</v>
          </cell>
          <cell r="Q42">
            <v>0</v>
          </cell>
          <cell r="T42">
            <v>18.2</v>
          </cell>
          <cell r="U42">
            <v>18.2</v>
          </cell>
          <cell r="V42">
            <v>26.8</v>
          </cell>
          <cell r="W42">
            <v>18.399999999999999</v>
          </cell>
          <cell r="X42">
            <v>16.399999999999999</v>
          </cell>
          <cell r="Y42">
            <v>33.4</v>
          </cell>
          <cell r="Z42">
            <v>18.399999999999999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«Бигбули с мясом» 0,43 Сфера ТМ «Горячая штучка»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C43">
            <v>0</v>
          </cell>
          <cell r="AF43">
            <v>0</v>
          </cell>
          <cell r="AG43">
            <v>0</v>
          </cell>
        </row>
        <row r="44">
          <cell r="A44" t="str">
            <v>Пельмени Бигбули #МЕГАВКУСИЩЕ с сочной грудинкой ТМ Горячая шту БУЛЬМЕНИ ТС Бигбули  сфера 0,9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0</v>
          </cell>
          <cell r="AG44">
            <v>0</v>
          </cell>
        </row>
        <row r="45">
          <cell r="A45" t="str">
            <v>Пельмени Бигбули #МЕГАВКУСИЩЕ с сочной грудинкой ТМ Горячая штучка ТС Бигбули  сфера 0,43 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0</v>
          </cell>
          <cell r="AG45">
            <v>0</v>
          </cell>
        </row>
        <row r="46">
          <cell r="A46" t="str">
            <v>Пельмени Бигбули с мясом, Горячая штучка 0,9кг  ПОКОМ</v>
          </cell>
          <cell r="B46" t="str">
            <v>шт</v>
          </cell>
          <cell r="C46">
            <v>127</v>
          </cell>
          <cell r="D46">
            <v>480</v>
          </cell>
          <cell r="E46">
            <v>218</v>
          </cell>
          <cell r="F46">
            <v>322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220</v>
          </cell>
          <cell r="K46">
            <v>-2</v>
          </cell>
          <cell r="N46">
            <v>96</v>
          </cell>
          <cell r="O46">
            <v>43.6</v>
          </cell>
          <cell r="P46">
            <v>192.39999999999998</v>
          </cell>
          <cell r="Q46">
            <v>192</v>
          </cell>
          <cell r="T46">
            <v>13.990825688073395</v>
          </cell>
          <cell r="U46">
            <v>9.5871559633027523</v>
          </cell>
          <cell r="V46">
            <v>47.6</v>
          </cell>
          <cell r="W46">
            <v>55.8</v>
          </cell>
          <cell r="X46">
            <v>40.6</v>
          </cell>
          <cell r="Y46">
            <v>55.6</v>
          </cell>
          <cell r="Z46">
            <v>42.2</v>
          </cell>
          <cell r="AB46">
            <v>173.16</v>
          </cell>
          <cell r="AC46">
            <v>8</v>
          </cell>
          <cell r="AD46">
            <v>24</v>
          </cell>
          <cell r="AE46">
            <v>172.8</v>
          </cell>
          <cell r="AF46">
            <v>12</v>
          </cell>
          <cell r="AG46">
            <v>84</v>
          </cell>
        </row>
        <row r="47">
          <cell r="A47" t="str">
            <v>Пельмени Бигбули со слив.маслом 0,9 кг   Поком</v>
          </cell>
          <cell r="B47" t="str">
            <v>шт</v>
          </cell>
          <cell r="C47">
            <v>110</v>
          </cell>
          <cell r="D47">
            <v>206</v>
          </cell>
          <cell r="E47">
            <v>172</v>
          </cell>
          <cell r="F47">
            <v>65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172</v>
          </cell>
          <cell r="K47">
            <v>0</v>
          </cell>
          <cell r="N47">
            <v>288</v>
          </cell>
          <cell r="O47">
            <v>34.4</v>
          </cell>
          <cell r="P47">
            <v>128.59999999999997</v>
          </cell>
          <cell r="Q47">
            <v>96</v>
          </cell>
          <cell r="T47">
            <v>13.052325581395349</v>
          </cell>
          <cell r="U47">
            <v>10.261627906976745</v>
          </cell>
          <cell r="V47">
            <v>37.6</v>
          </cell>
          <cell r="W47">
            <v>30.6</v>
          </cell>
          <cell r="X47">
            <v>21</v>
          </cell>
          <cell r="Y47">
            <v>20.6</v>
          </cell>
          <cell r="Z47">
            <v>18.2</v>
          </cell>
          <cell r="AA47" t="str">
            <v>Галактика</v>
          </cell>
          <cell r="AB47">
            <v>115.73999999999997</v>
          </cell>
          <cell r="AC47">
            <v>8</v>
          </cell>
          <cell r="AD47">
            <v>12</v>
          </cell>
          <cell r="AE47">
            <v>86.4</v>
          </cell>
          <cell r="AF47">
            <v>12</v>
          </cell>
          <cell r="AG47">
            <v>84</v>
          </cell>
        </row>
        <row r="48">
          <cell r="A48" t="str">
            <v>Пельмени Бугбули со сливочным маслом ТМ Горячая штучка БУЛЬМЕНИ 0,43 кг  ПОКОМ</v>
          </cell>
          <cell r="B48" t="str">
            <v>шт</v>
          </cell>
          <cell r="G48">
            <v>0</v>
          </cell>
          <cell r="H48">
            <v>180</v>
          </cell>
          <cell r="I48" t="str">
            <v>матрица</v>
          </cell>
          <cell r="K48">
            <v>0</v>
          </cell>
          <cell r="O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нет потребности</v>
          </cell>
          <cell r="AC48">
            <v>0</v>
          </cell>
          <cell r="AF48">
            <v>0</v>
          </cell>
          <cell r="AG48">
            <v>0</v>
          </cell>
        </row>
        <row r="49">
          <cell r="A49" t="str">
            <v>Пельмени Бульмени с говядиной и свининой Горячая шт. 0,9 кг  ПОКОМ</v>
          </cell>
          <cell r="B49" t="str">
            <v>шт</v>
          </cell>
          <cell r="C49">
            <v>144</v>
          </cell>
          <cell r="D49">
            <v>480</v>
          </cell>
          <cell r="E49">
            <v>309</v>
          </cell>
          <cell r="F49">
            <v>198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310</v>
          </cell>
          <cell r="K49">
            <v>-1</v>
          </cell>
          <cell r="N49">
            <v>672</v>
          </cell>
          <cell r="O49">
            <v>61.8</v>
          </cell>
          <cell r="Q49">
            <v>0</v>
          </cell>
          <cell r="T49">
            <v>14.077669902912621</v>
          </cell>
          <cell r="U49">
            <v>14.077669902912621</v>
          </cell>
          <cell r="V49">
            <v>87</v>
          </cell>
          <cell r="W49">
            <v>67</v>
          </cell>
          <cell r="X49">
            <v>56.8</v>
          </cell>
          <cell r="Y49">
            <v>83.2</v>
          </cell>
          <cell r="Z49">
            <v>55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Горячая штучка 0,43  ПОКОМ</v>
          </cell>
          <cell r="B50" t="str">
            <v>шт</v>
          </cell>
          <cell r="C50">
            <v>285</v>
          </cell>
          <cell r="D50">
            <v>192</v>
          </cell>
          <cell r="E50">
            <v>84</v>
          </cell>
          <cell r="F50">
            <v>373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84</v>
          </cell>
          <cell r="K50">
            <v>0</v>
          </cell>
          <cell r="N50">
            <v>0</v>
          </cell>
          <cell r="O50">
            <v>16.8</v>
          </cell>
          <cell r="Q50">
            <v>0</v>
          </cell>
          <cell r="T50">
            <v>22.202380952380953</v>
          </cell>
          <cell r="U50">
            <v>22.202380952380953</v>
          </cell>
          <cell r="V50">
            <v>20.2</v>
          </cell>
          <cell r="W50">
            <v>34</v>
          </cell>
          <cell r="X50">
            <v>11.8</v>
          </cell>
          <cell r="Y50">
            <v>44.2</v>
          </cell>
          <cell r="Z50">
            <v>22.6</v>
          </cell>
          <cell r="AA50" t="str">
            <v>нужно увеличить продажи</v>
          </cell>
          <cell r="AB50">
            <v>0</v>
          </cell>
          <cell r="AC50">
            <v>16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Бульмени с говядиной и свининой Наваристые Горячая штучка ВЕС  ПОКОМ</v>
          </cell>
          <cell r="B51" t="str">
            <v>кг</v>
          </cell>
          <cell r="C51">
            <v>1130</v>
          </cell>
          <cell r="D51">
            <v>60</v>
          </cell>
          <cell r="E51">
            <v>600</v>
          </cell>
          <cell r="F51">
            <v>495</v>
          </cell>
          <cell r="G51">
            <v>1</v>
          </cell>
          <cell r="H51">
            <v>180</v>
          </cell>
          <cell r="I51" t="str">
            <v>матрица</v>
          </cell>
          <cell r="J51">
            <v>600</v>
          </cell>
          <cell r="K51">
            <v>0</v>
          </cell>
          <cell r="N51">
            <v>840</v>
          </cell>
          <cell r="O51">
            <v>120</v>
          </cell>
          <cell r="P51">
            <v>225</v>
          </cell>
          <cell r="Q51">
            <v>240</v>
          </cell>
          <cell r="T51">
            <v>13.125</v>
          </cell>
          <cell r="U51">
            <v>11.125</v>
          </cell>
          <cell r="V51">
            <v>139</v>
          </cell>
          <cell r="W51">
            <v>126</v>
          </cell>
          <cell r="X51">
            <v>109</v>
          </cell>
          <cell r="Y51">
            <v>131.15700000000001</v>
          </cell>
          <cell r="Z51">
            <v>124</v>
          </cell>
          <cell r="AB51">
            <v>225</v>
          </cell>
          <cell r="AC51">
            <v>5</v>
          </cell>
          <cell r="AD51">
            <v>48</v>
          </cell>
          <cell r="AE51">
            <v>240</v>
          </cell>
          <cell r="AF51">
            <v>12</v>
          </cell>
          <cell r="AG51">
            <v>144</v>
          </cell>
        </row>
        <row r="52">
          <cell r="A52" t="str">
            <v>Пельмени Бульмени со сливочным маслом Горячая штучка 0,9 кг  ПОКОМ</v>
          </cell>
          <cell r="B52" t="str">
            <v>шт</v>
          </cell>
          <cell r="C52">
            <v>2361</v>
          </cell>
          <cell r="E52">
            <v>903</v>
          </cell>
          <cell r="F52">
            <v>1252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903</v>
          </cell>
          <cell r="K52">
            <v>0</v>
          </cell>
          <cell r="N52">
            <v>192</v>
          </cell>
          <cell r="O52">
            <v>180.6</v>
          </cell>
          <cell r="P52">
            <v>903.79999999999973</v>
          </cell>
          <cell r="Q52">
            <v>864</v>
          </cell>
          <cell r="T52">
            <v>12.779623477297896</v>
          </cell>
          <cell r="U52">
            <v>7.9955703211517166</v>
          </cell>
          <cell r="V52">
            <v>166</v>
          </cell>
          <cell r="W52">
            <v>213</v>
          </cell>
          <cell r="X52">
            <v>177.8</v>
          </cell>
          <cell r="Y52">
            <v>203</v>
          </cell>
          <cell r="Z52">
            <v>169.6</v>
          </cell>
          <cell r="AB52">
            <v>813.41999999999973</v>
          </cell>
          <cell r="AC52">
            <v>8</v>
          </cell>
          <cell r="AD52">
            <v>108</v>
          </cell>
          <cell r="AE52">
            <v>777.6</v>
          </cell>
          <cell r="AF52">
            <v>12</v>
          </cell>
          <cell r="AG52">
            <v>84</v>
          </cell>
        </row>
        <row r="53">
          <cell r="A53" t="str">
            <v>Пельмени Бульмени со сливочным маслом ТМ Горячая шт. 0,43 кг  ПОКОМ</v>
          </cell>
          <cell r="B53" t="str">
            <v>шт</v>
          </cell>
          <cell r="C53">
            <v>175</v>
          </cell>
          <cell r="D53">
            <v>192</v>
          </cell>
          <cell r="E53">
            <v>122</v>
          </cell>
          <cell r="F53">
            <v>224</v>
          </cell>
          <cell r="G53">
            <v>0.43</v>
          </cell>
          <cell r="H53">
            <v>180</v>
          </cell>
          <cell r="I53" t="str">
            <v>матрица</v>
          </cell>
          <cell r="J53">
            <v>130</v>
          </cell>
          <cell r="K53">
            <v>-8</v>
          </cell>
          <cell r="N53">
            <v>192</v>
          </cell>
          <cell r="O53">
            <v>24.4</v>
          </cell>
          <cell r="Q53">
            <v>0</v>
          </cell>
          <cell r="T53">
            <v>17.049180327868854</v>
          </cell>
          <cell r="U53">
            <v>17.049180327868854</v>
          </cell>
          <cell r="V53">
            <v>28.4</v>
          </cell>
          <cell r="W53">
            <v>33.200000000000003</v>
          </cell>
          <cell r="X53">
            <v>30.6</v>
          </cell>
          <cell r="Y53">
            <v>49</v>
          </cell>
          <cell r="Z53">
            <v>41.8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  <cell r="C54">
            <v>118</v>
          </cell>
          <cell r="E54">
            <v>58</v>
          </cell>
          <cell r="F54">
            <v>59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58</v>
          </cell>
          <cell r="K54">
            <v>0</v>
          </cell>
          <cell r="N54">
            <v>0</v>
          </cell>
          <cell r="O54">
            <v>11.6</v>
          </cell>
          <cell r="P54">
            <v>103.4</v>
          </cell>
          <cell r="Q54">
            <v>120</v>
          </cell>
          <cell r="T54">
            <v>15.431034482758621</v>
          </cell>
          <cell r="U54">
            <v>5.0862068965517242</v>
          </cell>
          <cell r="V54">
            <v>7.6</v>
          </cell>
          <cell r="W54">
            <v>7.8</v>
          </cell>
          <cell r="X54">
            <v>5.2</v>
          </cell>
          <cell r="Y54">
            <v>12.4</v>
          </cell>
          <cell r="Z54">
            <v>6.2</v>
          </cell>
          <cell r="AB54">
            <v>72.38</v>
          </cell>
          <cell r="AC54">
            <v>10</v>
          </cell>
          <cell r="AD54">
            <v>12</v>
          </cell>
          <cell r="AE54">
            <v>84</v>
          </cell>
          <cell r="AF54">
            <v>12</v>
          </cell>
          <cell r="AG54">
            <v>84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462</v>
          </cell>
          <cell r="E55">
            <v>242</v>
          </cell>
          <cell r="F55">
            <v>188</v>
          </cell>
          <cell r="G55">
            <v>0.7</v>
          </cell>
          <cell r="H55">
            <v>180</v>
          </cell>
          <cell r="I55" t="str">
            <v>матрица / Общий прайс</v>
          </cell>
          <cell r="J55">
            <v>242</v>
          </cell>
          <cell r="K55">
            <v>0</v>
          </cell>
          <cell r="N55">
            <v>120</v>
          </cell>
          <cell r="O55">
            <v>48.4</v>
          </cell>
          <cell r="P55">
            <v>369.6</v>
          </cell>
          <cell r="Q55">
            <v>360</v>
          </cell>
          <cell r="T55">
            <v>13.801652892561984</v>
          </cell>
          <cell r="U55">
            <v>6.3636363636363642</v>
          </cell>
          <cell r="V55">
            <v>34.4</v>
          </cell>
          <cell r="W55">
            <v>32</v>
          </cell>
          <cell r="X55">
            <v>49.2</v>
          </cell>
          <cell r="Y55">
            <v>34.4</v>
          </cell>
          <cell r="Z55">
            <v>20.2</v>
          </cell>
          <cell r="AB55">
            <v>258.72000000000003</v>
          </cell>
          <cell r="AC55">
            <v>10</v>
          </cell>
          <cell r="AD55">
            <v>36</v>
          </cell>
          <cell r="AE55">
            <v>251.99999999999997</v>
          </cell>
          <cell r="AF55">
            <v>12</v>
          </cell>
          <cell r="AG55">
            <v>84</v>
          </cell>
        </row>
        <row r="56">
          <cell r="A56" t="str">
            <v>Пельмени Жемчужные ТМ Зареченские ТС Зареченские продукты флоу-пак сфера 1,0 кг.  Поком</v>
          </cell>
          <cell r="B56" t="str">
            <v>шт</v>
          </cell>
          <cell r="C56">
            <v>87</v>
          </cell>
          <cell r="D56">
            <v>72</v>
          </cell>
          <cell r="E56">
            <v>66</v>
          </cell>
          <cell r="F56">
            <v>84</v>
          </cell>
          <cell r="G56">
            <v>1</v>
          </cell>
          <cell r="H56">
            <v>180</v>
          </cell>
          <cell r="I56" t="str">
            <v>Общий прайс</v>
          </cell>
          <cell r="J56">
            <v>65</v>
          </cell>
          <cell r="K56">
            <v>1</v>
          </cell>
          <cell r="N56">
            <v>0</v>
          </cell>
          <cell r="O56">
            <v>13.2</v>
          </cell>
          <cell r="P56">
            <v>100.79999999999998</v>
          </cell>
          <cell r="Q56">
            <v>72</v>
          </cell>
          <cell r="T56">
            <v>11.818181818181818</v>
          </cell>
          <cell r="U56">
            <v>6.3636363636363642</v>
          </cell>
          <cell r="V56">
            <v>7.8</v>
          </cell>
          <cell r="W56">
            <v>14.4</v>
          </cell>
          <cell r="X56">
            <v>5.8</v>
          </cell>
          <cell r="Y56">
            <v>17</v>
          </cell>
          <cell r="Z56">
            <v>11</v>
          </cell>
          <cell r="AB56">
            <v>100.79999999999998</v>
          </cell>
          <cell r="AC56">
            <v>6</v>
          </cell>
          <cell r="AD56">
            <v>12</v>
          </cell>
          <cell r="AE56">
            <v>72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фермерскими сливками ТМ Стародв флоу-пак классическая форма 0,7 кг.  Поком</v>
          </cell>
          <cell r="B57" t="str">
            <v>шт</v>
          </cell>
          <cell r="C57">
            <v>153</v>
          </cell>
          <cell r="E57">
            <v>72</v>
          </cell>
          <cell r="F57">
            <v>63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73</v>
          </cell>
          <cell r="K57">
            <v>-1</v>
          </cell>
          <cell r="N57">
            <v>96</v>
          </cell>
          <cell r="O57">
            <v>14.4</v>
          </cell>
          <cell r="P57">
            <v>57</v>
          </cell>
          <cell r="Q57">
            <v>96</v>
          </cell>
          <cell r="T57">
            <v>17.708333333333332</v>
          </cell>
          <cell r="U57">
            <v>11.041666666666666</v>
          </cell>
          <cell r="V57">
            <v>13.2</v>
          </cell>
          <cell r="W57">
            <v>11.8</v>
          </cell>
          <cell r="X57">
            <v>18.600000000000001</v>
          </cell>
          <cell r="Y57">
            <v>9.8000000000000007</v>
          </cell>
          <cell r="Z57">
            <v>13</v>
          </cell>
          <cell r="AA57" t="str">
            <v>Акция октябрь сеть "Галактика"</v>
          </cell>
          <cell r="AB57">
            <v>39.9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Большие флоу-пак класс 0,7 кг  Поком</v>
          </cell>
          <cell r="B58" t="str">
            <v>шт</v>
          </cell>
          <cell r="C58">
            <v>154</v>
          </cell>
          <cell r="E58">
            <v>20</v>
          </cell>
          <cell r="F58">
            <v>124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20</v>
          </cell>
          <cell r="K58">
            <v>0</v>
          </cell>
          <cell r="N58">
            <v>0</v>
          </cell>
          <cell r="O58">
            <v>4</v>
          </cell>
          <cell r="Q58">
            <v>0</v>
          </cell>
          <cell r="T58">
            <v>31</v>
          </cell>
          <cell r="U58">
            <v>31</v>
          </cell>
          <cell r="V58">
            <v>9</v>
          </cell>
          <cell r="W58">
            <v>7.4</v>
          </cell>
          <cell r="X58">
            <v>16</v>
          </cell>
          <cell r="Y58">
            <v>7.6</v>
          </cell>
          <cell r="Z58">
            <v>9.1999999999999993</v>
          </cell>
          <cell r="AA58" t="str">
            <v>нужно увеличить продажи / Акция октябрь сеть "Галактика"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Медвежьи ушки с фермерской свининой и говядиной Малые флоу-пак классическая 0,7 кг  Поком</v>
          </cell>
          <cell r="B59" t="str">
            <v>шт</v>
          </cell>
          <cell r="C59">
            <v>210</v>
          </cell>
          <cell r="E59">
            <v>43</v>
          </cell>
          <cell r="F59">
            <v>159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43</v>
          </cell>
          <cell r="K59">
            <v>0</v>
          </cell>
          <cell r="N59">
            <v>0</v>
          </cell>
          <cell r="O59">
            <v>8.6</v>
          </cell>
          <cell r="Q59">
            <v>0</v>
          </cell>
          <cell r="T59">
            <v>18.488372093023255</v>
          </cell>
          <cell r="U59">
            <v>18.488372093023255</v>
          </cell>
          <cell r="V59">
            <v>5.4</v>
          </cell>
          <cell r="W59">
            <v>12</v>
          </cell>
          <cell r="X59">
            <v>14.6</v>
          </cell>
          <cell r="Y59">
            <v>8</v>
          </cell>
          <cell r="Z59">
            <v>4.5999999999999996</v>
          </cell>
          <cell r="AA59" t="str">
            <v>нужно увеличить продажи / Акция октябрь сеть "Галактика"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Мясорубские ТМ Стародворье фоу-пак равиоли 0,7 кг.  Поком</v>
          </cell>
          <cell r="B60" t="str">
            <v>шт</v>
          </cell>
          <cell r="C60">
            <v>902</v>
          </cell>
          <cell r="E60">
            <v>339</v>
          </cell>
          <cell r="F60">
            <v>504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340</v>
          </cell>
          <cell r="K60">
            <v>-1</v>
          </cell>
          <cell r="N60">
            <v>96</v>
          </cell>
          <cell r="O60">
            <v>67.8</v>
          </cell>
          <cell r="P60">
            <v>281.39999999999998</v>
          </cell>
          <cell r="Q60">
            <v>288</v>
          </cell>
          <cell r="T60">
            <v>13.097345132743364</v>
          </cell>
          <cell r="U60">
            <v>8.8495575221238933</v>
          </cell>
          <cell r="V60">
            <v>65.599999999999994</v>
          </cell>
          <cell r="W60">
            <v>87</v>
          </cell>
          <cell r="X60">
            <v>59.8</v>
          </cell>
          <cell r="Y60">
            <v>55</v>
          </cell>
          <cell r="Z60">
            <v>66.2</v>
          </cell>
          <cell r="AB60">
            <v>196.97999999999996</v>
          </cell>
          <cell r="AC60">
            <v>8</v>
          </cell>
          <cell r="AD60">
            <v>36</v>
          </cell>
          <cell r="AE60">
            <v>201.6</v>
          </cell>
          <cell r="AF60">
            <v>12</v>
          </cell>
          <cell r="AG60">
            <v>84</v>
          </cell>
        </row>
        <row r="61">
          <cell r="A61" t="str">
            <v>Пельмени Отборные из свинины и говядины 0,9 кг ТМ Стародворье ТС Медвежье ушко  ПОКОМ</v>
          </cell>
          <cell r="B61" t="str">
            <v>шт</v>
          </cell>
          <cell r="C61">
            <v>72</v>
          </cell>
          <cell r="D61">
            <v>96</v>
          </cell>
          <cell r="E61">
            <v>34</v>
          </cell>
          <cell r="F61">
            <v>110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34</v>
          </cell>
          <cell r="K61">
            <v>0</v>
          </cell>
          <cell r="N61">
            <v>96</v>
          </cell>
          <cell r="O61">
            <v>6.8</v>
          </cell>
          <cell r="Q61">
            <v>0</v>
          </cell>
          <cell r="T61">
            <v>30.294117647058826</v>
          </cell>
          <cell r="U61">
            <v>30.294117647058826</v>
          </cell>
          <cell r="V61">
            <v>13.6</v>
          </cell>
          <cell r="W61">
            <v>12</v>
          </cell>
          <cell r="X61">
            <v>12</v>
          </cell>
          <cell r="Y61">
            <v>17.2</v>
          </cell>
          <cell r="Z61">
            <v>10</v>
          </cell>
          <cell r="AA61" t="str">
            <v>нужно увеличить продажи</v>
          </cell>
          <cell r="AB61">
            <v>0</v>
          </cell>
          <cell r="AC61">
            <v>8</v>
          </cell>
          <cell r="AD61">
            <v>0</v>
          </cell>
          <cell r="AE61">
            <v>0</v>
          </cell>
          <cell r="AF61">
            <v>12</v>
          </cell>
          <cell r="AG61">
            <v>84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шт</v>
          </cell>
          <cell r="C62">
            <v>22</v>
          </cell>
          <cell r="D62">
            <v>96</v>
          </cell>
          <cell r="E62">
            <v>38</v>
          </cell>
          <cell r="F62">
            <v>62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40</v>
          </cell>
          <cell r="K62">
            <v>-2</v>
          </cell>
          <cell r="N62">
            <v>192</v>
          </cell>
          <cell r="O62">
            <v>7.6</v>
          </cell>
          <cell r="Q62">
            <v>0</v>
          </cell>
          <cell r="T62">
            <v>33.421052631578952</v>
          </cell>
          <cell r="U62">
            <v>33.421052631578952</v>
          </cell>
          <cell r="V62">
            <v>18.399999999999999</v>
          </cell>
          <cell r="W62">
            <v>14.2</v>
          </cell>
          <cell r="X62">
            <v>11.2</v>
          </cell>
          <cell r="Y62">
            <v>11.4</v>
          </cell>
          <cell r="Z62">
            <v>11.2</v>
          </cell>
          <cell r="AA62" t="str">
            <v>нужно увеличить продажи</v>
          </cell>
          <cell r="AB62">
            <v>0</v>
          </cell>
          <cell r="AC62">
            <v>8</v>
          </cell>
          <cell r="AD62">
            <v>0</v>
          </cell>
          <cell r="AE62">
            <v>0</v>
          </cell>
          <cell r="AF62">
            <v>12</v>
          </cell>
          <cell r="AG62">
            <v>84</v>
          </cell>
        </row>
        <row r="63">
          <cell r="A63" t="str">
            <v>Пельмени С говядиной и свининой, ВЕС, ТМ Славница сфера пуговки  ПОКОМ</v>
          </cell>
          <cell r="B63" t="str">
            <v>кг</v>
          </cell>
          <cell r="C63">
            <v>935</v>
          </cell>
          <cell r="D63">
            <v>720</v>
          </cell>
          <cell r="E63">
            <v>780</v>
          </cell>
          <cell r="F63">
            <v>695</v>
          </cell>
          <cell r="G63">
            <v>1</v>
          </cell>
          <cell r="H63">
            <v>180</v>
          </cell>
          <cell r="I63" t="str">
            <v>матрица</v>
          </cell>
          <cell r="J63">
            <v>780</v>
          </cell>
          <cell r="K63">
            <v>0</v>
          </cell>
          <cell r="N63">
            <v>960</v>
          </cell>
          <cell r="O63">
            <v>156</v>
          </cell>
          <cell r="P63">
            <v>373</v>
          </cell>
          <cell r="Q63">
            <v>360</v>
          </cell>
          <cell r="T63">
            <v>12.916666666666666</v>
          </cell>
          <cell r="U63">
            <v>10.608974358974359</v>
          </cell>
          <cell r="V63">
            <v>176</v>
          </cell>
          <cell r="W63">
            <v>170</v>
          </cell>
          <cell r="X63">
            <v>162</v>
          </cell>
          <cell r="Y63">
            <v>173</v>
          </cell>
          <cell r="Z63">
            <v>173</v>
          </cell>
          <cell r="AB63">
            <v>373</v>
          </cell>
          <cell r="AC63">
            <v>5</v>
          </cell>
          <cell r="AD63">
            <v>72</v>
          </cell>
          <cell r="AE63">
            <v>360</v>
          </cell>
          <cell r="AF63">
            <v>12</v>
          </cell>
          <cell r="AG63">
            <v>144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C64">
            <v>-9</v>
          </cell>
          <cell r="D64">
            <v>309</v>
          </cell>
          <cell r="E64">
            <v>121</v>
          </cell>
          <cell r="F64">
            <v>179</v>
          </cell>
          <cell r="G64">
            <v>1</v>
          </cell>
          <cell r="H64">
            <v>180</v>
          </cell>
          <cell r="I64" t="str">
            <v>матрица</v>
          </cell>
          <cell r="J64">
            <v>121</v>
          </cell>
          <cell r="K64">
            <v>0</v>
          </cell>
          <cell r="N64">
            <v>240</v>
          </cell>
          <cell r="O64">
            <v>24.2</v>
          </cell>
          <cell r="Q64">
            <v>0</v>
          </cell>
          <cell r="T64">
            <v>17.314049586776861</v>
          </cell>
          <cell r="U64">
            <v>17.314049586776861</v>
          </cell>
          <cell r="V64">
            <v>38.200000000000003</v>
          </cell>
          <cell r="W64">
            <v>33.4</v>
          </cell>
          <cell r="X64">
            <v>23.8</v>
          </cell>
          <cell r="Y64">
            <v>32.200000000000003</v>
          </cell>
          <cell r="Z64">
            <v>27</v>
          </cell>
          <cell r="AB64">
            <v>0</v>
          </cell>
          <cell r="AC64">
            <v>5</v>
          </cell>
          <cell r="AD64">
            <v>0</v>
          </cell>
          <cell r="AE64">
            <v>0</v>
          </cell>
          <cell r="AF64">
            <v>12</v>
          </cell>
          <cell r="AG64">
            <v>84</v>
          </cell>
        </row>
        <row r="65">
          <cell r="A65" t="str">
            <v>Пельмени Сочные стародв. сфера 0,43кг  Поком</v>
          </cell>
          <cell r="B65" t="str">
            <v>шт</v>
          </cell>
          <cell r="C65">
            <v>81</v>
          </cell>
          <cell r="F65">
            <v>81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продавать!!! / перемещение</v>
          </cell>
          <cell r="AC65">
            <v>0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C66">
            <v>0</v>
          </cell>
          <cell r="AF66">
            <v>0</v>
          </cell>
          <cell r="AG66">
            <v>0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C67">
            <v>0</v>
          </cell>
          <cell r="AF67">
            <v>0</v>
          </cell>
          <cell r="AG67">
            <v>0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C68">
            <v>0</v>
          </cell>
          <cell r="AF68">
            <v>0</v>
          </cell>
          <cell r="AG68">
            <v>0</v>
          </cell>
        </row>
        <row r="69">
          <cell r="A69" t="str">
            <v>Сосиски Оригинальные заморож. ТМ Стародворье в вак 0,33 кг  Поком</v>
          </cell>
          <cell r="B69" t="str">
            <v>шт</v>
          </cell>
          <cell r="C69">
            <v>43</v>
          </cell>
          <cell r="F69">
            <v>43</v>
          </cell>
          <cell r="G69">
            <v>0</v>
          </cell>
          <cell r="H69">
            <v>365</v>
          </cell>
          <cell r="I69" t="str">
            <v>не в матрице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нужно увеличить продажи!!!</v>
          </cell>
          <cell r="AC69">
            <v>0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643</v>
          </cell>
          <cell r="D70">
            <v>509</v>
          </cell>
          <cell r="E70">
            <v>545</v>
          </cell>
          <cell r="F70">
            <v>496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543</v>
          </cell>
          <cell r="K70">
            <v>2</v>
          </cell>
          <cell r="N70">
            <v>504</v>
          </cell>
          <cell r="O70">
            <v>109</v>
          </cell>
          <cell r="P70">
            <v>417</v>
          </cell>
          <cell r="Q70">
            <v>336</v>
          </cell>
          <cell r="T70">
            <v>12.256880733944953</v>
          </cell>
          <cell r="U70">
            <v>9.1743119266055047</v>
          </cell>
          <cell r="V70">
            <v>105</v>
          </cell>
          <cell r="W70">
            <v>116.6</v>
          </cell>
          <cell r="X70">
            <v>107.6</v>
          </cell>
          <cell r="Y70">
            <v>123</v>
          </cell>
          <cell r="Z70">
            <v>95.4</v>
          </cell>
          <cell r="AB70">
            <v>104.25</v>
          </cell>
          <cell r="AC70">
            <v>12</v>
          </cell>
          <cell r="AD70">
            <v>28</v>
          </cell>
          <cell r="AE70">
            <v>84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692</v>
          </cell>
          <cell r="D71">
            <v>337</v>
          </cell>
          <cell r="E71">
            <v>495</v>
          </cell>
          <cell r="F71">
            <v>439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495</v>
          </cell>
          <cell r="K71">
            <v>0</v>
          </cell>
          <cell r="N71">
            <v>168</v>
          </cell>
          <cell r="O71">
            <v>99</v>
          </cell>
          <cell r="P71">
            <v>680</v>
          </cell>
          <cell r="Q71">
            <v>672</v>
          </cell>
          <cell r="T71">
            <v>12.919191919191919</v>
          </cell>
          <cell r="U71">
            <v>6.1313131313131315</v>
          </cell>
          <cell r="V71">
            <v>83</v>
          </cell>
          <cell r="W71">
            <v>95.8</v>
          </cell>
          <cell r="X71">
            <v>94.8</v>
          </cell>
          <cell r="Y71">
            <v>94.8</v>
          </cell>
          <cell r="Z71">
            <v>75.400000000000006</v>
          </cell>
          <cell r="AB71">
            <v>204</v>
          </cell>
          <cell r="AC71">
            <v>12</v>
          </cell>
          <cell r="AD71">
            <v>56</v>
          </cell>
          <cell r="AE71">
            <v>201.6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93.8</v>
          </cell>
          <cell r="D72">
            <v>43.1</v>
          </cell>
          <cell r="E72">
            <v>115.2</v>
          </cell>
          <cell r="F72">
            <v>-14.3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119</v>
          </cell>
          <cell r="K72">
            <v>-3.7999999999999972</v>
          </cell>
          <cell r="N72">
            <v>32.4</v>
          </cell>
          <cell r="O72">
            <v>23.04</v>
          </cell>
          <cell r="P72">
            <v>235.34</v>
          </cell>
          <cell r="Q72">
            <v>226.79999999999998</v>
          </cell>
          <cell r="T72">
            <v>10.629340277777777</v>
          </cell>
          <cell r="U72">
            <v>0.78559027777777768</v>
          </cell>
          <cell r="V72">
            <v>18.72</v>
          </cell>
          <cell r="W72">
            <v>23.4</v>
          </cell>
          <cell r="X72">
            <v>16.920000000000002</v>
          </cell>
          <cell r="Y72">
            <v>17.239999999999998</v>
          </cell>
          <cell r="Z72">
            <v>20.52</v>
          </cell>
          <cell r="AB72">
            <v>235.34</v>
          </cell>
          <cell r="AC72">
            <v>1.8</v>
          </cell>
          <cell r="AD72">
            <v>125.99999999999999</v>
          </cell>
          <cell r="AE72">
            <v>226.79999999999998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971</v>
          </cell>
          <cell r="D73">
            <v>344</v>
          </cell>
          <cell r="E73">
            <v>465</v>
          </cell>
          <cell r="F73">
            <v>739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465</v>
          </cell>
          <cell r="K73">
            <v>0</v>
          </cell>
          <cell r="N73">
            <v>168</v>
          </cell>
          <cell r="O73">
            <v>93</v>
          </cell>
          <cell r="P73">
            <v>395</v>
          </cell>
          <cell r="Q73">
            <v>336</v>
          </cell>
          <cell r="T73">
            <v>13.365591397849462</v>
          </cell>
          <cell r="U73">
            <v>9.7526881720430101</v>
          </cell>
          <cell r="V73">
            <v>94</v>
          </cell>
          <cell r="W73">
            <v>99.6</v>
          </cell>
          <cell r="X73">
            <v>117</v>
          </cell>
          <cell r="Y73">
            <v>66</v>
          </cell>
          <cell r="Z73">
            <v>90.4</v>
          </cell>
          <cell r="AA73" t="str">
            <v>Акция октябрь сеть "Галактика"</v>
          </cell>
          <cell r="AB73">
            <v>118.5</v>
          </cell>
          <cell r="AC73">
            <v>12</v>
          </cell>
          <cell r="AD73">
            <v>28</v>
          </cell>
          <cell r="AE73">
            <v>100.8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101</v>
          </cell>
          <cell r="D74">
            <v>67</v>
          </cell>
          <cell r="E74">
            <v>51</v>
          </cell>
          <cell r="F74">
            <v>112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50</v>
          </cell>
          <cell r="K74">
            <v>1</v>
          </cell>
          <cell r="N74">
            <v>0</v>
          </cell>
          <cell r="O74">
            <v>10.199999999999999</v>
          </cell>
          <cell r="P74">
            <v>30.799999999999983</v>
          </cell>
          <cell r="Q74">
            <v>60</v>
          </cell>
          <cell r="T74">
            <v>16.862745098039216</v>
          </cell>
          <cell r="U74">
            <v>10.980392156862745</v>
          </cell>
          <cell r="V74">
            <v>3.6</v>
          </cell>
          <cell r="W74">
            <v>10</v>
          </cell>
          <cell r="X74">
            <v>10.8</v>
          </cell>
          <cell r="Y74">
            <v>4.4000000000000004</v>
          </cell>
          <cell r="Z74">
            <v>3.4</v>
          </cell>
          <cell r="AB74">
            <v>6.1599999999999966</v>
          </cell>
          <cell r="AC74">
            <v>6</v>
          </cell>
          <cell r="AD74">
            <v>10</v>
          </cell>
          <cell r="AE74">
            <v>12</v>
          </cell>
          <cell r="AF74">
            <v>10</v>
          </cell>
          <cell r="AG74">
            <v>130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97</v>
          </cell>
          <cell r="E75">
            <v>41</v>
          </cell>
          <cell r="F75">
            <v>43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40</v>
          </cell>
          <cell r="K75">
            <v>1</v>
          </cell>
          <cell r="N75">
            <v>0</v>
          </cell>
          <cell r="O75">
            <v>8.1999999999999993</v>
          </cell>
          <cell r="P75">
            <v>71.799999999999983</v>
          </cell>
          <cell r="Q75">
            <v>60</v>
          </cell>
          <cell r="T75">
            <v>12.560975609756099</v>
          </cell>
          <cell r="U75">
            <v>5.2439024390243905</v>
          </cell>
          <cell r="V75">
            <v>7.2</v>
          </cell>
          <cell r="W75">
            <v>13.6</v>
          </cell>
          <cell r="X75">
            <v>10.199999999999999</v>
          </cell>
          <cell r="Y75">
            <v>6.8</v>
          </cell>
          <cell r="Z75">
            <v>4.5999999999999996</v>
          </cell>
          <cell r="AA75" t="str">
            <v>нет в бланке</v>
          </cell>
          <cell r="AB75">
            <v>14.359999999999998</v>
          </cell>
          <cell r="AC75">
            <v>6</v>
          </cell>
          <cell r="AD75">
            <v>10</v>
          </cell>
          <cell r="AE75">
            <v>12</v>
          </cell>
          <cell r="AF75">
            <v>10</v>
          </cell>
          <cell r="AG75">
            <v>130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167</v>
          </cell>
          <cell r="D76">
            <v>196</v>
          </cell>
          <cell r="E76">
            <v>49</v>
          </cell>
          <cell r="F76">
            <v>302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50</v>
          </cell>
          <cell r="K76">
            <v>-1</v>
          </cell>
          <cell r="N76">
            <v>0</v>
          </cell>
          <cell r="O76">
            <v>9.8000000000000007</v>
          </cell>
          <cell r="Q76">
            <v>0</v>
          </cell>
          <cell r="T76">
            <v>30.816326530612244</v>
          </cell>
          <cell r="U76">
            <v>30.816326530612244</v>
          </cell>
          <cell r="V76">
            <v>13.6</v>
          </cell>
          <cell r="W76">
            <v>22.6</v>
          </cell>
          <cell r="X76">
            <v>25</v>
          </cell>
          <cell r="Y76">
            <v>15.4</v>
          </cell>
          <cell r="Z76">
            <v>21</v>
          </cell>
          <cell r="AA76" t="str">
            <v>нужно увеличить продажи</v>
          </cell>
          <cell r="AB76">
            <v>0</v>
          </cell>
          <cell r="AC76">
            <v>14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C77">
            <v>312</v>
          </cell>
          <cell r="D77">
            <v>25</v>
          </cell>
          <cell r="E77">
            <v>96</v>
          </cell>
          <cell r="F77">
            <v>188</v>
          </cell>
          <cell r="G77">
            <v>0.48</v>
          </cell>
          <cell r="H77">
            <v>180</v>
          </cell>
          <cell r="I77" t="str">
            <v>матрица</v>
          </cell>
          <cell r="J77">
            <v>96</v>
          </cell>
          <cell r="K77">
            <v>0</v>
          </cell>
          <cell r="N77">
            <v>112</v>
          </cell>
          <cell r="O77">
            <v>19.2</v>
          </cell>
          <cell r="Q77">
            <v>0</v>
          </cell>
          <cell r="T77">
            <v>15.625</v>
          </cell>
          <cell r="U77">
            <v>15.625</v>
          </cell>
          <cell r="V77">
            <v>29.2</v>
          </cell>
          <cell r="W77">
            <v>25.2</v>
          </cell>
          <cell r="X77">
            <v>35.4</v>
          </cell>
          <cell r="Y77">
            <v>34</v>
          </cell>
          <cell r="Z77">
            <v>34.799999999999997</v>
          </cell>
          <cell r="AB77">
            <v>0</v>
          </cell>
          <cell r="AC77">
            <v>8</v>
          </cell>
          <cell r="AD77">
            <v>0</v>
          </cell>
          <cell r="AE77">
            <v>0</v>
          </cell>
          <cell r="AF77">
            <v>14</v>
          </cell>
          <cell r="AG77">
            <v>70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777</v>
          </cell>
          <cell r="D78">
            <v>923</v>
          </cell>
          <cell r="E78">
            <v>623</v>
          </cell>
          <cell r="F78">
            <v>928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625</v>
          </cell>
          <cell r="K78">
            <v>-2</v>
          </cell>
          <cell r="N78">
            <v>504</v>
          </cell>
          <cell r="O78">
            <v>124.6</v>
          </cell>
          <cell r="P78">
            <v>187.79999999999995</v>
          </cell>
          <cell r="Q78">
            <v>168</v>
          </cell>
          <cell r="T78">
            <v>12.841091492776886</v>
          </cell>
          <cell r="U78">
            <v>11.492776886035314</v>
          </cell>
          <cell r="V78">
            <v>140.6</v>
          </cell>
          <cell r="W78">
            <v>154.19999999999999</v>
          </cell>
          <cell r="X78">
            <v>141</v>
          </cell>
          <cell r="Y78">
            <v>145.6</v>
          </cell>
          <cell r="Z78">
            <v>112.6</v>
          </cell>
          <cell r="AA78" t="str">
            <v>Акция октябрь сеть "Галактика"</v>
          </cell>
          <cell r="AB78">
            <v>46.949999999999989</v>
          </cell>
          <cell r="AC78">
            <v>12</v>
          </cell>
          <cell r="AD78">
            <v>14</v>
          </cell>
          <cell r="AE78">
            <v>42</v>
          </cell>
          <cell r="AF78">
            <v>14</v>
          </cell>
          <cell r="AG78">
            <v>70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99</v>
          </cell>
          <cell r="D79">
            <v>1344</v>
          </cell>
          <cell r="E79">
            <v>516</v>
          </cell>
          <cell r="F79">
            <v>828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518</v>
          </cell>
          <cell r="K79">
            <v>-2</v>
          </cell>
          <cell r="N79">
            <v>168</v>
          </cell>
          <cell r="O79">
            <v>103.2</v>
          </cell>
          <cell r="P79">
            <v>448.79999999999995</v>
          </cell>
          <cell r="Q79">
            <v>504</v>
          </cell>
          <cell r="T79">
            <v>14.534883720930232</v>
          </cell>
          <cell r="U79">
            <v>9.6511627906976738</v>
          </cell>
          <cell r="V79">
            <v>101</v>
          </cell>
          <cell r="W79">
            <v>130.6</v>
          </cell>
          <cell r="X79">
            <v>128.4</v>
          </cell>
          <cell r="Y79">
            <v>164</v>
          </cell>
          <cell r="Z79">
            <v>125.6</v>
          </cell>
          <cell r="AB79">
            <v>112.19999999999999</v>
          </cell>
          <cell r="AC79">
            <v>12</v>
          </cell>
          <cell r="AD79">
            <v>42</v>
          </cell>
          <cell r="AE79">
            <v>126</v>
          </cell>
          <cell r="AF79">
            <v>14</v>
          </cell>
          <cell r="AG79">
            <v>70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D80">
            <v>189</v>
          </cell>
          <cell r="E80">
            <v>118.8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119.8</v>
          </cell>
          <cell r="K80">
            <v>-1</v>
          </cell>
          <cell r="N80">
            <v>0</v>
          </cell>
          <cell r="O80">
            <v>23.759999999999998</v>
          </cell>
          <cell r="P80">
            <v>191.15999999999997</v>
          </cell>
          <cell r="Q80">
            <v>189</v>
          </cell>
          <cell r="T80">
            <v>10.90909090909091</v>
          </cell>
          <cell r="U80">
            <v>2.954545454545455</v>
          </cell>
          <cell r="V80">
            <v>8.1</v>
          </cell>
          <cell r="W80">
            <v>15.66</v>
          </cell>
          <cell r="X80">
            <v>0.54</v>
          </cell>
          <cell r="Y80">
            <v>9.18</v>
          </cell>
          <cell r="Z80">
            <v>4.32</v>
          </cell>
          <cell r="AB80">
            <v>191.15999999999997</v>
          </cell>
          <cell r="AC80">
            <v>2.7</v>
          </cell>
          <cell r="AD80">
            <v>70</v>
          </cell>
          <cell r="AE80">
            <v>189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-120</v>
          </cell>
          <cell r="D81">
            <v>185</v>
          </cell>
          <cell r="E81">
            <v>440</v>
          </cell>
          <cell r="F81">
            <v>980</v>
          </cell>
          <cell r="G81">
            <v>1</v>
          </cell>
          <cell r="H81">
            <v>180</v>
          </cell>
          <cell r="I81" t="str">
            <v>матрица</v>
          </cell>
          <cell r="J81">
            <v>60</v>
          </cell>
          <cell r="K81">
            <v>380</v>
          </cell>
          <cell r="N81">
            <v>0</v>
          </cell>
          <cell r="O81">
            <v>88</v>
          </cell>
          <cell r="P81">
            <v>164</v>
          </cell>
          <cell r="Q81">
            <v>180</v>
          </cell>
          <cell r="T81">
            <v>13.181818181818182</v>
          </cell>
          <cell r="U81">
            <v>11.136363636363637</v>
          </cell>
          <cell r="V81">
            <v>79</v>
          </cell>
          <cell r="W81">
            <v>128</v>
          </cell>
          <cell r="X81">
            <v>105</v>
          </cell>
          <cell r="Y81">
            <v>103</v>
          </cell>
          <cell r="Z81">
            <v>103.90600000000001</v>
          </cell>
          <cell r="AA81" t="str">
            <v>есть дубль</v>
          </cell>
          <cell r="AB81">
            <v>164</v>
          </cell>
          <cell r="AC81">
            <v>5</v>
          </cell>
          <cell r="AD81">
            <v>36</v>
          </cell>
          <cell r="AE81">
            <v>180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1230</v>
          </cell>
          <cell r="D82">
            <v>420</v>
          </cell>
          <cell r="E82">
            <v>380</v>
          </cell>
          <cell r="F82">
            <v>1000</v>
          </cell>
          <cell r="G82">
            <v>0</v>
          </cell>
          <cell r="H82" t="e">
            <v>#N/A</v>
          </cell>
          <cell r="I82" t="str">
            <v>не в матрице</v>
          </cell>
          <cell r="J82">
            <v>380</v>
          </cell>
          <cell r="K82">
            <v>0</v>
          </cell>
          <cell r="O82">
            <v>76</v>
          </cell>
          <cell r="T82">
            <v>13.157894736842104</v>
          </cell>
          <cell r="U82">
            <v>13.157894736842104</v>
          </cell>
          <cell r="V82">
            <v>61</v>
          </cell>
          <cell r="W82">
            <v>42</v>
          </cell>
          <cell r="X82">
            <v>21</v>
          </cell>
          <cell r="Y82">
            <v>55</v>
          </cell>
          <cell r="Z82">
            <v>68.906000000000006</v>
          </cell>
          <cell r="AA82" t="str">
            <v>дубль / не правильно ставится приход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428</v>
          </cell>
          <cell r="E83">
            <v>76</v>
          </cell>
          <cell r="F83">
            <v>350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72</v>
          </cell>
          <cell r="K83">
            <v>4</v>
          </cell>
          <cell r="N83">
            <v>264</v>
          </cell>
          <cell r="O83">
            <v>15.2</v>
          </cell>
          <cell r="Q83">
            <v>0</v>
          </cell>
          <cell r="T83">
            <v>40.394736842105267</v>
          </cell>
          <cell r="U83">
            <v>40.394736842105267</v>
          </cell>
          <cell r="V83">
            <v>38</v>
          </cell>
          <cell r="W83">
            <v>35.200000000000003</v>
          </cell>
          <cell r="X83">
            <v>45.6</v>
          </cell>
          <cell r="Y83">
            <v>71.2</v>
          </cell>
          <cell r="Z83">
            <v>0</v>
          </cell>
          <cell r="AA83" t="str">
            <v>нужно увеличить продажи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  <cell r="AG83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24,10,</v>
          </cell>
          <cell r="V4" t="str">
            <v>17,10,</v>
          </cell>
          <cell r="W4" t="str">
            <v>10,10,</v>
          </cell>
          <cell r="X4" t="str">
            <v>03,10,</v>
          </cell>
          <cell r="Y4" t="str">
            <v>26,09,</v>
          </cell>
          <cell r="Z4" t="str">
            <v>19,09,</v>
          </cell>
          <cell r="AD4" t="str">
            <v>28,10,</v>
          </cell>
        </row>
        <row r="5">
          <cell r="E5">
            <v>10503.399999999998</v>
          </cell>
          <cell r="F5">
            <v>27594.6</v>
          </cell>
          <cell r="J5">
            <v>10352.900000000001</v>
          </cell>
          <cell r="K5">
            <v>150.5</v>
          </cell>
          <cell r="L5">
            <v>0</v>
          </cell>
          <cell r="M5">
            <v>0</v>
          </cell>
          <cell r="N5">
            <v>0</v>
          </cell>
          <cell r="O5">
            <v>2100.6800000000003</v>
          </cell>
          <cell r="P5">
            <v>10063.26</v>
          </cell>
          <cell r="Q5">
            <v>10382.799999999999</v>
          </cell>
          <cell r="R5">
            <v>0</v>
          </cell>
          <cell r="V5">
            <v>2015.7799999999993</v>
          </cell>
          <cell r="W5">
            <v>2658.02</v>
          </cell>
          <cell r="X5">
            <v>1773.8599999999997</v>
          </cell>
          <cell r="Y5">
            <v>1885.5868</v>
          </cell>
          <cell r="Z5">
            <v>1647.1800000000003</v>
          </cell>
          <cell r="AB5">
            <v>4699.1660000000002</v>
          </cell>
          <cell r="AD5">
            <v>1244</v>
          </cell>
          <cell r="AE5">
            <v>4863.5200000000013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60</v>
          </cell>
          <cell r="E6">
            <v>30</v>
          </cell>
          <cell r="F6">
            <v>30</v>
          </cell>
          <cell r="G6">
            <v>1</v>
          </cell>
          <cell r="H6">
            <v>90</v>
          </cell>
          <cell r="I6" t="str">
            <v>матрица</v>
          </cell>
          <cell r="J6">
            <v>30</v>
          </cell>
          <cell r="K6">
            <v>0</v>
          </cell>
          <cell r="O6">
            <v>6</v>
          </cell>
          <cell r="P6">
            <v>54</v>
          </cell>
          <cell r="Q6">
            <v>60</v>
          </cell>
          <cell r="T6">
            <v>15</v>
          </cell>
          <cell r="U6">
            <v>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54</v>
          </cell>
          <cell r="AC6">
            <v>5</v>
          </cell>
          <cell r="AD6">
            <v>12</v>
          </cell>
          <cell r="AE6">
            <v>60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49</v>
          </cell>
          <cell r="D7">
            <v>504</v>
          </cell>
          <cell r="E7">
            <v>158</v>
          </cell>
          <cell r="F7">
            <v>377</v>
          </cell>
          <cell r="G7">
            <v>0.3</v>
          </cell>
          <cell r="H7">
            <v>180</v>
          </cell>
          <cell r="I7" t="str">
            <v>матрица</v>
          </cell>
          <cell r="J7">
            <v>157</v>
          </cell>
          <cell r="K7">
            <v>1</v>
          </cell>
          <cell r="O7">
            <v>31.6</v>
          </cell>
          <cell r="P7">
            <v>97</v>
          </cell>
          <cell r="Q7">
            <v>168</v>
          </cell>
          <cell r="T7">
            <v>17.246835443037973</v>
          </cell>
          <cell r="U7">
            <v>11.930379746835442</v>
          </cell>
          <cell r="V7">
            <v>28.4</v>
          </cell>
          <cell r="W7">
            <v>37</v>
          </cell>
          <cell r="X7">
            <v>25.4</v>
          </cell>
          <cell r="Y7">
            <v>20.2</v>
          </cell>
          <cell r="Z7">
            <v>19</v>
          </cell>
          <cell r="AA7" t="str">
            <v>C 14.10.2024 скю введено в сеть "Обжора"</v>
          </cell>
          <cell r="AB7">
            <v>29.099999999999998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</v>
          </cell>
          <cell r="D8">
            <v>504</v>
          </cell>
          <cell r="E8">
            <v>197</v>
          </cell>
          <cell r="F8">
            <v>310</v>
          </cell>
          <cell r="G8">
            <v>0.3</v>
          </cell>
          <cell r="H8">
            <v>180</v>
          </cell>
          <cell r="I8" t="str">
            <v>матрица</v>
          </cell>
          <cell r="J8">
            <v>195</v>
          </cell>
          <cell r="K8">
            <v>2</v>
          </cell>
          <cell r="O8">
            <v>39.4</v>
          </cell>
          <cell r="P8">
            <v>241.60000000000002</v>
          </cell>
          <cell r="Q8">
            <v>168</v>
          </cell>
          <cell r="T8">
            <v>12.131979695431472</v>
          </cell>
          <cell r="U8">
            <v>7.8680203045685282</v>
          </cell>
          <cell r="V8">
            <v>29.6</v>
          </cell>
          <cell r="W8">
            <v>44.6</v>
          </cell>
          <cell r="X8">
            <v>18.600000000000001</v>
          </cell>
          <cell r="Y8">
            <v>35.799999999999997</v>
          </cell>
          <cell r="Z8">
            <v>22.8</v>
          </cell>
          <cell r="AB8">
            <v>72.48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133</v>
          </cell>
          <cell r="D9">
            <v>840</v>
          </cell>
          <cell r="E9">
            <v>385</v>
          </cell>
          <cell r="F9">
            <v>559</v>
          </cell>
          <cell r="G9">
            <v>0.3</v>
          </cell>
          <cell r="H9">
            <v>180</v>
          </cell>
          <cell r="I9" t="str">
            <v>матрица</v>
          </cell>
          <cell r="J9">
            <v>374</v>
          </cell>
          <cell r="K9">
            <v>11</v>
          </cell>
          <cell r="O9">
            <v>77</v>
          </cell>
          <cell r="P9">
            <v>519</v>
          </cell>
          <cell r="Q9">
            <v>504</v>
          </cell>
          <cell r="T9">
            <v>13.805194805194805</v>
          </cell>
          <cell r="U9">
            <v>7.2597402597402594</v>
          </cell>
          <cell r="V9">
            <v>62.8</v>
          </cell>
          <cell r="W9">
            <v>68.400000000000006</v>
          </cell>
          <cell r="X9">
            <v>44</v>
          </cell>
          <cell r="Y9">
            <v>44.8</v>
          </cell>
          <cell r="Z9">
            <v>38.6</v>
          </cell>
          <cell r="AA9" t="str">
            <v>Акция октябрь сеть "Галактика"</v>
          </cell>
          <cell r="AB9">
            <v>155.69999999999999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31</v>
          </cell>
          <cell r="D10">
            <v>504</v>
          </cell>
          <cell r="E10">
            <v>217</v>
          </cell>
          <cell r="F10">
            <v>299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215</v>
          </cell>
          <cell r="K10">
            <v>2</v>
          </cell>
          <cell r="O10">
            <v>43.4</v>
          </cell>
          <cell r="P10">
            <v>308.60000000000002</v>
          </cell>
          <cell r="Q10">
            <v>336</v>
          </cell>
          <cell r="T10">
            <v>14.631336405529954</v>
          </cell>
          <cell r="U10">
            <v>6.8894009216589867</v>
          </cell>
          <cell r="V10">
            <v>27</v>
          </cell>
          <cell r="W10">
            <v>47.4</v>
          </cell>
          <cell r="X10">
            <v>26.2</v>
          </cell>
          <cell r="Y10">
            <v>24.6</v>
          </cell>
          <cell r="Z10">
            <v>19.600000000000001</v>
          </cell>
          <cell r="AA10" t="str">
            <v>Галактика</v>
          </cell>
          <cell r="AB10">
            <v>92.58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160</v>
          </cell>
          <cell r="D11">
            <v>1014</v>
          </cell>
          <cell r="E11">
            <v>427</v>
          </cell>
          <cell r="F11">
            <v>697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487</v>
          </cell>
          <cell r="K11">
            <v>-60</v>
          </cell>
          <cell r="O11">
            <v>85.4</v>
          </cell>
          <cell r="P11">
            <v>498.60000000000014</v>
          </cell>
          <cell r="Q11">
            <v>504</v>
          </cell>
          <cell r="T11">
            <v>14.063231850117095</v>
          </cell>
          <cell r="U11">
            <v>8.1615925058548005</v>
          </cell>
          <cell r="V11">
            <v>79.599999999999994</v>
          </cell>
          <cell r="W11">
            <v>68.599999999999994</v>
          </cell>
          <cell r="X11">
            <v>62</v>
          </cell>
          <cell r="Y11">
            <v>59</v>
          </cell>
          <cell r="Z11">
            <v>52.4</v>
          </cell>
          <cell r="AA11" t="str">
            <v>Акция октябрь сеть "Галактика"</v>
          </cell>
          <cell r="AB11">
            <v>149.58000000000004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147</v>
          </cell>
          <cell r="D12">
            <v>343</v>
          </cell>
          <cell r="E12">
            <v>54</v>
          </cell>
          <cell r="F12">
            <v>430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54</v>
          </cell>
          <cell r="K12">
            <v>0</v>
          </cell>
          <cell r="O12">
            <v>10.8</v>
          </cell>
          <cell r="Q12">
            <v>0</v>
          </cell>
          <cell r="T12">
            <v>39.81481481481481</v>
          </cell>
          <cell r="U12">
            <v>39.81481481481481</v>
          </cell>
          <cell r="V12">
            <v>28.2</v>
          </cell>
          <cell r="W12">
            <v>8.1999999999999993</v>
          </cell>
          <cell r="X12">
            <v>5.8</v>
          </cell>
          <cell r="Y12">
            <v>18</v>
          </cell>
          <cell r="Z12">
            <v>13.6</v>
          </cell>
          <cell r="AA12" t="str">
            <v>необходимо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108</v>
          </cell>
          <cell r="D13">
            <v>280</v>
          </cell>
          <cell r="E13">
            <v>208</v>
          </cell>
          <cell r="F13">
            <v>154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214</v>
          </cell>
          <cell r="K13">
            <v>-6</v>
          </cell>
          <cell r="O13">
            <v>41.6</v>
          </cell>
          <cell r="P13">
            <v>428.4</v>
          </cell>
          <cell r="Q13">
            <v>420</v>
          </cell>
          <cell r="T13">
            <v>13.798076923076923</v>
          </cell>
          <cell r="U13">
            <v>3.7019230769230766</v>
          </cell>
          <cell r="V13">
            <v>23.8</v>
          </cell>
          <cell r="W13">
            <v>26.2</v>
          </cell>
          <cell r="X13">
            <v>21.6</v>
          </cell>
          <cell r="Y13">
            <v>8.8000000000000007</v>
          </cell>
          <cell r="Z13">
            <v>14.6</v>
          </cell>
          <cell r="AA13" t="str">
            <v>C 14.10.2024 скю введено в сеть "Обжора"</v>
          </cell>
          <cell r="AB13">
            <v>154.22399999999999</v>
          </cell>
          <cell r="AC13">
            <v>10</v>
          </cell>
          <cell r="AD13">
            <v>42</v>
          </cell>
          <cell r="AE13">
            <v>151.19999999999999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85.8</v>
          </cell>
          <cell r="E14">
            <v>22.2</v>
          </cell>
          <cell r="F14">
            <v>51.8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22.2</v>
          </cell>
          <cell r="K14">
            <v>0</v>
          </cell>
          <cell r="O14">
            <v>4.4399999999999995</v>
          </cell>
          <cell r="T14">
            <v>11.666666666666668</v>
          </cell>
          <cell r="U14">
            <v>11.666666666666668</v>
          </cell>
          <cell r="V14">
            <v>2.68</v>
          </cell>
          <cell r="W14">
            <v>2.96</v>
          </cell>
          <cell r="X14">
            <v>0</v>
          </cell>
          <cell r="Y14">
            <v>0</v>
          </cell>
          <cell r="Z14">
            <v>0</v>
          </cell>
          <cell r="AA14" t="str">
            <v>вывод / нужно продавать</v>
          </cell>
          <cell r="AB14">
            <v>0</v>
          </cell>
          <cell r="AC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54</v>
          </cell>
          <cell r="D15">
            <v>3696</v>
          </cell>
          <cell r="E15">
            <v>285</v>
          </cell>
          <cell r="F15">
            <v>3450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286</v>
          </cell>
          <cell r="K15">
            <v>-1</v>
          </cell>
          <cell r="O15">
            <v>57</v>
          </cell>
          <cell r="Q15">
            <v>0</v>
          </cell>
          <cell r="T15">
            <v>60.526315789473685</v>
          </cell>
          <cell r="U15">
            <v>60.526315789473685</v>
          </cell>
          <cell r="V15">
            <v>84.4</v>
          </cell>
          <cell r="W15">
            <v>292.60000000000002</v>
          </cell>
          <cell r="X15">
            <v>73</v>
          </cell>
          <cell r="Y15">
            <v>36</v>
          </cell>
          <cell r="Z15">
            <v>41</v>
          </cell>
          <cell r="AA15" t="str">
            <v>Акция на октябрь для сети "Обжора". Предварительный заказ сети на данную позицию составляет 1 600 шт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358</v>
          </cell>
          <cell r="D16">
            <v>504</v>
          </cell>
          <cell r="E16">
            <v>283</v>
          </cell>
          <cell r="F16">
            <v>550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283</v>
          </cell>
          <cell r="K16">
            <v>0</v>
          </cell>
          <cell r="O16">
            <v>56.6</v>
          </cell>
          <cell r="P16">
            <v>242.39999999999998</v>
          </cell>
          <cell r="Q16">
            <v>168</v>
          </cell>
          <cell r="T16">
            <v>12.685512367491166</v>
          </cell>
          <cell r="U16">
            <v>9.7173144876325086</v>
          </cell>
          <cell r="V16">
            <v>44.6</v>
          </cell>
          <cell r="W16">
            <v>70.8</v>
          </cell>
          <cell r="X16">
            <v>60</v>
          </cell>
          <cell r="Y16">
            <v>29.6</v>
          </cell>
          <cell r="Z16">
            <v>32.6</v>
          </cell>
          <cell r="AB16">
            <v>60.599999999999994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D17">
            <v>42</v>
          </cell>
          <cell r="E17">
            <v>3</v>
          </cell>
          <cell r="F17">
            <v>39</v>
          </cell>
          <cell r="G17">
            <v>1</v>
          </cell>
          <cell r="H17">
            <v>180</v>
          </cell>
          <cell r="I17" t="str">
            <v>матрица</v>
          </cell>
          <cell r="J17">
            <v>3</v>
          </cell>
          <cell r="K17">
            <v>0</v>
          </cell>
          <cell r="O17">
            <v>0.6</v>
          </cell>
          <cell r="Q17">
            <v>0</v>
          </cell>
          <cell r="T17">
            <v>65</v>
          </cell>
          <cell r="U17">
            <v>65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вместо фрай-пиццы</v>
          </cell>
          <cell r="AB17">
            <v>0</v>
          </cell>
          <cell r="AC17">
            <v>3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120.3</v>
          </cell>
          <cell r="D18">
            <v>155.4</v>
          </cell>
          <cell r="E18">
            <v>130.6</v>
          </cell>
          <cell r="F18">
            <v>145.1</v>
          </cell>
          <cell r="G18">
            <v>1</v>
          </cell>
          <cell r="H18">
            <v>180</v>
          </cell>
          <cell r="I18" t="str">
            <v>матрица</v>
          </cell>
          <cell r="J18">
            <v>129.6</v>
          </cell>
          <cell r="K18">
            <v>1</v>
          </cell>
          <cell r="O18">
            <v>26.119999999999997</v>
          </cell>
          <cell r="P18">
            <v>220.57999999999996</v>
          </cell>
          <cell r="Q18">
            <v>207.20000000000002</v>
          </cell>
          <cell r="T18">
            <v>13.487748851454826</v>
          </cell>
          <cell r="U18">
            <v>5.5551301684532932</v>
          </cell>
          <cell r="V18">
            <v>17.38</v>
          </cell>
          <cell r="W18">
            <v>21.46</v>
          </cell>
          <cell r="X18">
            <v>20.7</v>
          </cell>
          <cell r="Y18">
            <v>10.36</v>
          </cell>
          <cell r="Z18">
            <v>22.94</v>
          </cell>
          <cell r="AB18">
            <v>220.57999999999996</v>
          </cell>
          <cell r="AC18">
            <v>3.7</v>
          </cell>
          <cell r="AD18">
            <v>56</v>
          </cell>
          <cell r="AE18">
            <v>207.20000000000002</v>
          </cell>
          <cell r="AF18">
            <v>14</v>
          </cell>
          <cell r="AG18">
            <v>126</v>
          </cell>
        </row>
        <row r="19">
          <cell r="A19" t="str">
            <v>Мини-чебуреки с мясом ТМ Зареченские ТС Зареченские продукты ПОКОМ</v>
          </cell>
          <cell r="B19" t="str">
            <v>кг</v>
          </cell>
          <cell r="C19">
            <v>107.3</v>
          </cell>
          <cell r="D19">
            <v>72.400000000000006</v>
          </cell>
          <cell r="E19">
            <v>44</v>
          </cell>
          <cell r="F19">
            <v>126.5</v>
          </cell>
          <cell r="G19">
            <v>1</v>
          </cell>
          <cell r="H19">
            <v>180</v>
          </cell>
          <cell r="I19" t="str">
            <v>матрица</v>
          </cell>
          <cell r="J19">
            <v>40.700000000000003</v>
          </cell>
          <cell r="K19">
            <v>3.2999999999999972</v>
          </cell>
          <cell r="O19">
            <v>8.8000000000000007</v>
          </cell>
          <cell r="Q19">
            <v>0</v>
          </cell>
          <cell r="T19">
            <v>14.374999999999998</v>
          </cell>
          <cell r="U19">
            <v>14.374999999999998</v>
          </cell>
          <cell r="V19">
            <v>5.68</v>
          </cell>
          <cell r="W19">
            <v>9.9</v>
          </cell>
          <cell r="X19">
            <v>9.34</v>
          </cell>
          <cell r="Y19">
            <v>4.4000000000000004</v>
          </cell>
          <cell r="Z19">
            <v>4.4000000000000004</v>
          </cell>
          <cell r="AB19">
            <v>0</v>
          </cell>
          <cell r="AC19">
            <v>5.5</v>
          </cell>
          <cell r="AD19">
            <v>0</v>
          </cell>
          <cell r="AE19">
            <v>0</v>
          </cell>
          <cell r="AF19">
            <v>12</v>
          </cell>
          <cell r="AG19">
            <v>84</v>
          </cell>
        </row>
        <row r="20">
          <cell r="A20" t="str">
            <v>Мини-шарики с курочкой и сыром ТМ Зареченские ВЕС ПОКОМ</v>
          </cell>
          <cell r="B20" t="str">
            <v>кг</v>
          </cell>
          <cell r="C20">
            <v>135</v>
          </cell>
          <cell r="D20">
            <v>84</v>
          </cell>
          <cell r="E20">
            <v>72</v>
          </cell>
          <cell r="F20">
            <v>144</v>
          </cell>
          <cell r="G20">
            <v>1</v>
          </cell>
          <cell r="H20">
            <v>180</v>
          </cell>
          <cell r="I20" t="str">
            <v>матрица</v>
          </cell>
          <cell r="J20">
            <v>72</v>
          </cell>
          <cell r="K20">
            <v>0</v>
          </cell>
          <cell r="O20">
            <v>14.4</v>
          </cell>
          <cell r="P20">
            <v>57.599999999999994</v>
          </cell>
          <cell r="Q20">
            <v>42</v>
          </cell>
          <cell r="T20">
            <v>12.916666666666666</v>
          </cell>
          <cell r="U20">
            <v>10</v>
          </cell>
          <cell r="V20">
            <v>16.2</v>
          </cell>
          <cell r="W20">
            <v>7.8</v>
          </cell>
          <cell r="X20">
            <v>17.399999999999999</v>
          </cell>
          <cell r="Y20">
            <v>8.4</v>
          </cell>
          <cell r="Z20">
            <v>10.199999999999999</v>
          </cell>
          <cell r="AB20">
            <v>57.599999999999994</v>
          </cell>
          <cell r="AC20">
            <v>3</v>
          </cell>
          <cell r="AD20">
            <v>14</v>
          </cell>
          <cell r="AE20">
            <v>42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174</v>
          </cell>
          <cell r="D21">
            <v>588</v>
          </cell>
          <cell r="E21">
            <v>238</v>
          </cell>
          <cell r="F21">
            <v>468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238</v>
          </cell>
          <cell r="K21">
            <v>0</v>
          </cell>
          <cell r="O21">
            <v>47.6</v>
          </cell>
          <cell r="P21">
            <v>198.39999999999998</v>
          </cell>
          <cell r="Q21">
            <v>168</v>
          </cell>
          <cell r="T21">
            <v>13.361344537815125</v>
          </cell>
          <cell r="U21">
            <v>9.8319327731092425</v>
          </cell>
          <cell r="V21">
            <v>52.8</v>
          </cell>
          <cell r="W21">
            <v>43.6</v>
          </cell>
          <cell r="X21">
            <v>37.200000000000003</v>
          </cell>
          <cell r="Y21">
            <v>40.4</v>
          </cell>
          <cell r="Z21">
            <v>34</v>
          </cell>
          <cell r="AB21">
            <v>49.599999999999994</v>
          </cell>
          <cell r="AC21">
            <v>6</v>
          </cell>
          <cell r="AD21">
            <v>28</v>
          </cell>
          <cell r="AE21">
            <v>42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216</v>
          </cell>
          <cell r="D22">
            <v>336</v>
          </cell>
          <cell r="E22">
            <v>154</v>
          </cell>
          <cell r="F22">
            <v>365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156</v>
          </cell>
          <cell r="K22">
            <v>-2</v>
          </cell>
          <cell r="O22">
            <v>30.8</v>
          </cell>
          <cell r="P22">
            <v>66.199999999999989</v>
          </cell>
          <cell r="Q22">
            <v>84</v>
          </cell>
          <cell r="T22">
            <v>14.577922077922077</v>
          </cell>
          <cell r="U22">
            <v>11.85064935064935</v>
          </cell>
          <cell r="V22">
            <v>34.4</v>
          </cell>
          <cell r="W22">
            <v>25.8</v>
          </cell>
          <cell r="X22">
            <v>21.6</v>
          </cell>
          <cell r="Y22">
            <v>32.6</v>
          </cell>
          <cell r="Z22">
            <v>24.6</v>
          </cell>
          <cell r="AA22" t="str">
            <v>Акция октябрь сеть "Галактика"</v>
          </cell>
          <cell r="AB22">
            <v>16.549999999999997</v>
          </cell>
          <cell r="AC22">
            <v>6</v>
          </cell>
          <cell r="AD22">
            <v>14</v>
          </cell>
          <cell r="AE22">
            <v>21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23</v>
          </cell>
          <cell r="D23">
            <v>343</v>
          </cell>
          <cell r="E23">
            <v>91</v>
          </cell>
          <cell r="F23">
            <v>254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91</v>
          </cell>
          <cell r="K23">
            <v>0</v>
          </cell>
          <cell r="O23">
            <v>18.2</v>
          </cell>
          <cell r="Q23">
            <v>0</v>
          </cell>
          <cell r="T23">
            <v>13.956043956043956</v>
          </cell>
          <cell r="U23">
            <v>13.956043956043956</v>
          </cell>
          <cell r="V23">
            <v>21.6</v>
          </cell>
          <cell r="W23">
            <v>18.600000000000001</v>
          </cell>
          <cell r="X23">
            <v>14.2</v>
          </cell>
          <cell r="Y23">
            <v>24.6</v>
          </cell>
          <cell r="Z23">
            <v>17.2</v>
          </cell>
          <cell r="AB23">
            <v>0</v>
          </cell>
          <cell r="AC23">
            <v>6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D24">
            <v>576</v>
          </cell>
          <cell r="E24">
            <v>294</v>
          </cell>
          <cell r="F24">
            <v>282</v>
          </cell>
          <cell r="G24">
            <v>1</v>
          </cell>
          <cell r="H24">
            <v>180</v>
          </cell>
          <cell r="I24" t="str">
            <v>матрица</v>
          </cell>
          <cell r="J24">
            <v>299</v>
          </cell>
          <cell r="K24">
            <v>-5</v>
          </cell>
          <cell r="O24">
            <v>58.8</v>
          </cell>
          <cell r="P24">
            <v>541.19999999999993</v>
          </cell>
          <cell r="Q24">
            <v>576</v>
          </cell>
          <cell r="T24">
            <v>14.591836734693878</v>
          </cell>
          <cell r="U24">
            <v>4.795918367346939</v>
          </cell>
          <cell r="V24">
            <v>42</v>
          </cell>
          <cell r="W24">
            <v>52.8</v>
          </cell>
          <cell r="X24">
            <v>30</v>
          </cell>
          <cell r="Y24">
            <v>50.4</v>
          </cell>
          <cell r="Z24">
            <v>48</v>
          </cell>
          <cell r="AB24">
            <v>541.19999999999993</v>
          </cell>
          <cell r="AC24">
            <v>6</v>
          </cell>
          <cell r="AD24">
            <v>96</v>
          </cell>
          <cell r="AE24">
            <v>576</v>
          </cell>
          <cell r="AF24">
            <v>12</v>
          </cell>
          <cell r="AG24">
            <v>84</v>
          </cell>
        </row>
        <row r="25">
          <cell r="A25" t="str">
            <v>Наггетсы из печи 0,25кг ТМ Вязанка замор.  ПОКОМ</v>
          </cell>
          <cell r="B25" t="str">
            <v>шт</v>
          </cell>
          <cell r="C25">
            <v>507</v>
          </cell>
          <cell r="D25">
            <v>504</v>
          </cell>
          <cell r="E25">
            <v>564</v>
          </cell>
          <cell r="F25">
            <v>370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564</v>
          </cell>
          <cell r="K25">
            <v>0</v>
          </cell>
          <cell r="O25">
            <v>112.8</v>
          </cell>
          <cell r="P25">
            <v>1209.2</v>
          </cell>
          <cell r="Q25">
            <v>1176</v>
          </cell>
          <cell r="T25">
            <v>13.705673758865249</v>
          </cell>
          <cell r="U25">
            <v>3.2801418439716312</v>
          </cell>
          <cell r="V25">
            <v>70.8</v>
          </cell>
          <cell r="W25">
            <v>77.400000000000006</v>
          </cell>
          <cell r="X25">
            <v>85.8</v>
          </cell>
          <cell r="Y25">
            <v>74.400000000000006</v>
          </cell>
          <cell r="Z25">
            <v>65.8</v>
          </cell>
          <cell r="AA25" t="str">
            <v>Акция октябрь сеть "Галактика"</v>
          </cell>
          <cell r="AB25">
            <v>302.3</v>
          </cell>
          <cell r="AC25">
            <v>12</v>
          </cell>
          <cell r="AD25">
            <v>98</v>
          </cell>
          <cell r="AE25">
            <v>294</v>
          </cell>
          <cell r="AF25">
            <v>14</v>
          </cell>
          <cell r="AG25">
            <v>70</v>
          </cell>
        </row>
        <row r="26">
          <cell r="A26" t="str">
            <v>Наггетсы с индейкой 0,25кг ТМ Вязанка ТС Из печи Сливушки ПОКОМ</v>
          </cell>
          <cell r="B26" t="str">
            <v>шт</v>
          </cell>
          <cell r="C26">
            <v>969</v>
          </cell>
          <cell r="D26">
            <v>504</v>
          </cell>
          <cell r="E26">
            <v>253</v>
          </cell>
          <cell r="F26">
            <v>1018</v>
          </cell>
          <cell r="G26">
            <v>0</v>
          </cell>
          <cell r="H26">
            <v>180</v>
          </cell>
          <cell r="I26" t="str">
            <v>не в матрице</v>
          </cell>
          <cell r="J26">
            <v>322</v>
          </cell>
          <cell r="K26">
            <v>-69</v>
          </cell>
          <cell r="O26">
            <v>50.6</v>
          </cell>
          <cell r="T26">
            <v>20.118577075098813</v>
          </cell>
          <cell r="U26">
            <v>20.118577075098813</v>
          </cell>
          <cell r="V26">
            <v>72.2</v>
          </cell>
          <cell r="W26">
            <v>78.2</v>
          </cell>
          <cell r="X26">
            <v>61.4</v>
          </cell>
          <cell r="Y26">
            <v>54.2</v>
          </cell>
          <cell r="Z26">
            <v>64.8</v>
          </cell>
          <cell r="AA26" t="str">
            <v>дубль / неправильно поставлен приход</v>
          </cell>
          <cell r="AB26">
            <v>0</v>
          </cell>
          <cell r="AC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47</v>
          </cell>
          <cell r="D27">
            <v>474</v>
          </cell>
          <cell r="E27">
            <v>539</v>
          </cell>
          <cell r="F27">
            <v>1201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220</v>
          </cell>
          <cell r="K27">
            <v>319</v>
          </cell>
          <cell r="O27">
            <v>107.8</v>
          </cell>
          <cell r="P27">
            <v>308.20000000000005</v>
          </cell>
          <cell r="Q27">
            <v>336</v>
          </cell>
          <cell r="T27">
            <v>14.257884972170686</v>
          </cell>
          <cell r="U27">
            <v>11.14100185528757</v>
          </cell>
          <cell r="V27">
            <v>125.6</v>
          </cell>
          <cell r="W27">
            <v>135.4</v>
          </cell>
          <cell r="X27">
            <v>103</v>
          </cell>
          <cell r="Y27">
            <v>93.6</v>
          </cell>
          <cell r="Z27">
            <v>92.4</v>
          </cell>
          <cell r="AA27" t="str">
            <v>есть дубль / Акция на октябрь для сети "Обжора". Предварительный заказ сети на данную позицию составляет 1 300 шт</v>
          </cell>
          <cell r="AB27">
            <v>77.050000000000011</v>
          </cell>
          <cell r="AC27">
            <v>12</v>
          </cell>
          <cell r="AD27">
            <v>28</v>
          </cell>
          <cell r="AE27">
            <v>84</v>
          </cell>
          <cell r="AF27">
            <v>14</v>
          </cell>
          <cell r="AG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231</v>
          </cell>
          <cell r="D28">
            <v>504</v>
          </cell>
          <cell r="E28">
            <v>478</v>
          </cell>
          <cell r="F28">
            <v>225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476</v>
          </cell>
          <cell r="K28">
            <v>2</v>
          </cell>
          <cell r="O28">
            <v>95.6</v>
          </cell>
          <cell r="P28">
            <v>1113.3999999999999</v>
          </cell>
          <cell r="Q28">
            <v>1176</v>
          </cell>
          <cell r="T28">
            <v>14.654811715481172</v>
          </cell>
          <cell r="U28">
            <v>2.3535564853556488</v>
          </cell>
          <cell r="V28">
            <v>37.4</v>
          </cell>
          <cell r="W28">
            <v>58.8</v>
          </cell>
          <cell r="X28">
            <v>32.799999999999997</v>
          </cell>
          <cell r="Y28">
            <v>48.8</v>
          </cell>
          <cell r="Z28">
            <v>33.4</v>
          </cell>
          <cell r="AA28" t="str">
            <v>Акция октябрь сеть "Галактика"</v>
          </cell>
          <cell r="AB28">
            <v>278.34999999999997</v>
          </cell>
          <cell r="AC28">
            <v>12</v>
          </cell>
          <cell r="AD28">
            <v>98</v>
          </cell>
          <cell r="AE28">
            <v>294</v>
          </cell>
          <cell r="AF28">
            <v>14</v>
          </cell>
          <cell r="AG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35</v>
          </cell>
          <cell r="D29">
            <v>252</v>
          </cell>
          <cell r="E29">
            <v>96</v>
          </cell>
          <cell r="F29">
            <v>177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96</v>
          </cell>
          <cell r="K29">
            <v>0</v>
          </cell>
          <cell r="O29">
            <v>19.2</v>
          </cell>
          <cell r="P29">
            <v>91.800000000000011</v>
          </cell>
          <cell r="Q29">
            <v>84</v>
          </cell>
          <cell r="T29">
            <v>13.59375</v>
          </cell>
          <cell r="U29">
            <v>9.21875</v>
          </cell>
          <cell r="V29">
            <v>16.600000000000001</v>
          </cell>
          <cell r="W29">
            <v>15.6</v>
          </cell>
          <cell r="X29">
            <v>12.2</v>
          </cell>
          <cell r="Y29">
            <v>19.2</v>
          </cell>
          <cell r="Z29">
            <v>13.6</v>
          </cell>
          <cell r="AA29" t="str">
            <v>Галактика</v>
          </cell>
          <cell r="AB29">
            <v>22.950000000000003</v>
          </cell>
          <cell r="AC29">
            <v>6</v>
          </cell>
          <cell r="AD29">
            <v>14</v>
          </cell>
          <cell r="AE29">
            <v>21</v>
          </cell>
          <cell r="AF29">
            <v>14</v>
          </cell>
          <cell r="AG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205</v>
          </cell>
          <cell r="D30">
            <v>168</v>
          </cell>
          <cell r="E30">
            <v>114</v>
          </cell>
          <cell r="F30">
            <v>250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114</v>
          </cell>
          <cell r="K30">
            <v>0</v>
          </cell>
          <cell r="O30">
            <v>22.8</v>
          </cell>
          <cell r="P30">
            <v>92</v>
          </cell>
          <cell r="Q30">
            <v>168</v>
          </cell>
          <cell r="T30">
            <v>18.333333333333332</v>
          </cell>
          <cell r="U30">
            <v>10.964912280701753</v>
          </cell>
          <cell r="V30">
            <v>24.8</v>
          </cell>
          <cell r="W30">
            <v>13.8</v>
          </cell>
          <cell r="X30">
            <v>23.8</v>
          </cell>
          <cell r="Y30">
            <v>16.399999999999999</v>
          </cell>
          <cell r="Z30">
            <v>14.6</v>
          </cell>
          <cell r="AA30" t="str">
            <v>Галактика</v>
          </cell>
          <cell r="AB30">
            <v>23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758</v>
          </cell>
          <cell r="D32">
            <v>3648</v>
          </cell>
          <cell r="E32">
            <v>126</v>
          </cell>
          <cell r="F32">
            <v>4260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129</v>
          </cell>
          <cell r="K32">
            <v>-3</v>
          </cell>
          <cell r="O32">
            <v>25.2</v>
          </cell>
          <cell r="Q32">
            <v>0</v>
          </cell>
          <cell r="T32">
            <v>169.04761904761907</v>
          </cell>
          <cell r="U32">
            <v>169.04761904761907</v>
          </cell>
          <cell r="V32">
            <v>46.4</v>
          </cell>
          <cell r="W32">
            <v>336.2</v>
          </cell>
          <cell r="X32">
            <v>0</v>
          </cell>
          <cell r="Y32">
            <v>0</v>
          </cell>
          <cell r="Z32">
            <v>0</v>
          </cell>
          <cell r="AA32" t="str">
            <v>Акция на октябрь для сети "Обжора". Предварительный заказ сети на данную позицию составляет 2 800 шт</v>
          </cell>
          <cell r="AB32">
            <v>0</v>
          </cell>
          <cell r="AC32">
            <v>8</v>
          </cell>
          <cell r="AD32">
            <v>0</v>
          </cell>
          <cell r="AE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302</v>
          </cell>
          <cell r="D34">
            <v>192</v>
          </cell>
          <cell r="E34">
            <v>144</v>
          </cell>
          <cell r="F34">
            <v>313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144</v>
          </cell>
          <cell r="K34">
            <v>0</v>
          </cell>
          <cell r="O34">
            <v>28.8</v>
          </cell>
          <cell r="P34">
            <v>90.199999999999989</v>
          </cell>
          <cell r="Q34">
            <v>96</v>
          </cell>
          <cell r="T34">
            <v>14.201388888888889</v>
          </cell>
          <cell r="U34">
            <v>10.868055555555555</v>
          </cell>
          <cell r="V34">
            <v>27.6</v>
          </cell>
          <cell r="W34">
            <v>43.4</v>
          </cell>
          <cell r="X34">
            <v>40.6</v>
          </cell>
          <cell r="Y34">
            <v>42.6</v>
          </cell>
          <cell r="Z34">
            <v>39.200000000000003</v>
          </cell>
          <cell r="AB34">
            <v>67.649999999999991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170</v>
          </cell>
          <cell r="D38">
            <v>192</v>
          </cell>
          <cell r="E38">
            <v>115</v>
          </cell>
          <cell r="F38">
            <v>233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115</v>
          </cell>
          <cell r="K38">
            <v>0</v>
          </cell>
          <cell r="O38">
            <v>23</v>
          </cell>
          <cell r="P38">
            <v>89</v>
          </cell>
          <cell r="Q38">
            <v>96</v>
          </cell>
          <cell r="T38">
            <v>14.304347826086957</v>
          </cell>
          <cell r="U38">
            <v>10.130434782608695</v>
          </cell>
          <cell r="V38">
            <v>24.2</v>
          </cell>
          <cell r="W38">
            <v>23</v>
          </cell>
          <cell r="X38">
            <v>18.399999999999999</v>
          </cell>
          <cell r="Y38">
            <v>34.200000000000003</v>
          </cell>
          <cell r="Z38">
            <v>17</v>
          </cell>
          <cell r="AA38" t="str">
            <v>Галактика</v>
          </cell>
          <cell r="AB38">
            <v>80.100000000000009</v>
          </cell>
          <cell r="AC38">
            <v>8</v>
          </cell>
          <cell r="AD38">
            <v>12</v>
          </cell>
          <cell r="AE38">
            <v>86.4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C39">
            <v>4</v>
          </cell>
          <cell r="G39">
            <v>0</v>
          </cell>
          <cell r="H39" t="e">
            <v>#N/A</v>
          </cell>
          <cell r="I39" t="str">
            <v>не в матрице</v>
          </cell>
          <cell r="J39">
            <v>4</v>
          </cell>
          <cell r="K39">
            <v>-4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0.8</v>
          </cell>
          <cell r="W39">
            <v>0.8</v>
          </cell>
          <cell r="X39">
            <v>0</v>
          </cell>
          <cell r="Y39">
            <v>0</v>
          </cell>
          <cell r="Z39">
            <v>0</v>
          </cell>
          <cell r="AB39">
            <v>0</v>
          </cell>
          <cell r="AC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82</v>
          </cell>
          <cell r="D40">
            <v>192</v>
          </cell>
          <cell r="E40">
            <v>73</v>
          </cell>
          <cell r="F40">
            <v>193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73</v>
          </cell>
          <cell r="K40">
            <v>0</v>
          </cell>
          <cell r="O40">
            <v>14.6</v>
          </cell>
          <cell r="P40">
            <v>69.800000000000011</v>
          </cell>
          <cell r="Q40">
            <v>96</v>
          </cell>
          <cell r="T40">
            <v>19.794520547945204</v>
          </cell>
          <cell r="U40">
            <v>13.219178082191782</v>
          </cell>
          <cell r="V40">
            <v>19</v>
          </cell>
          <cell r="W40">
            <v>23.8</v>
          </cell>
          <cell r="X40">
            <v>15</v>
          </cell>
          <cell r="Y40">
            <v>20</v>
          </cell>
          <cell r="Z40">
            <v>15.4</v>
          </cell>
          <cell r="AB40">
            <v>62.820000000000014</v>
          </cell>
          <cell r="AC40">
            <v>8</v>
          </cell>
          <cell r="AD40">
            <v>12</v>
          </cell>
          <cell r="AE40">
            <v>86.4</v>
          </cell>
          <cell r="AF40">
            <v>12</v>
          </cell>
          <cell r="AG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93</v>
          </cell>
          <cell r="D42">
            <v>384</v>
          </cell>
          <cell r="E42">
            <v>123</v>
          </cell>
          <cell r="F42">
            <v>331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125</v>
          </cell>
          <cell r="K42">
            <v>-2</v>
          </cell>
          <cell r="O42">
            <v>24.6</v>
          </cell>
          <cell r="P42">
            <v>62.600000000000023</v>
          </cell>
          <cell r="Q42">
            <v>96</v>
          </cell>
          <cell r="T42">
            <v>17.35772357723577</v>
          </cell>
          <cell r="U42">
            <v>13.455284552845528</v>
          </cell>
          <cell r="V42">
            <v>33.200000000000003</v>
          </cell>
          <cell r="W42">
            <v>33</v>
          </cell>
          <cell r="X42">
            <v>23.8</v>
          </cell>
          <cell r="Y42">
            <v>31.4</v>
          </cell>
          <cell r="Z42">
            <v>45</v>
          </cell>
          <cell r="AB42">
            <v>56.340000000000025</v>
          </cell>
          <cell r="AC42">
            <v>8</v>
          </cell>
          <cell r="AD42">
            <v>12</v>
          </cell>
          <cell r="AE42">
            <v>86.4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372</v>
          </cell>
          <cell r="D43">
            <v>384</v>
          </cell>
          <cell r="E43">
            <v>263</v>
          </cell>
          <cell r="F43">
            <v>441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263</v>
          </cell>
          <cell r="K43">
            <v>0</v>
          </cell>
          <cell r="O43">
            <v>52.6</v>
          </cell>
          <cell r="P43">
            <v>295.39999999999998</v>
          </cell>
          <cell r="Q43">
            <v>384</v>
          </cell>
          <cell r="T43">
            <v>15.684410646387832</v>
          </cell>
          <cell r="U43">
            <v>8.3840304182509495</v>
          </cell>
          <cell r="V43">
            <v>52.8</v>
          </cell>
          <cell r="W43">
            <v>44.6</v>
          </cell>
          <cell r="X43">
            <v>41.6</v>
          </cell>
          <cell r="Y43">
            <v>35.799999999999997</v>
          </cell>
          <cell r="Z43">
            <v>41.6</v>
          </cell>
          <cell r="AB43">
            <v>127.02199999999999</v>
          </cell>
          <cell r="AC43">
            <v>16</v>
          </cell>
          <cell r="AD43">
            <v>24</v>
          </cell>
          <cell r="AE43">
            <v>165.12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190</v>
          </cell>
          <cell r="D44">
            <v>600</v>
          </cell>
          <cell r="E44">
            <v>272.7</v>
          </cell>
          <cell r="F44">
            <v>470</v>
          </cell>
          <cell r="G44">
            <v>1</v>
          </cell>
          <cell r="H44">
            <v>180</v>
          </cell>
          <cell r="I44" t="str">
            <v>матрица</v>
          </cell>
          <cell r="J44">
            <v>280</v>
          </cell>
          <cell r="K44">
            <v>-7.3000000000000114</v>
          </cell>
          <cell r="O44">
            <v>54.54</v>
          </cell>
          <cell r="P44">
            <v>293.55999999999995</v>
          </cell>
          <cell r="Q44">
            <v>300</v>
          </cell>
          <cell r="T44">
            <v>14.118078474514117</v>
          </cell>
          <cell r="U44">
            <v>8.6175284195086181</v>
          </cell>
          <cell r="V44">
            <v>53</v>
          </cell>
          <cell r="W44">
            <v>66</v>
          </cell>
          <cell r="X44">
            <v>52.82</v>
          </cell>
          <cell r="Y44">
            <v>59.937199999999997</v>
          </cell>
          <cell r="Z44">
            <v>55</v>
          </cell>
          <cell r="AB44">
            <v>293.55999999999995</v>
          </cell>
          <cell r="AC44">
            <v>5</v>
          </cell>
          <cell r="AD44">
            <v>60</v>
          </cell>
          <cell r="AE44">
            <v>300</v>
          </cell>
          <cell r="AF44">
            <v>12</v>
          </cell>
          <cell r="AG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695</v>
          </cell>
          <cell r="D45">
            <v>288</v>
          </cell>
          <cell r="E45">
            <v>297</v>
          </cell>
          <cell r="F45">
            <v>639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301</v>
          </cell>
          <cell r="K45">
            <v>-4</v>
          </cell>
          <cell r="O45">
            <v>59.4</v>
          </cell>
          <cell r="P45">
            <v>192.60000000000002</v>
          </cell>
          <cell r="Q45">
            <v>192</v>
          </cell>
          <cell r="T45">
            <v>13.98989898989899</v>
          </cell>
          <cell r="U45">
            <v>10.757575757575758</v>
          </cell>
          <cell r="V45">
            <v>67</v>
          </cell>
          <cell r="W45">
            <v>67.2</v>
          </cell>
          <cell r="X45">
            <v>52.4</v>
          </cell>
          <cell r="Y45">
            <v>77.400000000000006</v>
          </cell>
          <cell r="Z45">
            <v>63.6</v>
          </cell>
          <cell r="AB45">
            <v>173.34000000000003</v>
          </cell>
          <cell r="AC45">
            <v>8</v>
          </cell>
          <cell r="AD45">
            <v>24</v>
          </cell>
          <cell r="AE45">
            <v>172.8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137</v>
          </cell>
          <cell r="D46">
            <v>192</v>
          </cell>
          <cell r="E46">
            <v>79</v>
          </cell>
          <cell r="F46">
            <v>244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82</v>
          </cell>
          <cell r="K46">
            <v>-3</v>
          </cell>
          <cell r="O46">
            <v>15.8</v>
          </cell>
          <cell r="Q46">
            <v>0</v>
          </cell>
          <cell r="T46">
            <v>15.443037974683543</v>
          </cell>
          <cell r="U46">
            <v>15.443037974683543</v>
          </cell>
          <cell r="V46">
            <v>19.600000000000001</v>
          </cell>
          <cell r="W46">
            <v>16.2</v>
          </cell>
          <cell r="X46">
            <v>15</v>
          </cell>
          <cell r="Y46">
            <v>16.2</v>
          </cell>
          <cell r="Z46">
            <v>24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126</v>
          </cell>
          <cell r="E47">
            <v>7</v>
          </cell>
          <cell r="F47">
            <v>118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7</v>
          </cell>
          <cell r="K47">
            <v>0</v>
          </cell>
          <cell r="O47">
            <v>1.4</v>
          </cell>
          <cell r="Q47">
            <v>0</v>
          </cell>
          <cell r="T47">
            <v>84.285714285714292</v>
          </cell>
          <cell r="U47">
            <v>84.285714285714292</v>
          </cell>
          <cell r="V47">
            <v>3.8</v>
          </cell>
          <cell r="W47">
            <v>2.8</v>
          </cell>
          <cell r="X47">
            <v>4.8</v>
          </cell>
          <cell r="Y47">
            <v>2</v>
          </cell>
          <cell r="Z47">
            <v>3.6</v>
          </cell>
          <cell r="AA47" t="str">
            <v>необходимо увеличить продажи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120</v>
          </cell>
          <cell r="E48">
            <v>7</v>
          </cell>
          <cell r="F48">
            <v>112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7</v>
          </cell>
          <cell r="K48">
            <v>0</v>
          </cell>
          <cell r="O48">
            <v>1.4</v>
          </cell>
          <cell r="Q48">
            <v>0</v>
          </cell>
          <cell r="T48">
            <v>80</v>
          </cell>
          <cell r="U48">
            <v>80</v>
          </cell>
          <cell r="V48">
            <v>3.6</v>
          </cell>
          <cell r="W48">
            <v>4.4000000000000004</v>
          </cell>
          <cell r="X48">
            <v>5.2</v>
          </cell>
          <cell r="Y48">
            <v>1.8</v>
          </cell>
          <cell r="Z48">
            <v>2.6</v>
          </cell>
          <cell r="AA48" t="str">
            <v>необходимо увеличить продажи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212</v>
          </cell>
          <cell r="E49">
            <v>26</v>
          </cell>
          <cell r="F49">
            <v>183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26</v>
          </cell>
          <cell r="K49">
            <v>0</v>
          </cell>
          <cell r="O49">
            <v>5.2</v>
          </cell>
          <cell r="Q49">
            <v>0</v>
          </cell>
          <cell r="T49">
            <v>35.192307692307693</v>
          </cell>
          <cell r="U49">
            <v>35.192307692307693</v>
          </cell>
          <cell r="V49">
            <v>3</v>
          </cell>
          <cell r="W49">
            <v>5.6</v>
          </cell>
          <cell r="X49">
            <v>8.4</v>
          </cell>
          <cell r="Y49">
            <v>9.1999999999999993</v>
          </cell>
          <cell r="Z49">
            <v>6</v>
          </cell>
          <cell r="AA49" t="str">
            <v>необходимо увеличить продажи / Акция октябрь сеть "Галактика"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289</v>
          </cell>
          <cell r="E50">
            <v>36</v>
          </cell>
          <cell r="F50">
            <v>252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36</v>
          </cell>
          <cell r="K50">
            <v>0</v>
          </cell>
          <cell r="O50">
            <v>7.2</v>
          </cell>
          <cell r="Q50">
            <v>0</v>
          </cell>
          <cell r="T50">
            <v>35</v>
          </cell>
          <cell r="U50">
            <v>35</v>
          </cell>
          <cell r="V50">
            <v>5.6</v>
          </cell>
          <cell r="W50">
            <v>6.2</v>
          </cell>
          <cell r="X50">
            <v>5.4</v>
          </cell>
          <cell r="Y50">
            <v>11.2</v>
          </cell>
          <cell r="Z50">
            <v>7.8</v>
          </cell>
          <cell r="AA50" t="str">
            <v>необходимо увеличить продажи / Акция октябрь сеть "Галактика"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189</v>
          </cell>
          <cell r="E51">
            <v>34</v>
          </cell>
          <cell r="F51">
            <v>151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34</v>
          </cell>
          <cell r="K51">
            <v>0</v>
          </cell>
          <cell r="O51">
            <v>6.8</v>
          </cell>
          <cell r="Q51">
            <v>0</v>
          </cell>
          <cell r="T51">
            <v>22.205882352941178</v>
          </cell>
          <cell r="U51">
            <v>22.205882352941178</v>
          </cell>
          <cell r="V51">
            <v>4.2</v>
          </cell>
          <cell r="W51">
            <v>5.6</v>
          </cell>
          <cell r="X51">
            <v>5.8</v>
          </cell>
          <cell r="Y51">
            <v>11.6</v>
          </cell>
          <cell r="Z51">
            <v>7.4</v>
          </cell>
          <cell r="AA51" t="str">
            <v>необходимо увеличить продажи / Акция октябрь сеть "Галактика"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99</v>
          </cell>
          <cell r="D52">
            <v>288</v>
          </cell>
          <cell r="E52">
            <v>147</v>
          </cell>
          <cell r="F52">
            <v>238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147</v>
          </cell>
          <cell r="K52">
            <v>0</v>
          </cell>
          <cell r="O52">
            <v>29.4</v>
          </cell>
          <cell r="P52">
            <v>173.59999999999997</v>
          </cell>
          <cell r="Q52">
            <v>192</v>
          </cell>
          <cell r="T52">
            <v>14.625850340136056</v>
          </cell>
          <cell r="U52">
            <v>8.0952380952380949</v>
          </cell>
          <cell r="V52">
            <v>22.6</v>
          </cell>
          <cell r="W52">
            <v>25.4</v>
          </cell>
          <cell r="X52">
            <v>22.8</v>
          </cell>
          <cell r="Y52">
            <v>32.200000000000003</v>
          </cell>
          <cell r="Z52">
            <v>15.4</v>
          </cell>
          <cell r="AA52" t="str">
            <v>Галактика</v>
          </cell>
          <cell r="AB52">
            <v>121.51999999999997</v>
          </cell>
          <cell r="AC52">
            <v>8</v>
          </cell>
          <cell r="AD52">
            <v>24</v>
          </cell>
          <cell r="AE52">
            <v>134.39999999999998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17</v>
          </cell>
          <cell r="D53">
            <v>288</v>
          </cell>
          <cell r="E53">
            <v>92</v>
          </cell>
          <cell r="F53">
            <v>206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92</v>
          </cell>
          <cell r="K53">
            <v>0</v>
          </cell>
          <cell r="O53">
            <v>18.399999999999999</v>
          </cell>
          <cell r="P53">
            <v>51.599999999999966</v>
          </cell>
          <cell r="Q53">
            <v>96</v>
          </cell>
          <cell r="T53">
            <v>16.413043478260871</v>
          </cell>
          <cell r="U53">
            <v>11.195652173913045</v>
          </cell>
          <cell r="V53">
            <v>24.6</v>
          </cell>
          <cell r="W53">
            <v>24</v>
          </cell>
          <cell r="X53">
            <v>15.6</v>
          </cell>
          <cell r="Y53">
            <v>28</v>
          </cell>
          <cell r="Z53">
            <v>18.8</v>
          </cell>
          <cell r="AA53" t="str">
            <v>Галактика</v>
          </cell>
          <cell r="AB53">
            <v>46.439999999999969</v>
          </cell>
          <cell r="AC53">
            <v>8</v>
          </cell>
          <cell r="AD53">
            <v>12</v>
          </cell>
          <cell r="AE53">
            <v>86.4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91</v>
          </cell>
          <cell r="D54">
            <v>96</v>
          </cell>
          <cell r="E54">
            <v>50</v>
          </cell>
          <cell r="F54">
            <v>136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50</v>
          </cell>
          <cell r="K54">
            <v>0</v>
          </cell>
          <cell r="O54">
            <v>10</v>
          </cell>
          <cell r="Q54">
            <v>0</v>
          </cell>
          <cell r="T54">
            <v>13.6</v>
          </cell>
          <cell r="U54">
            <v>13.6</v>
          </cell>
          <cell r="V54">
            <v>10.199999999999999</v>
          </cell>
          <cell r="W54">
            <v>9.1999999999999993</v>
          </cell>
          <cell r="X54">
            <v>8.4</v>
          </cell>
          <cell r="Y54">
            <v>11.6</v>
          </cell>
          <cell r="Z54">
            <v>9.4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225</v>
          </cell>
          <cell r="D55">
            <v>660</v>
          </cell>
          <cell r="E55">
            <v>275</v>
          </cell>
          <cell r="F55">
            <v>565</v>
          </cell>
          <cell r="G55">
            <v>1</v>
          </cell>
          <cell r="H55">
            <v>180</v>
          </cell>
          <cell r="I55" t="str">
            <v>матрица</v>
          </cell>
          <cell r="J55">
            <v>275</v>
          </cell>
          <cell r="K55">
            <v>0</v>
          </cell>
          <cell r="O55">
            <v>55</v>
          </cell>
          <cell r="P55">
            <v>205</v>
          </cell>
          <cell r="Q55">
            <v>180</v>
          </cell>
          <cell r="T55">
            <v>13.545454545454545</v>
          </cell>
          <cell r="U55">
            <v>10.272727272727273</v>
          </cell>
          <cell r="V55">
            <v>58</v>
          </cell>
          <cell r="W55">
            <v>50.52</v>
          </cell>
          <cell r="X55">
            <v>53</v>
          </cell>
          <cell r="Y55">
            <v>46.949599999999997</v>
          </cell>
          <cell r="Z55">
            <v>63</v>
          </cell>
          <cell r="AB55">
            <v>205</v>
          </cell>
          <cell r="AC55">
            <v>5</v>
          </cell>
          <cell r="AD55">
            <v>36</v>
          </cell>
          <cell r="AE55">
            <v>180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Пельмени Умелый повар равиоли ВЕС ПОКОМ</v>
          </cell>
          <cell r="B59" t="str">
            <v>кг</v>
          </cell>
          <cell r="C59">
            <v>210</v>
          </cell>
          <cell r="E59">
            <v>5</v>
          </cell>
          <cell r="F59">
            <v>205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5</v>
          </cell>
          <cell r="K59">
            <v>0</v>
          </cell>
          <cell r="O59">
            <v>1</v>
          </cell>
          <cell r="T59">
            <v>205</v>
          </cell>
          <cell r="U59">
            <v>205</v>
          </cell>
          <cell r="V59">
            <v>5</v>
          </cell>
          <cell r="W59">
            <v>9</v>
          </cell>
          <cell r="X59">
            <v>5</v>
          </cell>
          <cell r="Y59">
            <v>0</v>
          </cell>
          <cell r="Z59">
            <v>0</v>
          </cell>
          <cell r="AA59" t="str">
            <v>ошибка завода / нужно продавать</v>
          </cell>
          <cell r="AB59">
            <v>0</v>
          </cell>
          <cell r="AC59">
            <v>0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225.9</v>
          </cell>
          <cell r="D61">
            <v>466.2</v>
          </cell>
          <cell r="E61">
            <v>266.39999999999998</v>
          </cell>
          <cell r="F61">
            <v>385</v>
          </cell>
          <cell r="G61">
            <v>1</v>
          </cell>
          <cell r="H61">
            <v>180</v>
          </cell>
          <cell r="I61" t="str">
            <v>матрица</v>
          </cell>
          <cell r="J61">
            <v>266.39999999999998</v>
          </cell>
          <cell r="K61">
            <v>0</v>
          </cell>
          <cell r="O61">
            <v>53.279999999999994</v>
          </cell>
          <cell r="P61">
            <v>360.91999999999996</v>
          </cell>
          <cell r="Q61">
            <v>362.6</v>
          </cell>
          <cell r="T61">
            <v>14.031531531531533</v>
          </cell>
          <cell r="U61">
            <v>7.2259759759759765</v>
          </cell>
          <cell r="V61">
            <v>47.36</v>
          </cell>
          <cell r="W61">
            <v>53.24</v>
          </cell>
          <cell r="X61">
            <v>50.32</v>
          </cell>
          <cell r="Y61">
            <v>43.66</v>
          </cell>
          <cell r="Z61">
            <v>55.48</v>
          </cell>
          <cell r="AB61">
            <v>360.91999999999996</v>
          </cell>
          <cell r="AC61">
            <v>3.7</v>
          </cell>
          <cell r="AD61">
            <v>98</v>
          </cell>
          <cell r="AE61">
            <v>362.6</v>
          </cell>
          <cell r="AF61">
            <v>14</v>
          </cell>
          <cell r="AG61">
            <v>126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284</v>
          </cell>
          <cell r="D62">
            <v>336</v>
          </cell>
          <cell r="E62">
            <v>148</v>
          </cell>
          <cell r="F62">
            <v>429</v>
          </cell>
          <cell r="G62">
            <v>0.25</v>
          </cell>
          <cell r="H62">
            <v>180</v>
          </cell>
          <cell r="I62" t="str">
            <v>матрица</v>
          </cell>
          <cell r="J62">
            <v>147</v>
          </cell>
          <cell r="K62">
            <v>1</v>
          </cell>
          <cell r="O62">
            <v>29.6</v>
          </cell>
          <cell r="Q62">
            <v>0</v>
          </cell>
          <cell r="T62">
            <v>14.493243243243242</v>
          </cell>
          <cell r="U62">
            <v>14.493243243243242</v>
          </cell>
          <cell r="V62">
            <v>32.799999999999997</v>
          </cell>
          <cell r="W62">
            <v>42.4</v>
          </cell>
          <cell r="X62">
            <v>33.200000000000003</v>
          </cell>
          <cell r="Y62">
            <v>43</v>
          </cell>
          <cell r="Z62">
            <v>29</v>
          </cell>
          <cell r="AB62">
            <v>0</v>
          </cell>
          <cell r="AC62">
            <v>12</v>
          </cell>
          <cell r="AD62">
            <v>0</v>
          </cell>
          <cell r="AE62">
            <v>0</v>
          </cell>
          <cell r="AF62">
            <v>14</v>
          </cell>
          <cell r="AG62">
            <v>70</v>
          </cell>
        </row>
        <row r="63">
          <cell r="A63" t="str">
            <v>Хрустящие крылышки ТМ Горячая штучка 0,3 кг зам  ПОКОМ</v>
          </cell>
          <cell r="B63" t="str">
            <v>шт</v>
          </cell>
          <cell r="C63">
            <v>362</v>
          </cell>
          <cell r="D63">
            <v>504</v>
          </cell>
          <cell r="E63">
            <v>389</v>
          </cell>
          <cell r="F63">
            <v>406</v>
          </cell>
          <cell r="G63">
            <v>0.3</v>
          </cell>
          <cell r="H63">
            <v>180</v>
          </cell>
          <cell r="I63" t="str">
            <v>матрица</v>
          </cell>
          <cell r="J63">
            <v>391</v>
          </cell>
          <cell r="K63">
            <v>-2</v>
          </cell>
          <cell r="O63">
            <v>77.8</v>
          </cell>
          <cell r="P63">
            <v>683.2</v>
          </cell>
          <cell r="Q63">
            <v>672</v>
          </cell>
          <cell r="T63">
            <v>13.8560411311054</v>
          </cell>
          <cell r="U63">
            <v>5.2185089974293062</v>
          </cell>
          <cell r="V63">
            <v>62.6</v>
          </cell>
          <cell r="W63">
            <v>65.2</v>
          </cell>
          <cell r="X63">
            <v>53.8</v>
          </cell>
          <cell r="Y63">
            <v>67.599999999999994</v>
          </cell>
          <cell r="Z63">
            <v>53</v>
          </cell>
          <cell r="AB63">
            <v>204.96</v>
          </cell>
          <cell r="AC63">
            <v>12</v>
          </cell>
          <cell r="AD63">
            <v>56</v>
          </cell>
          <cell r="AE63">
            <v>201.6</v>
          </cell>
          <cell r="AF63">
            <v>14</v>
          </cell>
          <cell r="AG63">
            <v>70</v>
          </cell>
        </row>
        <row r="64">
          <cell r="A64" t="str">
            <v>Хрустящие крылышки ТМ Зареченские ТС Зареченские продукты.   Поком</v>
          </cell>
          <cell r="B64" t="str">
            <v>кг</v>
          </cell>
          <cell r="C64">
            <v>88.3</v>
          </cell>
          <cell r="D64">
            <v>2.1</v>
          </cell>
          <cell r="E64">
            <v>50.8</v>
          </cell>
          <cell r="F64">
            <v>39.6</v>
          </cell>
          <cell r="G64">
            <v>1</v>
          </cell>
          <cell r="H64">
            <v>180</v>
          </cell>
          <cell r="I64" t="str">
            <v>матрица</v>
          </cell>
          <cell r="J64">
            <v>50.3</v>
          </cell>
          <cell r="K64">
            <v>0.5</v>
          </cell>
          <cell r="O64">
            <v>10.16</v>
          </cell>
          <cell r="P64">
            <v>102.64000000000001</v>
          </cell>
          <cell r="Q64">
            <v>97.199999999999989</v>
          </cell>
          <cell r="T64">
            <v>13.464566929133856</v>
          </cell>
          <cell r="U64">
            <v>3.8976377952755907</v>
          </cell>
          <cell r="V64">
            <v>5.74</v>
          </cell>
          <cell r="W64">
            <v>6.12</v>
          </cell>
          <cell r="X64">
            <v>9.36</v>
          </cell>
          <cell r="Y64">
            <v>11.52</v>
          </cell>
          <cell r="Z64">
            <v>8.64</v>
          </cell>
          <cell r="AB64">
            <v>102.64000000000001</v>
          </cell>
          <cell r="AC64">
            <v>1.8</v>
          </cell>
          <cell r="AD64">
            <v>53.999999999999993</v>
          </cell>
          <cell r="AE64">
            <v>97.199999999999989</v>
          </cell>
          <cell r="AF64">
            <v>18</v>
          </cell>
          <cell r="AG64">
            <v>234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144</v>
          </cell>
          <cell r="D65">
            <v>504</v>
          </cell>
          <cell r="E65">
            <v>158</v>
          </cell>
          <cell r="F65">
            <v>436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163</v>
          </cell>
          <cell r="K65">
            <v>-5</v>
          </cell>
          <cell r="O65">
            <v>31.6</v>
          </cell>
          <cell r="Q65">
            <v>0</v>
          </cell>
          <cell r="T65">
            <v>13.797468354430379</v>
          </cell>
          <cell r="U65">
            <v>13.797468354430379</v>
          </cell>
          <cell r="V65">
            <v>29.8</v>
          </cell>
          <cell r="W65">
            <v>57.4</v>
          </cell>
          <cell r="X65">
            <v>33.799999999999997</v>
          </cell>
          <cell r="Y65">
            <v>33.200000000000003</v>
          </cell>
          <cell r="Z65">
            <v>24.2</v>
          </cell>
          <cell r="AA65" t="str">
            <v>Акция октябрь сеть "Галактика"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14</v>
          </cell>
          <cell r="AG65">
            <v>70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39</v>
          </cell>
          <cell r="D66">
            <v>334</v>
          </cell>
          <cell r="E66">
            <v>100</v>
          </cell>
          <cell r="F66">
            <v>245</v>
          </cell>
          <cell r="G66">
            <v>0.2</v>
          </cell>
          <cell r="H66">
            <v>365</v>
          </cell>
          <cell r="I66" t="str">
            <v>матрица</v>
          </cell>
          <cell r="J66">
            <v>100</v>
          </cell>
          <cell r="K66">
            <v>0</v>
          </cell>
          <cell r="O66">
            <v>20</v>
          </cell>
          <cell r="P66">
            <v>35</v>
          </cell>
          <cell r="Q66">
            <v>60</v>
          </cell>
          <cell r="T66">
            <v>15.25</v>
          </cell>
          <cell r="U66">
            <v>12.25</v>
          </cell>
          <cell r="V66">
            <v>23.8</v>
          </cell>
          <cell r="W66">
            <v>12.8</v>
          </cell>
          <cell r="X66">
            <v>8.1999999999999993</v>
          </cell>
          <cell r="Y66">
            <v>19.8</v>
          </cell>
          <cell r="Z66">
            <v>6.4</v>
          </cell>
          <cell r="AA66" t="str">
            <v>Галактика / сеть "Обжора"</v>
          </cell>
          <cell r="AB66">
            <v>7</v>
          </cell>
          <cell r="AC66">
            <v>6</v>
          </cell>
          <cell r="AD66">
            <v>10</v>
          </cell>
          <cell r="AE66">
            <v>12</v>
          </cell>
          <cell r="AF66">
            <v>10</v>
          </cell>
          <cell r="AG66">
            <v>130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28</v>
          </cell>
          <cell r="D67">
            <v>4</v>
          </cell>
          <cell r="E67">
            <v>1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76</v>
          </cell>
          <cell r="K67">
            <v>-75</v>
          </cell>
          <cell r="O67">
            <v>0.2</v>
          </cell>
          <cell r="P67">
            <v>40</v>
          </cell>
          <cell r="Q67">
            <v>60</v>
          </cell>
          <cell r="T67">
            <v>300</v>
          </cell>
          <cell r="U67">
            <v>0</v>
          </cell>
          <cell r="V67">
            <v>28</v>
          </cell>
          <cell r="W67">
            <v>19.2</v>
          </cell>
          <cell r="X67">
            <v>12</v>
          </cell>
          <cell r="Y67">
            <v>19</v>
          </cell>
          <cell r="Z67">
            <v>7.8</v>
          </cell>
          <cell r="AA67" t="str">
            <v>нет в бланке / Галактика / сеть "Обжора"</v>
          </cell>
          <cell r="AB67">
            <v>8</v>
          </cell>
          <cell r="AC67">
            <v>6</v>
          </cell>
          <cell r="AD67">
            <v>10</v>
          </cell>
          <cell r="AE67">
            <v>12</v>
          </cell>
          <cell r="AF67">
            <v>10</v>
          </cell>
          <cell r="AG67">
            <v>130</v>
          </cell>
        </row>
        <row r="68">
          <cell r="A68" t="str">
            <v>Чебупели Курочка гриль Базовый ассортимент Фикс.вес 0,3 Пакет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14</v>
          </cell>
          <cell r="AF68">
            <v>14</v>
          </cell>
          <cell r="AG68">
            <v>70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0</v>
          </cell>
          <cell r="AF69">
            <v>14</v>
          </cell>
          <cell r="AG69">
            <v>70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1446</v>
          </cell>
          <cell r="D70">
            <v>1284</v>
          </cell>
          <cell r="E70">
            <v>732</v>
          </cell>
          <cell r="F70">
            <v>1891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732</v>
          </cell>
          <cell r="K70">
            <v>0</v>
          </cell>
          <cell r="O70">
            <v>146.4</v>
          </cell>
          <cell r="P70">
            <v>158.59999999999991</v>
          </cell>
          <cell r="Q70">
            <v>168</v>
          </cell>
          <cell r="T70">
            <v>14.064207650273223</v>
          </cell>
          <cell r="U70">
            <v>12.916666666666666</v>
          </cell>
          <cell r="V70">
            <v>128</v>
          </cell>
          <cell r="W70">
            <v>115.4</v>
          </cell>
          <cell r="X70">
            <v>184.2</v>
          </cell>
          <cell r="Y70">
            <v>219</v>
          </cell>
          <cell r="Z70">
            <v>189.8</v>
          </cell>
          <cell r="AA70" t="str">
            <v>Акция октябрь сеть "Галактика"</v>
          </cell>
          <cell r="AB70">
            <v>39.649999999999977</v>
          </cell>
          <cell r="AC70">
            <v>12</v>
          </cell>
          <cell r="AD70">
            <v>14</v>
          </cell>
          <cell r="AE70">
            <v>42</v>
          </cell>
          <cell r="AF70">
            <v>14</v>
          </cell>
          <cell r="AG70">
            <v>70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96</v>
          </cell>
          <cell r="D71">
            <v>1986</v>
          </cell>
          <cell r="E71">
            <v>696</v>
          </cell>
          <cell r="F71">
            <v>1300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693</v>
          </cell>
          <cell r="K71">
            <v>3</v>
          </cell>
          <cell r="O71">
            <v>139.19999999999999</v>
          </cell>
          <cell r="P71">
            <v>648.79999999999973</v>
          </cell>
          <cell r="Q71">
            <v>672</v>
          </cell>
          <cell r="T71">
            <v>14.166666666666668</v>
          </cell>
          <cell r="U71">
            <v>9.3390804597701162</v>
          </cell>
          <cell r="V71">
            <v>111.2</v>
          </cell>
          <cell r="W71">
            <v>155.4</v>
          </cell>
          <cell r="X71">
            <v>101.6</v>
          </cell>
          <cell r="Y71">
            <v>87.4</v>
          </cell>
          <cell r="Z71">
            <v>80</v>
          </cell>
          <cell r="AB71">
            <v>162.19999999999993</v>
          </cell>
          <cell r="AC71">
            <v>12</v>
          </cell>
          <cell r="AD71">
            <v>56</v>
          </cell>
          <cell r="AE71">
            <v>168</v>
          </cell>
          <cell r="AF71">
            <v>14</v>
          </cell>
          <cell r="AG71">
            <v>70</v>
          </cell>
        </row>
        <row r="72">
          <cell r="A72" t="str">
            <v>Чебуреки Мясные вес 2,7 кг ТМ Зареченские ТС Зареченские продукты   Поком</v>
          </cell>
          <cell r="B72" t="str">
            <v>кг</v>
          </cell>
          <cell r="C72">
            <v>91.8</v>
          </cell>
          <cell r="E72">
            <v>29.7</v>
          </cell>
          <cell r="F72">
            <v>48.6</v>
          </cell>
          <cell r="G72">
            <v>1</v>
          </cell>
          <cell r="H72">
            <v>180</v>
          </cell>
          <cell r="I72" t="str">
            <v>матрица</v>
          </cell>
          <cell r="J72">
            <v>29.7</v>
          </cell>
          <cell r="K72">
            <v>0</v>
          </cell>
          <cell r="O72">
            <v>5.9399999999999995</v>
          </cell>
          <cell r="P72">
            <v>34.559999999999995</v>
          </cell>
          <cell r="Q72">
            <v>37.800000000000004</v>
          </cell>
          <cell r="T72">
            <v>14.545454545454547</v>
          </cell>
          <cell r="U72">
            <v>8.1818181818181834</v>
          </cell>
          <cell r="V72">
            <v>5.94</v>
          </cell>
          <cell r="W72">
            <v>1.62</v>
          </cell>
          <cell r="X72">
            <v>9.7200000000000006</v>
          </cell>
          <cell r="Y72">
            <v>2.16</v>
          </cell>
          <cell r="Z72">
            <v>4.32</v>
          </cell>
          <cell r="AB72">
            <v>34.559999999999995</v>
          </cell>
          <cell r="AC72">
            <v>2.7</v>
          </cell>
          <cell r="AD72">
            <v>14</v>
          </cell>
          <cell r="AE72">
            <v>37.800000000000004</v>
          </cell>
          <cell r="AF72">
            <v>14</v>
          </cell>
          <cell r="AG72">
            <v>126</v>
          </cell>
        </row>
        <row r="73">
          <cell r="A73" t="str">
            <v>Чебуреки сочные ТМ Зареченские ТС Зареченские продукты.  Поком</v>
          </cell>
          <cell r="B73" t="str">
            <v>кг</v>
          </cell>
          <cell r="C73">
            <v>35</v>
          </cell>
          <cell r="D73">
            <v>530</v>
          </cell>
          <cell r="E73">
            <v>210</v>
          </cell>
          <cell r="F73">
            <v>400</v>
          </cell>
          <cell r="G73">
            <v>1</v>
          </cell>
          <cell r="H73">
            <v>180</v>
          </cell>
          <cell r="I73" t="str">
            <v>матрица</v>
          </cell>
          <cell r="J73">
            <v>180</v>
          </cell>
          <cell r="K73">
            <v>30</v>
          </cell>
          <cell r="O73">
            <v>42</v>
          </cell>
          <cell r="P73">
            <v>188</v>
          </cell>
          <cell r="Q73">
            <v>180</v>
          </cell>
          <cell r="T73">
            <v>13.80952380952381</v>
          </cell>
          <cell r="U73">
            <v>9.5238095238095237</v>
          </cell>
          <cell r="V73">
            <v>42</v>
          </cell>
          <cell r="W73">
            <v>52</v>
          </cell>
          <cell r="X73">
            <v>33</v>
          </cell>
          <cell r="Y73">
            <v>46</v>
          </cell>
          <cell r="Z73">
            <v>25</v>
          </cell>
          <cell r="AA73" t="str">
            <v>есть дубль</v>
          </cell>
          <cell r="AB73">
            <v>188</v>
          </cell>
          <cell r="AC73">
            <v>5</v>
          </cell>
          <cell r="AD73">
            <v>36</v>
          </cell>
          <cell r="AE73">
            <v>180</v>
          </cell>
          <cell r="AF73">
            <v>12</v>
          </cell>
          <cell r="AG73">
            <v>84</v>
          </cell>
        </row>
        <row r="74">
          <cell r="A74" t="str">
            <v>Чебуреки сочные, ВЕС, куриные жарен. зам  ПОКОМ</v>
          </cell>
          <cell r="B74" t="str">
            <v>кг</v>
          </cell>
          <cell r="D74">
            <v>620.01</v>
          </cell>
          <cell r="E74">
            <v>30</v>
          </cell>
          <cell r="F74">
            <v>60</v>
          </cell>
          <cell r="G74">
            <v>0</v>
          </cell>
          <cell r="H74" t="e">
            <v>#N/A</v>
          </cell>
          <cell r="I74" t="str">
            <v>не в матрице</v>
          </cell>
          <cell r="J74">
            <v>30</v>
          </cell>
          <cell r="K74">
            <v>0</v>
          </cell>
          <cell r="O74">
            <v>6</v>
          </cell>
          <cell r="T74">
            <v>10</v>
          </cell>
          <cell r="U74">
            <v>10</v>
          </cell>
          <cell r="V74">
            <v>0</v>
          </cell>
          <cell r="W74">
            <v>14</v>
          </cell>
          <cell r="X74">
            <v>0</v>
          </cell>
          <cell r="Y74">
            <v>0</v>
          </cell>
          <cell r="Z74">
            <v>0</v>
          </cell>
          <cell r="AA74" t="str">
            <v>дубль / неправильно поставлен приход</v>
          </cell>
          <cell r="AB74">
            <v>0</v>
          </cell>
          <cell r="AC74">
            <v>0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383</v>
          </cell>
          <cell r="D75">
            <v>528</v>
          </cell>
          <cell r="E75">
            <v>184</v>
          </cell>
          <cell r="F75">
            <v>692</v>
          </cell>
          <cell r="G75">
            <v>0.14000000000000001</v>
          </cell>
          <cell r="H75">
            <v>180</v>
          </cell>
          <cell r="I75" t="str">
            <v>матрица</v>
          </cell>
          <cell r="J75">
            <v>161</v>
          </cell>
          <cell r="K75">
            <v>23</v>
          </cell>
          <cell r="O75">
            <v>36.799999999999997</v>
          </cell>
          <cell r="Q75">
            <v>0</v>
          </cell>
          <cell r="T75">
            <v>18.804347826086957</v>
          </cell>
          <cell r="U75">
            <v>18.804347826086957</v>
          </cell>
          <cell r="V75">
            <v>65.8</v>
          </cell>
          <cell r="W75">
            <v>40.4</v>
          </cell>
          <cell r="X75">
            <v>44.6</v>
          </cell>
          <cell r="Y75">
            <v>66.599999999999994</v>
          </cell>
          <cell r="Z75">
            <v>28.6</v>
          </cell>
          <cell r="AA75" t="str">
            <v>Галактика</v>
          </cell>
          <cell r="AB75">
            <v>0</v>
          </cell>
          <cell r="AC75">
            <v>22</v>
          </cell>
          <cell r="AD75">
            <v>0</v>
          </cell>
          <cell r="AE75">
            <v>0</v>
          </cell>
          <cell r="AF75">
            <v>12</v>
          </cell>
          <cell r="AG7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5.28515625" customWidth="1"/>
    <col min="10" max="11" width="6.85546875" customWidth="1"/>
    <col min="12" max="13" width="0.85546875" customWidth="1"/>
    <col min="14" max="14" width="0.5703125" customWidth="1"/>
    <col min="15" max="15" width="6.85546875" customWidth="1"/>
    <col min="16" max="17" width="11.7109375" customWidth="1"/>
    <col min="18" max="18" width="6.85546875" customWidth="1"/>
    <col min="19" max="19" width="21.5703125" customWidth="1"/>
    <col min="20" max="21" width="5.28515625" customWidth="1"/>
    <col min="22" max="26" width="6.28515625" customWidth="1"/>
    <col min="27" max="27" width="29.5703125" customWidth="1"/>
    <col min="28" max="28" width="6.85546875" customWidth="1"/>
    <col min="29" max="29" width="6.42578125" style="8" customWidth="1"/>
    <col min="30" max="30" width="7.140625" style="12" customWidth="1"/>
    <col min="31" max="33" width="6.42578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4"/>
      <c r="Q1" s="17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4" t="s">
        <v>123</v>
      </c>
      <c r="Q2" s="17" t="s">
        <v>124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123</v>
      </c>
      <c r="AC2" s="15"/>
      <c r="AD2" s="16"/>
      <c r="AE2" s="17" t="s">
        <v>124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121</v>
      </c>
      <c r="AG3" s="13" t="s">
        <v>122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129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9" t="s">
        <v>131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13248.2</v>
      </c>
      <c r="F5" s="4">
        <f>SUM(F6:F496)</f>
        <v>25745</v>
      </c>
      <c r="G5" s="6"/>
      <c r="H5" s="1"/>
      <c r="I5" s="1"/>
      <c r="J5" s="4">
        <f t="shared" ref="J5:R5" si="0">SUM(J6:J496)</f>
        <v>12727.9</v>
      </c>
      <c r="K5" s="4">
        <f t="shared" si="0"/>
        <v>520.29999999999995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2649.64</v>
      </c>
      <c r="P5" s="4">
        <f t="shared" si="0"/>
        <v>18051.759999999998</v>
      </c>
      <c r="Q5" s="4">
        <f t="shared" si="0"/>
        <v>19209.2</v>
      </c>
      <c r="R5" s="4">
        <f t="shared" si="0"/>
        <v>0</v>
      </c>
      <c r="S5" s="1"/>
      <c r="T5" s="1"/>
      <c r="U5" s="1"/>
      <c r="V5" s="4">
        <f>SUM(V6:V496)</f>
        <v>2679.119999999999</v>
      </c>
      <c r="W5" s="4">
        <f>SUM(W6:W496)</f>
        <v>2683.1799999999989</v>
      </c>
      <c r="X5" s="4">
        <f>SUM(X6:X496)</f>
        <v>2889.8999999999992</v>
      </c>
      <c r="Y5" s="4">
        <f>SUM(Y6:Y496)</f>
        <v>2742.7599999999998</v>
      </c>
      <c r="Z5" s="4">
        <f>SUM(Z6:Z496)</f>
        <v>3010.1369999999997</v>
      </c>
      <c r="AA5" s="1"/>
      <c r="AB5" s="4">
        <f>SUM(AB6:AB496)</f>
        <v>10085.078</v>
      </c>
      <c r="AC5" s="6"/>
      <c r="AD5" s="11">
        <f>SUM(AD6:AD496)</f>
        <v>2316</v>
      </c>
      <c r="AE5" s="4">
        <f>SUM(AE6:AE496)</f>
        <v>10625.759999999997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/>
      <c r="D6" s="1">
        <v>180</v>
      </c>
      <c r="E6" s="1"/>
      <c r="F6" s="1">
        <v>180</v>
      </c>
      <c r="G6" s="6">
        <v>1</v>
      </c>
      <c r="H6" s="1">
        <v>90</v>
      </c>
      <c r="I6" s="1" t="s">
        <v>36</v>
      </c>
      <c r="J6" s="1"/>
      <c r="K6" s="1">
        <f t="shared" ref="K6:K34" si="1">E6-J6</f>
        <v>0</v>
      </c>
      <c r="L6" s="1"/>
      <c r="M6" s="1"/>
      <c r="N6" s="1"/>
      <c r="O6" s="1">
        <f t="shared" ref="O6:O19" si="2">E6/5</f>
        <v>0</v>
      </c>
      <c r="P6" s="5"/>
      <c r="Q6" s="5">
        <f>AC6*AD6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12</v>
      </c>
      <c r="W6" s="1">
        <v>0</v>
      </c>
      <c r="X6" s="1">
        <v>0</v>
      </c>
      <c r="Y6" s="1">
        <v>0</v>
      </c>
      <c r="Z6" s="1">
        <v>0</v>
      </c>
      <c r="AA6" s="1" t="s">
        <v>37</v>
      </c>
      <c r="AB6" s="1">
        <f>P6*G6</f>
        <v>0</v>
      </c>
      <c r="AC6" s="6">
        <v>5</v>
      </c>
      <c r="AD6" s="9">
        <f>MROUND(P6,AC6*AF6)/AC6</f>
        <v>0</v>
      </c>
      <c r="AE6" s="1">
        <f>AD6*AC6*G6</f>
        <v>0</v>
      </c>
      <c r="AF6" s="18" t="str">
        <f>VLOOKUP(A6,[1]Sheet!$A:$AG,32,0)</f>
        <v xml:space="preserve">12 </v>
      </c>
      <c r="AG6" s="18" t="str">
        <f>VLOOKUP(A6,[1]Sheet!$A:$AG,33,0)</f>
        <v xml:space="preserve">144 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32</v>
      </c>
      <c r="C7" s="1">
        <v>298</v>
      </c>
      <c r="D7" s="1">
        <v>168</v>
      </c>
      <c r="E7" s="1">
        <v>166</v>
      </c>
      <c r="F7" s="1">
        <v>264</v>
      </c>
      <c r="G7" s="6">
        <v>0.3</v>
      </c>
      <c r="H7" s="1">
        <v>180</v>
      </c>
      <c r="I7" s="1" t="s">
        <v>36</v>
      </c>
      <c r="J7" s="1">
        <v>165</v>
      </c>
      <c r="K7" s="1">
        <f t="shared" si="1"/>
        <v>1</v>
      </c>
      <c r="L7" s="1"/>
      <c r="M7" s="1"/>
      <c r="N7" s="1"/>
      <c r="O7" s="1">
        <f t="shared" si="2"/>
        <v>33.200000000000003</v>
      </c>
      <c r="P7" s="5">
        <f>16*O7-F7</f>
        <v>267.20000000000005</v>
      </c>
      <c r="Q7" s="5">
        <f t="shared" ref="Q7:Q13" si="3">AC7*AD7</f>
        <v>336</v>
      </c>
      <c r="R7" s="5"/>
      <c r="S7" s="1"/>
      <c r="T7" s="1">
        <f t="shared" ref="T7:T13" si="4">(F7+Q7)/O7</f>
        <v>18.072289156626503</v>
      </c>
      <c r="U7" s="1">
        <f t="shared" ref="U7:U13" si="5">F7/O7</f>
        <v>7.9518072289156621</v>
      </c>
      <c r="V7" s="1">
        <v>25</v>
      </c>
      <c r="W7" s="1">
        <v>25</v>
      </c>
      <c r="X7" s="1">
        <v>29.6</v>
      </c>
      <c r="Y7" s="1">
        <v>16</v>
      </c>
      <c r="Z7" s="1">
        <v>16.399999999999999</v>
      </c>
      <c r="AA7" s="1"/>
      <c r="AB7" s="1">
        <f t="shared" ref="AB7:AB70" si="6">P7*G7</f>
        <v>80.160000000000011</v>
      </c>
      <c r="AC7" s="6">
        <v>12</v>
      </c>
      <c r="AD7" s="9">
        <f t="shared" ref="AD7:AD13" si="7">MROUND(P7,AC7*AF7)/AC7</f>
        <v>28</v>
      </c>
      <c r="AE7" s="1">
        <f t="shared" ref="AE7:AE13" si="8">AD7*AC7*G7</f>
        <v>100.8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32</v>
      </c>
      <c r="C8" s="1">
        <v>620</v>
      </c>
      <c r="D8" s="1">
        <v>672</v>
      </c>
      <c r="E8" s="1">
        <v>458</v>
      </c>
      <c r="F8" s="1">
        <v>715</v>
      </c>
      <c r="G8" s="6">
        <v>0.3</v>
      </c>
      <c r="H8" s="1">
        <v>180</v>
      </c>
      <c r="I8" s="1" t="s">
        <v>36</v>
      </c>
      <c r="J8" s="1">
        <v>458</v>
      </c>
      <c r="K8" s="1">
        <f t="shared" si="1"/>
        <v>0</v>
      </c>
      <c r="L8" s="1"/>
      <c r="M8" s="1"/>
      <c r="N8" s="1"/>
      <c r="O8" s="1">
        <f t="shared" si="2"/>
        <v>91.6</v>
      </c>
      <c r="P8" s="5">
        <f>17*O8-F8</f>
        <v>842.19999999999982</v>
      </c>
      <c r="Q8" s="5">
        <f t="shared" si="3"/>
        <v>840</v>
      </c>
      <c r="R8" s="5"/>
      <c r="S8" s="1"/>
      <c r="T8" s="1">
        <f t="shared" si="4"/>
        <v>16.975982532751093</v>
      </c>
      <c r="U8" s="1">
        <f t="shared" si="5"/>
        <v>7.8056768558951966</v>
      </c>
      <c r="V8" s="1">
        <v>77.400000000000006</v>
      </c>
      <c r="W8" s="1">
        <v>73.599999999999994</v>
      </c>
      <c r="X8" s="1">
        <v>80.599999999999994</v>
      </c>
      <c r="Y8" s="1">
        <v>86</v>
      </c>
      <c r="Z8" s="1">
        <v>83.2</v>
      </c>
      <c r="AA8" s="1"/>
      <c r="AB8" s="1">
        <f t="shared" si="6"/>
        <v>252.65999999999994</v>
      </c>
      <c r="AC8" s="6">
        <v>12</v>
      </c>
      <c r="AD8" s="9">
        <f t="shared" si="7"/>
        <v>70</v>
      </c>
      <c r="AE8" s="1">
        <f t="shared" si="8"/>
        <v>252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32</v>
      </c>
      <c r="C9" s="1">
        <v>619</v>
      </c>
      <c r="D9" s="1">
        <v>1344</v>
      </c>
      <c r="E9" s="1">
        <v>427</v>
      </c>
      <c r="F9" s="1">
        <v>1253</v>
      </c>
      <c r="G9" s="6">
        <v>0.3</v>
      </c>
      <c r="H9" s="1">
        <v>180</v>
      </c>
      <c r="I9" s="1" t="s">
        <v>36</v>
      </c>
      <c r="J9" s="1">
        <v>427</v>
      </c>
      <c r="K9" s="1">
        <f t="shared" si="1"/>
        <v>0</v>
      </c>
      <c r="L9" s="1"/>
      <c r="M9" s="1"/>
      <c r="N9" s="1"/>
      <c r="O9" s="1">
        <f t="shared" si="2"/>
        <v>85.4</v>
      </c>
      <c r="P9" s="5">
        <f t="shared" ref="P9:P10" si="9">16*O9-F9</f>
        <v>113.40000000000009</v>
      </c>
      <c r="Q9" s="5">
        <f t="shared" si="3"/>
        <v>168</v>
      </c>
      <c r="R9" s="5"/>
      <c r="S9" s="1"/>
      <c r="T9" s="1">
        <f t="shared" si="4"/>
        <v>16.639344262295079</v>
      </c>
      <c r="U9" s="1">
        <f t="shared" si="5"/>
        <v>14.672131147540982</v>
      </c>
      <c r="V9" s="1">
        <v>118.2</v>
      </c>
      <c r="W9" s="1">
        <v>82.8</v>
      </c>
      <c r="X9" s="1">
        <v>90.6</v>
      </c>
      <c r="Y9" s="1">
        <v>105.8</v>
      </c>
      <c r="Z9" s="1">
        <v>83</v>
      </c>
      <c r="AA9" s="1" t="s">
        <v>41</v>
      </c>
      <c r="AB9" s="1">
        <f t="shared" si="6"/>
        <v>34.020000000000024</v>
      </c>
      <c r="AC9" s="6">
        <v>12</v>
      </c>
      <c r="AD9" s="9">
        <f t="shared" si="7"/>
        <v>14</v>
      </c>
      <c r="AE9" s="1">
        <f t="shared" si="8"/>
        <v>50.4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32</v>
      </c>
      <c r="C10" s="1">
        <v>464</v>
      </c>
      <c r="D10" s="1">
        <v>672</v>
      </c>
      <c r="E10" s="1">
        <v>381</v>
      </c>
      <c r="F10" s="1">
        <v>628</v>
      </c>
      <c r="G10" s="6">
        <v>0.3</v>
      </c>
      <c r="H10" s="1">
        <v>180</v>
      </c>
      <c r="I10" s="1" t="s">
        <v>36</v>
      </c>
      <c r="J10" s="1">
        <v>381</v>
      </c>
      <c r="K10" s="1">
        <f t="shared" si="1"/>
        <v>0</v>
      </c>
      <c r="L10" s="1"/>
      <c r="M10" s="1"/>
      <c r="N10" s="1"/>
      <c r="O10" s="1">
        <f t="shared" si="2"/>
        <v>76.2</v>
      </c>
      <c r="P10" s="5">
        <f t="shared" si="9"/>
        <v>591.20000000000005</v>
      </c>
      <c r="Q10" s="5">
        <f t="shared" si="3"/>
        <v>672</v>
      </c>
      <c r="R10" s="5"/>
      <c r="S10" s="1"/>
      <c r="T10" s="1">
        <f t="shared" si="4"/>
        <v>17.060367454068242</v>
      </c>
      <c r="U10" s="1">
        <f t="shared" si="5"/>
        <v>8.241469816272966</v>
      </c>
      <c r="V10" s="1">
        <v>69</v>
      </c>
      <c r="W10" s="1">
        <v>56.2</v>
      </c>
      <c r="X10" s="1">
        <v>64</v>
      </c>
      <c r="Y10" s="1">
        <v>79.599999999999994</v>
      </c>
      <c r="Z10" s="1">
        <v>55.8</v>
      </c>
      <c r="AA10" s="1"/>
      <c r="AB10" s="1">
        <f t="shared" si="6"/>
        <v>177.36</v>
      </c>
      <c r="AC10" s="6">
        <v>12</v>
      </c>
      <c r="AD10" s="9">
        <f t="shared" si="7"/>
        <v>56</v>
      </c>
      <c r="AE10" s="1">
        <f t="shared" si="8"/>
        <v>201.6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32</v>
      </c>
      <c r="C11" s="1">
        <v>888</v>
      </c>
      <c r="D11" s="1">
        <v>1008</v>
      </c>
      <c r="E11" s="1">
        <v>506</v>
      </c>
      <c r="F11" s="1">
        <v>1114</v>
      </c>
      <c r="G11" s="6">
        <v>0.3</v>
      </c>
      <c r="H11" s="1">
        <v>180</v>
      </c>
      <c r="I11" s="1" t="s">
        <v>36</v>
      </c>
      <c r="J11" s="1">
        <v>505</v>
      </c>
      <c r="K11" s="1">
        <f t="shared" si="1"/>
        <v>1</v>
      </c>
      <c r="L11" s="1"/>
      <c r="M11" s="1"/>
      <c r="N11" s="1"/>
      <c r="O11" s="1">
        <f t="shared" si="2"/>
        <v>101.2</v>
      </c>
      <c r="P11" s="5">
        <f>16*O11-F11</f>
        <v>505.20000000000005</v>
      </c>
      <c r="Q11" s="5">
        <f t="shared" si="3"/>
        <v>504</v>
      </c>
      <c r="R11" s="5"/>
      <c r="S11" s="1"/>
      <c r="T11" s="1">
        <f t="shared" si="4"/>
        <v>15.988142292490117</v>
      </c>
      <c r="U11" s="1">
        <f t="shared" si="5"/>
        <v>11.00790513833992</v>
      </c>
      <c r="V11" s="1">
        <v>114.6</v>
      </c>
      <c r="W11" s="1">
        <v>92.6</v>
      </c>
      <c r="X11" s="1">
        <v>111.8</v>
      </c>
      <c r="Y11" s="1">
        <v>103.8</v>
      </c>
      <c r="Z11" s="1">
        <v>103</v>
      </c>
      <c r="AA11" s="1" t="s">
        <v>41</v>
      </c>
      <c r="AB11" s="1">
        <f t="shared" si="6"/>
        <v>151.56</v>
      </c>
      <c r="AC11" s="6">
        <v>12</v>
      </c>
      <c r="AD11" s="9">
        <f t="shared" si="7"/>
        <v>42</v>
      </c>
      <c r="AE11" s="1">
        <f t="shared" si="8"/>
        <v>151.19999999999999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32</v>
      </c>
      <c r="C12" s="1">
        <v>234</v>
      </c>
      <c r="D12" s="1"/>
      <c r="E12" s="1">
        <v>10</v>
      </c>
      <c r="F12" s="1">
        <v>224</v>
      </c>
      <c r="G12" s="6">
        <v>0.09</v>
      </c>
      <c r="H12" s="1">
        <v>180</v>
      </c>
      <c r="I12" s="1" t="s">
        <v>36</v>
      </c>
      <c r="J12" s="1">
        <v>10</v>
      </c>
      <c r="K12" s="1">
        <f t="shared" si="1"/>
        <v>0</v>
      </c>
      <c r="L12" s="1"/>
      <c r="M12" s="1"/>
      <c r="N12" s="1"/>
      <c r="O12" s="1">
        <f t="shared" si="2"/>
        <v>2</v>
      </c>
      <c r="P12" s="5"/>
      <c r="Q12" s="5">
        <f t="shared" si="3"/>
        <v>0</v>
      </c>
      <c r="R12" s="5"/>
      <c r="S12" s="1"/>
      <c r="T12" s="1">
        <f t="shared" si="4"/>
        <v>112</v>
      </c>
      <c r="U12" s="1">
        <f t="shared" si="5"/>
        <v>112</v>
      </c>
      <c r="V12" s="1">
        <v>0.4</v>
      </c>
      <c r="W12" s="1">
        <v>2</v>
      </c>
      <c r="X12" s="1">
        <v>0.4</v>
      </c>
      <c r="Y12" s="1">
        <v>0.8</v>
      </c>
      <c r="Z12" s="1">
        <v>3.6</v>
      </c>
      <c r="AA12" s="25" t="s">
        <v>45</v>
      </c>
      <c r="AB12" s="1">
        <f t="shared" si="6"/>
        <v>0</v>
      </c>
      <c r="AC12" s="6">
        <v>24</v>
      </c>
      <c r="AD12" s="9">
        <f t="shared" si="7"/>
        <v>0</v>
      </c>
      <c r="AE12" s="1">
        <f t="shared" si="8"/>
        <v>0</v>
      </c>
      <c r="AF12" s="1">
        <f>VLOOKUP(A12,[1]Sheet!$A:$AG,32,0)</f>
        <v>14</v>
      </c>
      <c r="AG12" s="1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32</v>
      </c>
      <c r="C13" s="1">
        <v>97</v>
      </c>
      <c r="D13" s="1">
        <v>420</v>
      </c>
      <c r="E13" s="1">
        <v>86</v>
      </c>
      <c r="F13" s="1">
        <v>365</v>
      </c>
      <c r="G13" s="6">
        <v>0.36</v>
      </c>
      <c r="H13" s="1">
        <v>180</v>
      </c>
      <c r="I13" s="1" t="s">
        <v>36</v>
      </c>
      <c r="J13" s="1">
        <v>88</v>
      </c>
      <c r="K13" s="1">
        <f t="shared" si="1"/>
        <v>-2</v>
      </c>
      <c r="L13" s="1"/>
      <c r="M13" s="1"/>
      <c r="N13" s="1"/>
      <c r="O13" s="1">
        <f t="shared" si="2"/>
        <v>17.2</v>
      </c>
      <c r="P13" s="5"/>
      <c r="Q13" s="5">
        <f t="shared" si="3"/>
        <v>0</v>
      </c>
      <c r="R13" s="5"/>
      <c r="S13" s="1"/>
      <c r="T13" s="1">
        <f t="shared" si="4"/>
        <v>21.220930232558139</v>
      </c>
      <c r="U13" s="1">
        <f t="shared" si="5"/>
        <v>21.220930232558139</v>
      </c>
      <c r="V13" s="1">
        <v>31.8</v>
      </c>
      <c r="W13" s="1">
        <v>25</v>
      </c>
      <c r="X13" s="1">
        <v>23.6</v>
      </c>
      <c r="Y13" s="1">
        <v>29.2</v>
      </c>
      <c r="Z13" s="1">
        <v>19.600000000000001</v>
      </c>
      <c r="AA13" s="1"/>
      <c r="AB13" s="1">
        <f t="shared" si="6"/>
        <v>0</v>
      </c>
      <c r="AC13" s="6">
        <v>10</v>
      </c>
      <c r="AD13" s="9">
        <f t="shared" si="7"/>
        <v>0</v>
      </c>
      <c r="AE13" s="1">
        <f t="shared" si="8"/>
        <v>0</v>
      </c>
      <c r="AF13" s="1">
        <f>VLOOKUP(A13,[1]Sheet!$A:$AG,32,0)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8" t="s">
        <v>127</v>
      </c>
      <c r="B14" s="28" t="s">
        <v>35</v>
      </c>
      <c r="C14" s="28"/>
      <c r="D14" s="28"/>
      <c r="E14" s="28"/>
      <c r="F14" s="28"/>
      <c r="G14" s="29">
        <v>0</v>
      </c>
      <c r="H14" s="28">
        <v>180</v>
      </c>
      <c r="I14" s="28" t="s">
        <v>36</v>
      </c>
      <c r="J14" s="28"/>
      <c r="K14" s="28">
        <f t="shared" si="1"/>
        <v>0</v>
      </c>
      <c r="L14" s="28"/>
      <c r="M14" s="28"/>
      <c r="N14" s="28"/>
      <c r="O14" s="28">
        <f t="shared" si="2"/>
        <v>0</v>
      </c>
      <c r="P14" s="30"/>
      <c r="Q14" s="30"/>
      <c r="R14" s="30"/>
      <c r="S14" s="28"/>
      <c r="T14" s="28"/>
      <c r="U14" s="28"/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 t="s">
        <v>47</v>
      </c>
      <c r="AB14" s="28">
        <f t="shared" si="6"/>
        <v>0</v>
      </c>
      <c r="AC14" s="29">
        <v>0</v>
      </c>
      <c r="AD14" s="31"/>
      <c r="AE14" s="28"/>
      <c r="AF14" s="28">
        <f>VLOOKUP(A14,[2]Sheet!$A:$AG,32,0)</f>
        <v>14</v>
      </c>
      <c r="AG14" s="28">
        <f>VLOOKUP(A14,[2]Sheet!$A:$AG,33,0)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8" t="s">
        <v>126</v>
      </c>
      <c r="B15" s="28" t="s">
        <v>35</v>
      </c>
      <c r="C15" s="28"/>
      <c r="D15" s="28"/>
      <c r="E15" s="28"/>
      <c r="F15" s="28"/>
      <c r="G15" s="29">
        <v>0</v>
      </c>
      <c r="H15" s="28">
        <v>180</v>
      </c>
      <c r="I15" s="28" t="s">
        <v>36</v>
      </c>
      <c r="J15" s="28"/>
      <c r="K15" s="28">
        <f t="shared" si="1"/>
        <v>0</v>
      </c>
      <c r="L15" s="28"/>
      <c r="M15" s="28"/>
      <c r="N15" s="28"/>
      <c r="O15" s="28">
        <f t="shared" si="2"/>
        <v>0</v>
      </c>
      <c r="P15" s="30"/>
      <c r="Q15" s="30"/>
      <c r="R15" s="30"/>
      <c r="S15" s="28"/>
      <c r="T15" s="28"/>
      <c r="U15" s="28"/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 t="s">
        <v>47</v>
      </c>
      <c r="AB15" s="28">
        <f t="shared" si="6"/>
        <v>0</v>
      </c>
      <c r="AC15" s="29">
        <v>0</v>
      </c>
      <c r="AD15" s="31"/>
      <c r="AE15" s="28"/>
      <c r="AF15" s="28">
        <f>VLOOKUP(A15,[2]Sheet!$A:$AG,32,0)</f>
        <v>14</v>
      </c>
      <c r="AG15" s="28">
        <f>VLOOKUP(A15,[2]Sheet!$A:$AG,33,0)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0" t="s">
        <v>48</v>
      </c>
      <c r="B16" s="20" t="s">
        <v>35</v>
      </c>
      <c r="C16" s="20">
        <v>14</v>
      </c>
      <c r="D16" s="20"/>
      <c r="E16" s="20"/>
      <c r="F16" s="20">
        <v>14</v>
      </c>
      <c r="G16" s="21">
        <v>0</v>
      </c>
      <c r="H16" s="20">
        <v>180</v>
      </c>
      <c r="I16" s="20" t="s">
        <v>33</v>
      </c>
      <c r="J16" s="20"/>
      <c r="K16" s="20">
        <f t="shared" si="1"/>
        <v>0</v>
      </c>
      <c r="L16" s="20"/>
      <c r="M16" s="20"/>
      <c r="N16" s="20"/>
      <c r="O16" s="20">
        <f t="shared" si="2"/>
        <v>0</v>
      </c>
      <c r="P16" s="22"/>
      <c r="Q16" s="22"/>
      <c r="R16" s="22"/>
      <c r="S16" s="20"/>
      <c r="T16" s="20"/>
      <c r="U16" s="20"/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5" t="s">
        <v>45</v>
      </c>
      <c r="AB16" s="20">
        <f t="shared" si="6"/>
        <v>0</v>
      </c>
      <c r="AC16" s="21">
        <v>0</v>
      </c>
      <c r="AD16" s="23"/>
      <c r="AE16" s="20"/>
      <c r="AF16" s="20"/>
      <c r="AG16" s="2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511</v>
      </c>
      <c r="D17" s="1">
        <v>168</v>
      </c>
      <c r="E17" s="1">
        <v>274</v>
      </c>
      <c r="F17" s="1">
        <v>342</v>
      </c>
      <c r="G17" s="6">
        <v>0.25</v>
      </c>
      <c r="H17" s="1">
        <v>180</v>
      </c>
      <c r="I17" s="1" t="s">
        <v>36</v>
      </c>
      <c r="J17" s="1">
        <v>274</v>
      </c>
      <c r="K17" s="1">
        <f t="shared" si="1"/>
        <v>0</v>
      </c>
      <c r="L17" s="1"/>
      <c r="M17" s="1"/>
      <c r="N17" s="1"/>
      <c r="O17" s="1">
        <f t="shared" si="2"/>
        <v>54.8</v>
      </c>
      <c r="P17" s="5">
        <f>17*O17-F17</f>
        <v>589.59999999999991</v>
      </c>
      <c r="Q17" s="5">
        <f t="shared" ref="Q17:Q18" si="10">AC17*AD17</f>
        <v>672</v>
      </c>
      <c r="R17" s="5"/>
      <c r="S17" s="1"/>
      <c r="T17" s="1">
        <f t="shared" ref="T17:T18" si="11">(F17+Q17)/O17</f>
        <v>18.503649635036496</v>
      </c>
      <c r="U17" s="1">
        <f t="shared" ref="U17:U18" si="12">F17/O17</f>
        <v>6.2408759124087592</v>
      </c>
      <c r="V17" s="1">
        <v>37.200000000000003</v>
      </c>
      <c r="W17" s="1">
        <v>43.2</v>
      </c>
      <c r="X17" s="1">
        <v>56.4</v>
      </c>
      <c r="Y17" s="1">
        <v>63.4</v>
      </c>
      <c r="Z17" s="1">
        <v>63.4</v>
      </c>
      <c r="AA17" s="1"/>
      <c r="AB17" s="1">
        <f t="shared" si="6"/>
        <v>147.39999999999998</v>
      </c>
      <c r="AC17" s="6">
        <v>12</v>
      </c>
      <c r="AD17" s="9">
        <f t="shared" ref="AD17:AD18" si="13">MROUND(P17,AC17*AF17)/AC17</f>
        <v>56</v>
      </c>
      <c r="AE17" s="1">
        <f t="shared" ref="AE17:AE18" si="14">AD17*AC17*G17</f>
        <v>168</v>
      </c>
      <c r="AF17" s="1">
        <f>VLOOKUP(A17,[1]Sheet!$A:$AG,32,0)</f>
        <v>14</v>
      </c>
      <c r="AG17" s="1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339</v>
      </c>
      <c r="D18" s="1">
        <v>168</v>
      </c>
      <c r="E18" s="1">
        <v>236</v>
      </c>
      <c r="F18" s="1">
        <v>236</v>
      </c>
      <c r="G18" s="6">
        <v>0.25</v>
      </c>
      <c r="H18" s="1">
        <v>180</v>
      </c>
      <c r="I18" s="1" t="s">
        <v>36</v>
      </c>
      <c r="J18" s="1">
        <v>236</v>
      </c>
      <c r="K18" s="1">
        <f t="shared" si="1"/>
        <v>0</v>
      </c>
      <c r="L18" s="1"/>
      <c r="M18" s="1"/>
      <c r="N18" s="1"/>
      <c r="O18" s="1">
        <f t="shared" si="2"/>
        <v>47.2</v>
      </c>
      <c r="P18" s="5">
        <f t="shared" ref="P17:P18" si="15">14*O18-F18</f>
        <v>424.80000000000007</v>
      </c>
      <c r="Q18" s="5">
        <f t="shared" si="10"/>
        <v>504</v>
      </c>
      <c r="R18" s="5"/>
      <c r="S18" s="1"/>
      <c r="T18" s="1">
        <f t="shared" si="11"/>
        <v>15.677966101694913</v>
      </c>
      <c r="U18" s="1">
        <f t="shared" si="12"/>
        <v>5</v>
      </c>
      <c r="V18" s="1">
        <v>26</v>
      </c>
      <c r="W18" s="1">
        <v>39.6</v>
      </c>
      <c r="X18" s="1">
        <v>39.6</v>
      </c>
      <c r="Y18" s="1">
        <v>47.8</v>
      </c>
      <c r="Z18" s="1">
        <v>51.8</v>
      </c>
      <c r="AA18" s="1"/>
      <c r="AB18" s="1">
        <f t="shared" si="6"/>
        <v>106.20000000000002</v>
      </c>
      <c r="AC18" s="6">
        <v>12</v>
      </c>
      <c r="AD18" s="9">
        <f t="shared" si="13"/>
        <v>42</v>
      </c>
      <c r="AE18" s="1">
        <f t="shared" si="14"/>
        <v>126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51</v>
      </c>
      <c r="B19" s="20" t="s">
        <v>35</v>
      </c>
      <c r="C19" s="20">
        <v>9</v>
      </c>
      <c r="D19" s="20"/>
      <c r="E19" s="20"/>
      <c r="F19" s="20">
        <v>9</v>
      </c>
      <c r="G19" s="21">
        <v>0</v>
      </c>
      <c r="H19" s="20">
        <v>180</v>
      </c>
      <c r="I19" s="20" t="s">
        <v>33</v>
      </c>
      <c r="J19" s="20"/>
      <c r="K19" s="20">
        <f t="shared" si="1"/>
        <v>0</v>
      </c>
      <c r="L19" s="20"/>
      <c r="M19" s="20"/>
      <c r="N19" s="20"/>
      <c r="O19" s="20">
        <f t="shared" si="2"/>
        <v>0</v>
      </c>
      <c r="P19" s="22"/>
      <c r="Q19" s="22"/>
      <c r="R19" s="22"/>
      <c r="S19" s="20"/>
      <c r="T19" s="20"/>
      <c r="U19" s="20"/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5" t="s">
        <v>45</v>
      </c>
      <c r="AB19" s="20">
        <f t="shared" si="6"/>
        <v>0</v>
      </c>
      <c r="AC19" s="21">
        <v>0</v>
      </c>
      <c r="AD19" s="23"/>
      <c r="AE19" s="20"/>
      <c r="AF19" s="20"/>
      <c r="AG19" s="2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52</v>
      </c>
      <c r="B20" s="1" t="s">
        <v>35</v>
      </c>
      <c r="C20" s="1">
        <v>33</v>
      </c>
      <c r="D20" s="1"/>
      <c r="E20" s="1">
        <v>3</v>
      </c>
      <c r="F20" s="1">
        <v>30</v>
      </c>
      <c r="G20" s="6">
        <v>1</v>
      </c>
      <c r="H20" s="1">
        <v>180</v>
      </c>
      <c r="I20" s="1" t="s">
        <v>36</v>
      </c>
      <c r="J20" s="1">
        <v>3</v>
      </c>
      <c r="K20" s="1">
        <f t="shared" si="1"/>
        <v>0</v>
      </c>
      <c r="L20" s="1"/>
      <c r="M20" s="1"/>
      <c r="N20" s="1"/>
      <c r="O20" s="1">
        <f t="shared" ref="O20" si="16">E20/5</f>
        <v>0.6</v>
      </c>
      <c r="P20" s="5"/>
      <c r="Q20" s="5">
        <f t="shared" ref="Q20:Q30" si="17">AC20*AD20</f>
        <v>0</v>
      </c>
      <c r="R20" s="5"/>
      <c r="S20" s="1"/>
      <c r="T20" s="1">
        <f t="shared" ref="T20:T30" si="18">(F20+Q20)/O20</f>
        <v>50</v>
      </c>
      <c r="U20" s="1">
        <f t="shared" ref="U20:U30" si="19">F20/O20</f>
        <v>50</v>
      </c>
      <c r="V20" s="1">
        <v>0</v>
      </c>
      <c r="W20" s="1">
        <v>1.2</v>
      </c>
      <c r="X20" s="1">
        <v>0</v>
      </c>
      <c r="Y20" s="1">
        <v>0.6</v>
      </c>
      <c r="Z20" s="1">
        <v>0</v>
      </c>
      <c r="AA20" s="27" t="s">
        <v>130</v>
      </c>
      <c r="AB20" s="1">
        <f t="shared" si="6"/>
        <v>0</v>
      </c>
      <c r="AC20" s="6">
        <v>3</v>
      </c>
      <c r="AD20" s="9">
        <f t="shared" ref="AD20:AD30" si="20">MROUND(P20,AC20*AF20)/AC20</f>
        <v>0</v>
      </c>
      <c r="AE20" s="1">
        <f t="shared" ref="AE20:AE30" si="21">AD20*AC20*G20</f>
        <v>0</v>
      </c>
      <c r="AF20" s="1">
        <v>14</v>
      </c>
      <c r="AG20" s="1"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174</v>
      </c>
      <c r="D21" s="1">
        <v>55.4</v>
      </c>
      <c r="E21" s="1">
        <v>85.1</v>
      </c>
      <c r="F21" s="1">
        <v>133.19999999999999</v>
      </c>
      <c r="G21" s="6">
        <v>1</v>
      </c>
      <c r="H21" s="1">
        <v>180</v>
      </c>
      <c r="I21" s="1" t="s">
        <v>36</v>
      </c>
      <c r="J21" s="1">
        <v>85</v>
      </c>
      <c r="K21" s="1">
        <f t="shared" si="1"/>
        <v>9.9999999999994316E-2</v>
      </c>
      <c r="L21" s="1"/>
      <c r="M21" s="1"/>
      <c r="N21" s="1"/>
      <c r="O21" s="1">
        <f t="shared" ref="O21:O66" si="22">E21/5</f>
        <v>17.02</v>
      </c>
      <c r="P21" s="5">
        <f>16*O21-F21</f>
        <v>139.12</v>
      </c>
      <c r="Q21" s="5">
        <f t="shared" si="17"/>
        <v>155.4</v>
      </c>
      <c r="R21" s="5"/>
      <c r="S21" s="1"/>
      <c r="T21" s="1">
        <f t="shared" si="18"/>
        <v>16.956521739130437</v>
      </c>
      <c r="U21" s="1">
        <f t="shared" si="19"/>
        <v>7.8260869565217384</v>
      </c>
      <c r="V21" s="1">
        <v>17.02</v>
      </c>
      <c r="W21" s="1">
        <v>17.760000000000002</v>
      </c>
      <c r="X21" s="1">
        <v>22.94</v>
      </c>
      <c r="Y21" s="1">
        <v>18.5</v>
      </c>
      <c r="Z21" s="1">
        <v>21.46</v>
      </c>
      <c r="AA21" s="1"/>
      <c r="AB21" s="1">
        <f t="shared" si="6"/>
        <v>139.12</v>
      </c>
      <c r="AC21" s="6">
        <v>3.7</v>
      </c>
      <c r="AD21" s="9">
        <f t="shared" si="20"/>
        <v>42</v>
      </c>
      <c r="AE21" s="1">
        <f t="shared" si="21"/>
        <v>155.4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73.400000000000006</v>
      </c>
      <c r="D22" s="1"/>
      <c r="E22" s="1">
        <v>16</v>
      </c>
      <c r="F22" s="1">
        <v>50</v>
      </c>
      <c r="G22" s="6">
        <v>0.3</v>
      </c>
      <c r="H22" s="1">
        <v>180</v>
      </c>
      <c r="I22" s="1" t="s">
        <v>56</v>
      </c>
      <c r="J22" s="1">
        <v>16</v>
      </c>
      <c r="K22" s="1">
        <f t="shared" si="1"/>
        <v>0</v>
      </c>
      <c r="L22" s="1"/>
      <c r="M22" s="1"/>
      <c r="N22" s="1"/>
      <c r="O22" s="1">
        <f t="shared" si="22"/>
        <v>3.2</v>
      </c>
      <c r="P22" s="5"/>
      <c r="Q22" s="5">
        <f t="shared" si="17"/>
        <v>0</v>
      </c>
      <c r="R22" s="5"/>
      <c r="S22" s="1"/>
      <c r="T22" s="1">
        <f t="shared" si="18"/>
        <v>15.625</v>
      </c>
      <c r="U22" s="1">
        <f t="shared" si="19"/>
        <v>15.625</v>
      </c>
      <c r="V22" s="1">
        <v>3.6</v>
      </c>
      <c r="W22" s="1">
        <v>3.4</v>
      </c>
      <c r="X22" s="1">
        <v>6</v>
      </c>
      <c r="Y22" s="1">
        <v>5.2</v>
      </c>
      <c r="Z22" s="1">
        <v>8</v>
      </c>
      <c r="AA22" s="1"/>
      <c r="AB22" s="1">
        <f t="shared" si="6"/>
        <v>0</v>
      </c>
      <c r="AC22" s="6">
        <v>9</v>
      </c>
      <c r="AD22" s="9">
        <f t="shared" si="20"/>
        <v>0</v>
      </c>
      <c r="AE22" s="1">
        <f t="shared" si="21"/>
        <v>0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35</v>
      </c>
      <c r="C23" s="1">
        <v>50</v>
      </c>
      <c r="D23" s="1">
        <v>132</v>
      </c>
      <c r="E23" s="1">
        <v>38.5</v>
      </c>
      <c r="F23" s="1">
        <v>138</v>
      </c>
      <c r="G23" s="6">
        <v>1</v>
      </c>
      <c r="H23" s="1">
        <v>180</v>
      </c>
      <c r="I23" s="1" t="s">
        <v>36</v>
      </c>
      <c r="J23" s="1">
        <v>42.5</v>
      </c>
      <c r="K23" s="1">
        <f t="shared" si="1"/>
        <v>-4</v>
      </c>
      <c r="L23" s="1"/>
      <c r="M23" s="1"/>
      <c r="N23" s="1"/>
      <c r="O23" s="1">
        <f t="shared" si="22"/>
        <v>7.7</v>
      </c>
      <c r="P23" s="5"/>
      <c r="Q23" s="5">
        <f t="shared" si="17"/>
        <v>0</v>
      </c>
      <c r="R23" s="5"/>
      <c r="S23" s="1"/>
      <c r="T23" s="1">
        <f t="shared" si="18"/>
        <v>17.922077922077921</v>
      </c>
      <c r="U23" s="1">
        <f t="shared" si="19"/>
        <v>17.922077922077921</v>
      </c>
      <c r="V23" s="1">
        <v>14.3</v>
      </c>
      <c r="W23" s="1">
        <v>6.6</v>
      </c>
      <c r="X23" s="1">
        <v>9.9</v>
      </c>
      <c r="Y23" s="1">
        <v>6.6</v>
      </c>
      <c r="Z23" s="1">
        <v>7.7</v>
      </c>
      <c r="AA23" s="1"/>
      <c r="AB23" s="1">
        <f t="shared" si="6"/>
        <v>0</v>
      </c>
      <c r="AC23" s="6">
        <v>5.5</v>
      </c>
      <c r="AD23" s="9">
        <f t="shared" si="20"/>
        <v>0</v>
      </c>
      <c r="AE23" s="1">
        <f t="shared" si="21"/>
        <v>0</v>
      </c>
      <c r="AF23" s="18" t="str">
        <f>VLOOKUP(A23,[1]Sheet!$A:$AG,32,0)</f>
        <v xml:space="preserve">12 </v>
      </c>
      <c r="AG23" s="1">
        <f>VLOOKUP(A23,[1]Sheet!$A:$AG,33,0)</f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74</v>
      </c>
      <c r="D24" s="1">
        <v>162</v>
      </c>
      <c r="E24" s="1">
        <v>33</v>
      </c>
      <c r="F24" s="1">
        <v>195</v>
      </c>
      <c r="G24" s="6">
        <v>0.3</v>
      </c>
      <c r="H24" s="1">
        <v>180</v>
      </c>
      <c r="I24" s="1" t="s">
        <v>56</v>
      </c>
      <c r="J24" s="1">
        <v>33</v>
      </c>
      <c r="K24" s="1">
        <f t="shared" si="1"/>
        <v>0</v>
      </c>
      <c r="L24" s="1"/>
      <c r="M24" s="1"/>
      <c r="N24" s="1"/>
      <c r="O24" s="1">
        <f t="shared" si="22"/>
        <v>6.6</v>
      </c>
      <c r="P24" s="5"/>
      <c r="Q24" s="5">
        <f t="shared" si="17"/>
        <v>0</v>
      </c>
      <c r="R24" s="5"/>
      <c r="S24" s="1"/>
      <c r="T24" s="1">
        <f t="shared" si="18"/>
        <v>29.545454545454547</v>
      </c>
      <c r="U24" s="1">
        <f t="shared" si="19"/>
        <v>29.545454545454547</v>
      </c>
      <c r="V24" s="1">
        <v>12.2</v>
      </c>
      <c r="W24" s="1">
        <v>3.8</v>
      </c>
      <c r="X24" s="1">
        <v>6</v>
      </c>
      <c r="Y24" s="1">
        <v>13.8</v>
      </c>
      <c r="Z24" s="1">
        <v>15.6</v>
      </c>
      <c r="AA24" s="1"/>
      <c r="AB24" s="1">
        <f t="shared" si="6"/>
        <v>0</v>
      </c>
      <c r="AC24" s="6">
        <v>9</v>
      </c>
      <c r="AD24" s="9">
        <f t="shared" si="20"/>
        <v>0</v>
      </c>
      <c r="AE24" s="1">
        <f t="shared" si="21"/>
        <v>0</v>
      </c>
      <c r="AF24" s="1">
        <f>VLOOKUP(A24,[1]Sheet!$A:$AG,32,0)</f>
        <v>18</v>
      </c>
      <c r="AG24" s="1">
        <f>VLOOKUP(A24,[1]Sheet!$A:$AG,33,0)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101</v>
      </c>
      <c r="D25" s="1"/>
      <c r="E25" s="1">
        <v>22</v>
      </c>
      <c r="F25" s="1">
        <v>71</v>
      </c>
      <c r="G25" s="6">
        <v>0.3</v>
      </c>
      <c r="H25" s="1">
        <v>180</v>
      </c>
      <c r="I25" s="1" t="s">
        <v>56</v>
      </c>
      <c r="J25" s="1">
        <v>22</v>
      </c>
      <c r="K25" s="1">
        <f t="shared" si="1"/>
        <v>0</v>
      </c>
      <c r="L25" s="1"/>
      <c r="M25" s="1"/>
      <c r="N25" s="1"/>
      <c r="O25" s="1">
        <f t="shared" si="22"/>
        <v>4.4000000000000004</v>
      </c>
      <c r="P25" s="5"/>
      <c r="Q25" s="5">
        <f t="shared" si="17"/>
        <v>0</v>
      </c>
      <c r="R25" s="5"/>
      <c r="S25" s="1"/>
      <c r="T25" s="1">
        <f t="shared" si="18"/>
        <v>16.136363636363637</v>
      </c>
      <c r="U25" s="1">
        <f t="shared" si="19"/>
        <v>16.136363636363637</v>
      </c>
      <c r="V25" s="1">
        <v>8.1999999999999993</v>
      </c>
      <c r="W25" s="1">
        <v>2.2000000000000002</v>
      </c>
      <c r="X25" s="1">
        <v>7.4</v>
      </c>
      <c r="Y25" s="1">
        <v>5.4</v>
      </c>
      <c r="Z25" s="1">
        <v>9.1999999999999993</v>
      </c>
      <c r="AA25" s="1"/>
      <c r="AB25" s="1">
        <f t="shared" si="6"/>
        <v>0</v>
      </c>
      <c r="AC25" s="6">
        <v>9</v>
      </c>
      <c r="AD25" s="9">
        <f t="shared" si="20"/>
        <v>0</v>
      </c>
      <c r="AE25" s="1">
        <f t="shared" si="21"/>
        <v>0</v>
      </c>
      <c r="AF25" s="1">
        <f>VLOOKUP(A25,[1]Sheet!$A:$AG,32,0)</f>
        <v>18</v>
      </c>
      <c r="AG25" s="1">
        <f>VLOOKUP(A25,[1]Sheet!$A:$AG,33,0)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32</v>
      </c>
      <c r="C26" s="1">
        <v>620</v>
      </c>
      <c r="D26" s="1">
        <v>672</v>
      </c>
      <c r="E26" s="1">
        <v>343</v>
      </c>
      <c r="F26" s="1">
        <v>850</v>
      </c>
      <c r="G26" s="6">
        <v>0.25</v>
      </c>
      <c r="H26" s="1">
        <v>180</v>
      </c>
      <c r="I26" s="1" t="s">
        <v>36</v>
      </c>
      <c r="J26" s="1">
        <v>347</v>
      </c>
      <c r="K26" s="1">
        <f t="shared" si="1"/>
        <v>-4</v>
      </c>
      <c r="L26" s="1"/>
      <c r="M26" s="1"/>
      <c r="N26" s="1"/>
      <c r="O26" s="1">
        <f t="shared" si="22"/>
        <v>68.599999999999994</v>
      </c>
      <c r="P26" s="5">
        <f>16*O26-F26</f>
        <v>247.59999999999991</v>
      </c>
      <c r="Q26" s="5">
        <f t="shared" si="17"/>
        <v>252</v>
      </c>
      <c r="R26" s="5"/>
      <c r="S26" s="1"/>
      <c r="T26" s="1">
        <f t="shared" si="18"/>
        <v>16.064139941690964</v>
      </c>
      <c r="U26" s="1">
        <f t="shared" si="19"/>
        <v>12.390670553935861</v>
      </c>
      <c r="V26" s="1">
        <v>82.4</v>
      </c>
      <c r="W26" s="1">
        <v>82.8</v>
      </c>
      <c r="X26" s="1">
        <v>95.8</v>
      </c>
      <c r="Y26" s="1">
        <v>101.6</v>
      </c>
      <c r="Z26" s="1">
        <v>113.4</v>
      </c>
      <c r="AA26" s="1"/>
      <c r="AB26" s="1">
        <f t="shared" si="6"/>
        <v>61.899999999999977</v>
      </c>
      <c r="AC26" s="6">
        <v>6</v>
      </c>
      <c r="AD26" s="9">
        <f t="shared" si="20"/>
        <v>42</v>
      </c>
      <c r="AE26" s="1">
        <f t="shared" si="21"/>
        <v>63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32</v>
      </c>
      <c r="C27" s="1">
        <v>201</v>
      </c>
      <c r="D27" s="1">
        <v>756</v>
      </c>
      <c r="E27" s="1">
        <v>145</v>
      </c>
      <c r="F27" s="1">
        <v>674</v>
      </c>
      <c r="G27" s="6">
        <v>0.25</v>
      </c>
      <c r="H27" s="1">
        <v>180</v>
      </c>
      <c r="I27" s="1" t="s">
        <v>36</v>
      </c>
      <c r="J27" s="1">
        <v>218</v>
      </c>
      <c r="K27" s="1">
        <f t="shared" si="1"/>
        <v>-73</v>
      </c>
      <c r="L27" s="1"/>
      <c r="M27" s="1"/>
      <c r="N27" s="1"/>
      <c r="O27" s="1">
        <f t="shared" si="22"/>
        <v>29</v>
      </c>
      <c r="P27" s="5"/>
      <c r="Q27" s="5">
        <f t="shared" si="17"/>
        <v>0</v>
      </c>
      <c r="R27" s="5"/>
      <c r="S27" s="1"/>
      <c r="T27" s="1">
        <f t="shared" si="18"/>
        <v>23.241379310344829</v>
      </c>
      <c r="U27" s="1">
        <f t="shared" si="19"/>
        <v>23.241379310344829</v>
      </c>
      <c r="V27" s="1">
        <v>56.8</v>
      </c>
      <c r="W27" s="1">
        <v>33</v>
      </c>
      <c r="X27" s="1">
        <v>37.200000000000003</v>
      </c>
      <c r="Y27" s="1">
        <v>43</v>
      </c>
      <c r="Z27" s="1">
        <v>40.6</v>
      </c>
      <c r="AA27" s="1" t="s">
        <v>41</v>
      </c>
      <c r="AB27" s="1">
        <f t="shared" si="6"/>
        <v>0</v>
      </c>
      <c r="AC27" s="6">
        <v>6</v>
      </c>
      <c r="AD27" s="9">
        <f t="shared" si="20"/>
        <v>0</v>
      </c>
      <c r="AE27" s="1">
        <f t="shared" si="21"/>
        <v>0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32</v>
      </c>
      <c r="C28" s="1">
        <v>182</v>
      </c>
      <c r="D28" s="1">
        <v>252</v>
      </c>
      <c r="E28" s="1">
        <v>132</v>
      </c>
      <c r="F28" s="1">
        <v>255</v>
      </c>
      <c r="G28" s="6">
        <v>0.25</v>
      </c>
      <c r="H28" s="1">
        <v>180</v>
      </c>
      <c r="I28" s="1" t="s">
        <v>36</v>
      </c>
      <c r="J28" s="1">
        <v>172</v>
      </c>
      <c r="K28" s="1">
        <f t="shared" si="1"/>
        <v>-40</v>
      </c>
      <c r="L28" s="1"/>
      <c r="M28" s="1"/>
      <c r="N28" s="1"/>
      <c r="O28" s="1">
        <f t="shared" si="22"/>
        <v>26.4</v>
      </c>
      <c r="P28" s="5">
        <f>15*O28-F28</f>
        <v>141</v>
      </c>
      <c r="Q28" s="5">
        <f t="shared" si="17"/>
        <v>168</v>
      </c>
      <c r="R28" s="5"/>
      <c r="S28" s="1"/>
      <c r="T28" s="1">
        <f t="shared" si="18"/>
        <v>16.022727272727273</v>
      </c>
      <c r="U28" s="1">
        <f t="shared" si="19"/>
        <v>9.6590909090909101</v>
      </c>
      <c r="V28" s="1">
        <v>27.2</v>
      </c>
      <c r="W28" s="1">
        <v>18</v>
      </c>
      <c r="X28" s="1">
        <v>24.6</v>
      </c>
      <c r="Y28" s="1">
        <v>33.4</v>
      </c>
      <c r="Z28" s="1">
        <v>21.8</v>
      </c>
      <c r="AA28" s="1"/>
      <c r="AB28" s="1">
        <f t="shared" si="6"/>
        <v>35.25</v>
      </c>
      <c r="AC28" s="6">
        <v>6</v>
      </c>
      <c r="AD28" s="9">
        <f t="shared" si="20"/>
        <v>28</v>
      </c>
      <c r="AE28" s="1">
        <f t="shared" si="21"/>
        <v>42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35</v>
      </c>
      <c r="C29" s="1">
        <v>378</v>
      </c>
      <c r="D29" s="1">
        <v>216</v>
      </c>
      <c r="E29" s="1">
        <v>198</v>
      </c>
      <c r="F29" s="1">
        <v>366</v>
      </c>
      <c r="G29" s="6">
        <v>1</v>
      </c>
      <c r="H29" s="1">
        <v>180</v>
      </c>
      <c r="I29" s="1" t="s">
        <v>36</v>
      </c>
      <c r="J29" s="1">
        <v>194</v>
      </c>
      <c r="K29" s="1">
        <f t="shared" si="1"/>
        <v>4</v>
      </c>
      <c r="L29" s="1"/>
      <c r="M29" s="1"/>
      <c r="N29" s="1"/>
      <c r="O29" s="1">
        <f t="shared" si="22"/>
        <v>39.6</v>
      </c>
      <c r="P29" s="5">
        <f t="shared" ref="P29:P30" si="23">16*O29-F29</f>
        <v>267.60000000000002</v>
      </c>
      <c r="Q29" s="5">
        <f t="shared" si="17"/>
        <v>288</v>
      </c>
      <c r="R29" s="5"/>
      <c r="S29" s="1"/>
      <c r="T29" s="1">
        <f t="shared" si="18"/>
        <v>16.515151515151516</v>
      </c>
      <c r="U29" s="1">
        <f t="shared" si="19"/>
        <v>9.2424242424242422</v>
      </c>
      <c r="V29" s="1">
        <v>39.6</v>
      </c>
      <c r="W29" s="1">
        <v>50.4</v>
      </c>
      <c r="X29" s="1">
        <v>55.2</v>
      </c>
      <c r="Y29" s="1">
        <v>30</v>
      </c>
      <c r="Z29" s="1">
        <v>66</v>
      </c>
      <c r="AA29" s="1"/>
      <c r="AB29" s="1">
        <f t="shared" si="6"/>
        <v>267.60000000000002</v>
      </c>
      <c r="AC29" s="6">
        <v>6</v>
      </c>
      <c r="AD29" s="9">
        <f t="shared" si="20"/>
        <v>48</v>
      </c>
      <c r="AE29" s="1">
        <f t="shared" si="21"/>
        <v>288</v>
      </c>
      <c r="AF29" s="1">
        <f>VLOOKUP(A29,[1]Sheet!$A:$AG,32,0)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32</v>
      </c>
      <c r="C30" s="1">
        <v>228</v>
      </c>
      <c r="D30" s="1">
        <v>504</v>
      </c>
      <c r="E30" s="1">
        <v>174</v>
      </c>
      <c r="F30" s="1">
        <v>495</v>
      </c>
      <c r="G30" s="6">
        <v>0.25</v>
      </c>
      <c r="H30" s="1">
        <v>365</v>
      </c>
      <c r="I30" s="1" t="s">
        <v>36</v>
      </c>
      <c r="J30" s="1">
        <v>174</v>
      </c>
      <c r="K30" s="1">
        <f t="shared" si="1"/>
        <v>0</v>
      </c>
      <c r="L30" s="1"/>
      <c r="M30" s="1"/>
      <c r="N30" s="1"/>
      <c r="O30" s="1">
        <f t="shared" si="22"/>
        <v>34.799999999999997</v>
      </c>
      <c r="P30" s="5">
        <f>17*O30-F30</f>
        <v>96.599999999999909</v>
      </c>
      <c r="Q30" s="5">
        <f t="shared" si="17"/>
        <v>168</v>
      </c>
      <c r="R30" s="5"/>
      <c r="S30" s="1"/>
      <c r="T30" s="1">
        <f t="shared" si="18"/>
        <v>19.051724137931036</v>
      </c>
      <c r="U30" s="1">
        <f t="shared" si="19"/>
        <v>14.224137931034484</v>
      </c>
      <c r="V30" s="1">
        <v>43.4</v>
      </c>
      <c r="W30" s="1">
        <v>64</v>
      </c>
      <c r="X30" s="1">
        <v>42.4</v>
      </c>
      <c r="Y30" s="1">
        <v>45.4</v>
      </c>
      <c r="Z30" s="1">
        <v>27.4</v>
      </c>
      <c r="AA30" s="1" t="s">
        <v>41</v>
      </c>
      <c r="AB30" s="1">
        <f t="shared" si="6"/>
        <v>24.149999999999977</v>
      </c>
      <c r="AC30" s="6">
        <v>12</v>
      </c>
      <c r="AD30" s="9">
        <f t="shared" si="20"/>
        <v>14</v>
      </c>
      <c r="AE30" s="1">
        <f t="shared" si="21"/>
        <v>42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66</v>
      </c>
      <c r="B31" s="20" t="s">
        <v>32</v>
      </c>
      <c r="C31" s="20">
        <v>257</v>
      </c>
      <c r="D31" s="26">
        <v>504</v>
      </c>
      <c r="E31" s="24">
        <v>253</v>
      </c>
      <c r="F31" s="24">
        <v>445</v>
      </c>
      <c r="G31" s="21">
        <v>0</v>
      </c>
      <c r="H31" s="20" t="e">
        <v>#N/A</v>
      </c>
      <c r="I31" s="20" t="s">
        <v>33</v>
      </c>
      <c r="J31" s="20">
        <v>253</v>
      </c>
      <c r="K31" s="20">
        <f t="shared" si="1"/>
        <v>0</v>
      </c>
      <c r="L31" s="20"/>
      <c r="M31" s="20"/>
      <c r="N31" s="20"/>
      <c r="O31" s="20">
        <f t="shared" si="22"/>
        <v>50.6</v>
      </c>
      <c r="P31" s="22"/>
      <c r="Q31" s="22"/>
      <c r="R31" s="22"/>
      <c r="S31" s="20"/>
      <c r="T31" s="20"/>
      <c r="U31" s="20"/>
      <c r="V31" s="20">
        <v>57.8</v>
      </c>
      <c r="W31" s="20">
        <v>59.4</v>
      </c>
      <c r="X31" s="20">
        <v>54.4</v>
      </c>
      <c r="Y31" s="20">
        <v>62.6</v>
      </c>
      <c r="Z31" s="20">
        <v>87.6</v>
      </c>
      <c r="AA31" s="26" t="s">
        <v>67</v>
      </c>
      <c r="AB31" s="20">
        <f t="shared" si="6"/>
        <v>0</v>
      </c>
      <c r="AC31" s="21">
        <v>0</v>
      </c>
      <c r="AD31" s="23"/>
      <c r="AE31" s="20"/>
      <c r="AF31" s="20"/>
      <c r="AG31" s="20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9" t="s">
        <v>68</v>
      </c>
      <c r="B32" s="1" t="s">
        <v>32</v>
      </c>
      <c r="C32" s="1"/>
      <c r="D32" s="1"/>
      <c r="E32" s="24">
        <f>E31</f>
        <v>253</v>
      </c>
      <c r="F32" s="24">
        <f>F31</f>
        <v>445</v>
      </c>
      <c r="G32" s="6">
        <v>0.25</v>
      </c>
      <c r="H32" s="1">
        <v>365</v>
      </c>
      <c r="I32" s="1" t="s">
        <v>36</v>
      </c>
      <c r="J32" s="1"/>
      <c r="K32" s="1">
        <f t="shared" si="1"/>
        <v>253</v>
      </c>
      <c r="L32" s="1"/>
      <c r="M32" s="1"/>
      <c r="N32" s="1"/>
      <c r="O32" s="1">
        <f t="shared" si="22"/>
        <v>50.6</v>
      </c>
      <c r="P32" s="5">
        <f>18*O32-F32</f>
        <v>465.80000000000007</v>
      </c>
      <c r="Q32" s="5">
        <f t="shared" ref="Q32:Q35" si="24">AC32*AD32</f>
        <v>504</v>
      </c>
      <c r="R32" s="5"/>
      <c r="S32" s="1"/>
      <c r="T32" s="1">
        <f t="shared" ref="T32:T35" si="25">(F32+Q32)/O32</f>
        <v>18.754940711462449</v>
      </c>
      <c r="U32" s="1">
        <f t="shared" ref="U32:U35" si="26">F32/O32</f>
        <v>8.7944664031620547</v>
      </c>
      <c r="V32" s="1">
        <v>57.8</v>
      </c>
      <c r="W32" s="1">
        <v>59.4</v>
      </c>
      <c r="X32" s="1">
        <v>54.8</v>
      </c>
      <c r="Y32" s="1">
        <v>62.6</v>
      </c>
      <c r="Z32" s="1">
        <v>87.6</v>
      </c>
      <c r="AA32" s="1" t="s">
        <v>54</v>
      </c>
      <c r="AB32" s="1">
        <f t="shared" si="6"/>
        <v>116.45000000000002</v>
      </c>
      <c r="AC32" s="6">
        <v>12</v>
      </c>
      <c r="AD32" s="9">
        <f t="shared" ref="AD32:AD35" si="27">MROUND(P32,AC32*AF32)/AC32</f>
        <v>42</v>
      </c>
      <c r="AE32" s="1">
        <f t="shared" ref="AE32:AE35" si="28">AD32*AC32*G32</f>
        <v>126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32</v>
      </c>
      <c r="C33" s="1">
        <v>270</v>
      </c>
      <c r="D33" s="1">
        <v>840</v>
      </c>
      <c r="E33" s="1">
        <v>176</v>
      </c>
      <c r="F33" s="1">
        <v>841</v>
      </c>
      <c r="G33" s="6">
        <v>0.25</v>
      </c>
      <c r="H33" s="1">
        <v>180</v>
      </c>
      <c r="I33" s="1" t="s">
        <v>36</v>
      </c>
      <c r="J33" s="1">
        <v>176</v>
      </c>
      <c r="K33" s="1">
        <f t="shared" si="1"/>
        <v>0</v>
      </c>
      <c r="L33" s="1"/>
      <c r="M33" s="1"/>
      <c r="N33" s="1"/>
      <c r="O33" s="1">
        <f t="shared" si="22"/>
        <v>35.200000000000003</v>
      </c>
      <c r="P33" s="5"/>
      <c r="Q33" s="5">
        <f t="shared" si="24"/>
        <v>0</v>
      </c>
      <c r="R33" s="5"/>
      <c r="S33" s="1"/>
      <c r="T33" s="1">
        <f t="shared" si="25"/>
        <v>23.892045454545453</v>
      </c>
      <c r="U33" s="1">
        <f t="shared" si="26"/>
        <v>23.892045454545453</v>
      </c>
      <c r="V33" s="1">
        <v>42.6</v>
      </c>
      <c r="W33" s="1">
        <v>83</v>
      </c>
      <c r="X33" s="1">
        <v>43.4</v>
      </c>
      <c r="Y33" s="1">
        <v>50.8</v>
      </c>
      <c r="Z33" s="1">
        <v>76.599999999999994</v>
      </c>
      <c r="AA33" s="1" t="s">
        <v>41</v>
      </c>
      <c r="AB33" s="1">
        <f t="shared" si="6"/>
        <v>0</v>
      </c>
      <c r="AC33" s="6">
        <v>12</v>
      </c>
      <c r="AD33" s="9">
        <f t="shared" si="27"/>
        <v>0</v>
      </c>
      <c r="AE33" s="1">
        <f t="shared" si="28"/>
        <v>0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111</v>
      </c>
      <c r="D34" s="1">
        <v>168</v>
      </c>
      <c r="E34" s="1">
        <v>65</v>
      </c>
      <c r="F34" s="1">
        <v>189</v>
      </c>
      <c r="G34" s="6">
        <v>0.25</v>
      </c>
      <c r="H34" s="1">
        <v>180</v>
      </c>
      <c r="I34" s="1" t="s">
        <v>36</v>
      </c>
      <c r="J34" s="1">
        <v>65</v>
      </c>
      <c r="K34" s="1">
        <f t="shared" si="1"/>
        <v>0</v>
      </c>
      <c r="L34" s="1"/>
      <c r="M34" s="1"/>
      <c r="N34" s="1"/>
      <c r="O34" s="1">
        <f t="shared" si="22"/>
        <v>13</v>
      </c>
      <c r="P34" s="5">
        <f>18*O34-F34</f>
        <v>45</v>
      </c>
      <c r="Q34" s="5">
        <f t="shared" si="24"/>
        <v>84</v>
      </c>
      <c r="R34" s="5"/>
      <c r="S34" s="1"/>
      <c r="T34" s="1">
        <f t="shared" si="25"/>
        <v>21</v>
      </c>
      <c r="U34" s="1">
        <f t="shared" si="26"/>
        <v>14.538461538461538</v>
      </c>
      <c r="V34" s="1">
        <v>18.8</v>
      </c>
      <c r="W34" s="1">
        <v>14.4</v>
      </c>
      <c r="X34" s="1">
        <v>19.399999999999999</v>
      </c>
      <c r="Y34" s="1">
        <v>16.8</v>
      </c>
      <c r="Z34" s="1">
        <v>18.8</v>
      </c>
      <c r="AA34" s="1" t="s">
        <v>71</v>
      </c>
      <c r="AB34" s="1">
        <f t="shared" si="6"/>
        <v>11.25</v>
      </c>
      <c r="AC34" s="6">
        <v>6</v>
      </c>
      <c r="AD34" s="9">
        <f t="shared" si="27"/>
        <v>14</v>
      </c>
      <c r="AE34" s="1">
        <f t="shared" si="28"/>
        <v>21</v>
      </c>
      <c r="AF34" s="1">
        <f>VLOOKUP(A34,[1]Sheet!$A:$AG,32,0)</f>
        <v>14</v>
      </c>
      <c r="AG34" s="1">
        <f>VLOOKUP(A34,[1]Sheet!$A:$AG,33,0)</f>
        <v>126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32</v>
      </c>
      <c r="C35" s="1">
        <v>228</v>
      </c>
      <c r="D35" s="1">
        <v>168</v>
      </c>
      <c r="E35" s="1">
        <v>189</v>
      </c>
      <c r="F35" s="1">
        <v>148</v>
      </c>
      <c r="G35" s="6">
        <v>0.25</v>
      </c>
      <c r="H35" s="1">
        <v>180</v>
      </c>
      <c r="I35" s="1" t="s">
        <v>36</v>
      </c>
      <c r="J35" s="1">
        <v>189</v>
      </c>
      <c r="K35" s="1">
        <f t="shared" ref="K35:K65" si="29">E35-J35</f>
        <v>0</v>
      </c>
      <c r="L35" s="1"/>
      <c r="M35" s="1"/>
      <c r="N35" s="1"/>
      <c r="O35" s="1">
        <f t="shared" si="22"/>
        <v>37.799999999999997</v>
      </c>
      <c r="P35" s="5">
        <f>16*O35-F35</f>
        <v>456.79999999999995</v>
      </c>
      <c r="Q35" s="5">
        <f t="shared" si="24"/>
        <v>504</v>
      </c>
      <c r="R35" s="5"/>
      <c r="S35" s="1"/>
      <c r="T35" s="1">
        <f t="shared" si="25"/>
        <v>17.24867724867725</v>
      </c>
      <c r="U35" s="1">
        <f t="shared" si="26"/>
        <v>3.9153439153439158</v>
      </c>
      <c r="V35" s="1">
        <v>24.4</v>
      </c>
      <c r="W35" s="1">
        <v>20</v>
      </c>
      <c r="X35" s="1">
        <v>21.4</v>
      </c>
      <c r="Y35" s="1">
        <v>12.6</v>
      </c>
      <c r="Z35" s="1">
        <v>20.8</v>
      </c>
      <c r="AA35" s="1"/>
      <c r="AB35" s="1">
        <f t="shared" si="6"/>
        <v>114.19999999999999</v>
      </c>
      <c r="AC35" s="6">
        <v>12</v>
      </c>
      <c r="AD35" s="9">
        <f t="shared" si="27"/>
        <v>42</v>
      </c>
      <c r="AE35" s="1">
        <f t="shared" si="28"/>
        <v>126</v>
      </c>
      <c r="AF35" s="1">
        <f>VLOOKUP(A35,[1]Sheet!$A:$AG,32,0)</f>
        <v>14</v>
      </c>
      <c r="AG35" s="1">
        <f>VLOOKUP(A35,[1]Sheet!$A:$AG,33,0)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8" t="s">
        <v>73</v>
      </c>
      <c r="B36" s="28" t="s">
        <v>32</v>
      </c>
      <c r="C36" s="28"/>
      <c r="D36" s="28"/>
      <c r="E36" s="28"/>
      <c r="F36" s="28"/>
      <c r="G36" s="29">
        <v>0</v>
      </c>
      <c r="H36" s="28">
        <v>180</v>
      </c>
      <c r="I36" s="28" t="s">
        <v>36</v>
      </c>
      <c r="J36" s="28"/>
      <c r="K36" s="28">
        <f t="shared" si="29"/>
        <v>0</v>
      </c>
      <c r="L36" s="28"/>
      <c r="M36" s="28"/>
      <c r="N36" s="28"/>
      <c r="O36" s="28">
        <f t="shared" si="22"/>
        <v>0</v>
      </c>
      <c r="P36" s="30"/>
      <c r="Q36" s="30"/>
      <c r="R36" s="30"/>
      <c r="S36" s="28"/>
      <c r="T36" s="28"/>
      <c r="U36" s="28"/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 t="s">
        <v>47</v>
      </c>
      <c r="AB36" s="28">
        <f t="shared" si="6"/>
        <v>0</v>
      </c>
      <c r="AC36" s="29">
        <v>0</v>
      </c>
      <c r="AD36" s="31"/>
      <c r="AE36" s="28"/>
      <c r="AF36" s="28">
        <f>VLOOKUP(A36,[2]Sheet!$A:$AG,32,0)</f>
        <v>12</v>
      </c>
      <c r="AG36" s="28">
        <f>VLOOKUP(A36,[2]Sheet!$A:$AG,33,0)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8" t="s">
        <v>74</v>
      </c>
      <c r="B37" s="28" t="s">
        <v>32</v>
      </c>
      <c r="C37" s="28"/>
      <c r="D37" s="28"/>
      <c r="E37" s="28"/>
      <c r="F37" s="28"/>
      <c r="G37" s="29">
        <v>0</v>
      </c>
      <c r="H37" s="28">
        <v>180</v>
      </c>
      <c r="I37" s="28" t="s">
        <v>36</v>
      </c>
      <c r="J37" s="28"/>
      <c r="K37" s="28">
        <f t="shared" si="29"/>
        <v>0</v>
      </c>
      <c r="L37" s="28"/>
      <c r="M37" s="28"/>
      <c r="N37" s="28"/>
      <c r="O37" s="28">
        <f t="shared" si="22"/>
        <v>0</v>
      </c>
      <c r="P37" s="30"/>
      <c r="Q37" s="30"/>
      <c r="R37" s="30"/>
      <c r="S37" s="28"/>
      <c r="T37" s="28"/>
      <c r="U37" s="28"/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 t="s">
        <v>47</v>
      </c>
      <c r="AB37" s="28">
        <f t="shared" si="6"/>
        <v>0</v>
      </c>
      <c r="AC37" s="29">
        <v>0</v>
      </c>
      <c r="AD37" s="31"/>
      <c r="AE37" s="28"/>
      <c r="AF37" s="28">
        <f>VLOOKUP(A37,[2]Sheet!$A:$AG,32,0)</f>
        <v>12</v>
      </c>
      <c r="AG37" s="28">
        <f>VLOOKUP(A37,[2]Sheet!$A:$AG,33,0)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8" t="s">
        <v>75</v>
      </c>
      <c r="B38" s="28" t="s">
        <v>32</v>
      </c>
      <c r="C38" s="28"/>
      <c r="D38" s="28"/>
      <c r="E38" s="28"/>
      <c r="F38" s="28"/>
      <c r="G38" s="29">
        <v>0</v>
      </c>
      <c r="H38" s="28">
        <v>180</v>
      </c>
      <c r="I38" s="28" t="s">
        <v>36</v>
      </c>
      <c r="J38" s="28"/>
      <c r="K38" s="28">
        <f t="shared" si="29"/>
        <v>0</v>
      </c>
      <c r="L38" s="28"/>
      <c r="M38" s="28"/>
      <c r="N38" s="28"/>
      <c r="O38" s="28">
        <f t="shared" si="22"/>
        <v>0</v>
      </c>
      <c r="P38" s="30"/>
      <c r="Q38" s="30"/>
      <c r="R38" s="30"/>
      <c r="S38" s="28"/>
      <c r="T38" s="28"/>
      <c r="U38" s="28"/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 t="s">
        <v>47</v>
      </c>
      <c r="AB38" s="28">
        <f t="shared" si="6"/>
        <v>0</v>
      </c>
      <c r="AC38" s="29">
        <v>0</v>
      </c>
      <c r="AD38" s="31"/>
      <c r="AE38" s="28"/>
      <c r="AF38" s="28">
        <f>VLOOKUP(A38,[2]Sheet!$A:$AG,32,0)</f>
        <v>12</v>
      </c>
      <c r="AG38" s="28">
        <f>VLOOKUP(A38,[2]Sheet!$A:$AG,33,0)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>
        <v>97</v>
      </c>
      <c r="D39" s="1">
        <v>72</v>
      </c>
      <c r="E39" s="1">
        <v>105</v>
      </c>
      <c r="F39" s="1">
        <v>48</v>
      </c>
      <c r="G39" s="6">
        <v>0.75</v>
      </c>
      <c r="H39" s="1">
        <v>180</v>
      </c>
      <c r="I39" s="1" t="s">
        <v>36</v>
      </c>
      <c r="J39" s="1">
        <v>105</v>
      </c>
      <c r="K39" s="1">
        <f t="shared" si="29"/>
        <v>0</v>
      </c>
      <c r="L39" s="1"/>
      <c r="M39" s="1"/>
      <c r="N39" s="1"/>
      <c r="O39" s="1">
        <f t="shared" si="22"/>
        <v>21</v>
      </c>
      <c r="P39" s="5">
        <f>14*O39-F39</f>
        <v>246</v>
      </c>
      <c r="Q39" s="5">
        <f>AC39*AD39</f>
        <v>288</v>
      </c>
      <c r="R39" s="5"/>
      <c r="S39" s="1"/>
      <c r="T39" s="1">
        <f>(F39+Q39)/O39</f>
        <v>16</v>
      </c>
      <c r="U39" s="1">
        <f>F39/O39</f>
        <v>2.2857142857142856</v>
      </c>
      <c r="V39" s="1">
        <v>15</v>
      </c>
      <c r="W39" s="1">
        <v>26.8</v>
      </c>
      <c r="X39" s="1">
        <v>18.399999999999999</v>
      </c>
      <c r="Y39" s="1">
        <v>16.399999999999999</v>
      </c>
      <c r="Z39" s="1">
        <v>33.4</v>
      </c>
      <c r="AA39" s="1"/>
      <c r="AB39" s="1">
        <f t="shared" si="6"/>
        <v>184.5</v>
      </c>
      <c r="AC39" s="6">
        <v>8</v>
      </c>
      <c r="AD39" s="9">
        <f>MROUND(P39,AC39*AF39)/AC39</f>
        <v>36</v>
      </c>
      <c r="AE39" s="1">
        <f>AD39*AC39*G39</f>
        <v>216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8" t="s">
        <v>77</v>
      </c>
      <c r="B40" s="28" t="s">
        <v>32</v>
      </c>
      <c r="C40" s="28"/>
      <c r="D40" s="28"/>
      <c r="E40" s="28"/>
      <c r="F40" s="28"/>
      <c r="G40" s="29">
        <v>0</v>
      </c>
      <c r="H40" s="28">
        <v>180</v>
      </c>
      <c r="I40" s="28" t="s">
        <v>36</v>
      </c>
      <c r="J40" s="28"/>
      <c r="K40" s="28">
        <f t="shared" si="29"/>
        <v>0</v>
      </c>
      <c r="L40" s="28"/>
      <c r="M40" s="28"/>
      <c r="N40" s="28"/>
      <c r="O40" s="28">
        <f t="shared" si="22"/>
        <v>0</v>
      </c>
      <c r="P40" s="30"/>
      <c r="Q40" s="30"/>
      <c r="R40" s="30"/>
      <c r="S40" s="28"/>
      <c r="T40" s="28"/>
      <c r="U40" s="28"/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 t="s">
        <v>47</v>
      </c>
      <c r="AB40" s="28">
        <f t="shared" si="6"/>
        <v>0</v>
      </c>
      <c r="AC40" s="29">
        <v>0</v>
      </c>
      <c r="AD40" s="31"/>
      <c r="AE40" s="28"/>
      <c r="AF40" s="28">
        <f>VLOOKUP(A40,[2]Sheet!$A:$AG,32,0)</f>
        <v>12</v>
      </c>
      <c r="AG40" s="28">
        <f>VLOOKUP(A40,[2]Sheet!$A:$AG,33,0)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8" t="s">
        <v>78</v>
      </c>
      <c r="B41" s="28" t="s">
        <v>32</v>
      </c>
      <c r="C41" s="28"/>
      <c r="D41" s="28"/>
      <c r="E41" s="28"/>
      <c r="F41" s="28"/>
      <c r="G41" s="29">
        <v>0</v>
      </c>
      <c r="H41" s="28">
        <v>180</v>
      </c>
      <c r="I41" s="28" t="s">
        <v>36</v>
      </c>
      <c r="J41" s="28"/>
      <c r="K41" s="28">
        <f t="shared" si="29"/>
        <v>0</v>
      </c>
      <c r="L41" s="28"/>
      <c r="M41" s="28"/>
      <c r="N41" s="28"/>
      <c r="O41" s="28">
        <f t="shared" si="22"/>
        <v>0</v>
      </c>
      <c r="P41" s="30"/>
      <c r="Q41" s="30"/>
      <c r="R41" s="30"/>
      <c r="S41" s="28"/>
      <c r="T41" s="28"/>
      <c r="U41" s="28"/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 t="s">
        <v>47</v>
      </c>
      <c r="AB41" s="28">
        <f t="shared" si="6"/>
        <v>0</v>
      </c>
      <c r="AC41" s="29">
        <v>0</v>
      </c>
      <c r="AD41" s="31"/>
      <c r="AE41" s="28"/>
      <c r="AF41" s="28">
        <f>VLOOKUP(A41,[2]Sheet!$A:$AG,32,0)</f>
        <v>12</v>
      </c>
      <c r="AG41" s="28">
        <f>VLOOKUP(A41,[2]Sheet!$A:$AG,33,0)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8" t="s">
        <v>79</v>
      </c>
      <c r="B42" s="28" t="s">
        <v>32</v>
      </c>
      <c r="C42" s="28"/>
      <c r="D42" s="28"/>
      <c r="E42" s="28"/>
      <c r="F42" s="28"/>
      <c r="G42" s="29">
        <v>0</v>
      </c>
      <c r="H42" s="28">
        <v>180</v>
      </c>
      <c r="I42" s="28" t="s">
        <v>36</v>
      </c>
      <c r="J42" s="28"/>
      <c r="K42" s="28">
        <f t="shared" si="29"/>
        <v>0</v>
      </c>
      <c r="L42" s="28"/>
      <c r="M42" s="28"/>
      <c r="N42" s="28"/>
      <c r="O42" s="28">
        <f t="shared" si="22"/>
        <v>0</v>
      </c>
      <c r="P42" s="30"/>
      <c r="Q42" s="30"/>
      <c r="R42" s="30"/>
      <c r="S42" s="28"/>
      <c r="T42" s="28"/>
      <c r="U42" s="28"/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 t="s">
        <v>47</v>
      </c>
      <c r="AB42" s="28">
        <f t="shared" si="6"/>
        <v>0</v>
      </c>
      <c r="AC42" s="29">
        <v>0</v>
      </c>
      <c r="AD42" s="31"/>
      <c r="AE42" s="28"/>
      <c r="AF42" s="28">
        <f>VLOOKUP(A42,[2]Sheet!$A:$AG,32,0)</f>
        <v>12</v>
      </c>
      <c r="AG42" s="28">
        <f>VLOOKUP(A42,[2]Sheet!$A:$AG,33,0)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32</v>
      </c>
      <c r="C43" s="1">
        <v>380</v>
      </c>
      <c r="D43" s="1">
        <v>288</v>
      </c>
      <c r="E43" s="1">
        <v>244</v>
      </c>
      <c r="F43" s="1">
        <v>369</v>
      </c>
      <c r="G43" s="6">
        <v>0.9</v>
      </c>
      <c r="H43" s="1">
        <v>180</v>
      </c>
      <c r="I43" s="1" t="s">
        <v>36</v>
      </c>
      <c r="J43" s="1">
        <v>244</v>
      </c>
      <c r="K43" s="1">
        <f t="shared" si="29"/>
        <v>0</v>
      </c>
      <c r="L43" s="1"/>
      <c r="M43" s="1"/>
      <c r="N43" s="1"/>
      <c r="O43" s="1">
        <f t="shared" si="22"/>
        <v>48.8</v>
      </c>
      <c r="P43" s="5">
        <f t="shared" ref="P43:P44" si="30">17*O43-F43</f>
        <v>460.59999999999991</v>
      </c>
      <c r="Q43" s="5">
        <f t="shared" ref="Q43:Q44" si="31">AC43*AD43</f>
        <v>480</v>
      </c>
      <c r="R43" s="5"/>
      <c r="S43" s="1"/>
      <c r="T43" s="1">
        <f t="shared" ref="T43:T44" si="32">(F43+Q43)/O43</f>
        <v>17.397540983606557</v>
      </c>
      <c r="U43" s="1">
        <f t="shared" ref="U43:U44" si="33">F43/O43</f>
        <v>7.5614754098360661</v>
      </c>
      <c r="V43" s="1">
        <v>43.6</v>
      </c>
      <c r="W43" s="1">
        <v>47.6</v>
      </c>
      <c r="X43" s="1">
        <v>55.8</v>
      </c>
      <c r="Y43" s="1">
        <v>40.6</v>
      </c>
      <c r="Z43" s="1">
        <v>55.6</v>
      </c>
      <c r="AA43" s="1"/>
      <c r="AB43" s="1">
        <f t="shared" si="6"/>
        <v>414.53999999999991</v>
      </c>
      <c r="AC43" s="6">
        <v>8</v>
      </c>
      <c r="AD43" s="9">
        <f t="shared" ref="AD43:AD44" si="34">MROUND(P43,AC43*AF43)/AC43</f>
        <v>60</v>
      </c>
      <c r="AE43" s="1">
        <f t="shared" ref="AE43:AE44" si="35">AD43*AC43*G43</f>
        <v>432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116</v>
      </c>
      <c r="D44" s="1">
        <v>384</v>
      </c>
      <c r="E44" s="1">
        <v>163</v>
      </c>
      <c r="F44" s="1">
        <v>289</v>
      </c>
      <c r="G44" s="6">
        <v>0.9</v>
      </c>
      <c r="H44" s="1">
        <v>180</v>
      </c>
      <c r="I44" s="1" t="s">
        <v>36</v>
      </c>
      <c r="J44" s="1">
        <v>163</v>
      </c>
      <c r="K44" s="1">
        <f t="shared" si="29"/>
        <v>0</v>
      </c>
      <c r="L44" s="1"/>
      <c r="M44" s="1"/>
      <c r="N44" s="1"/>
      <c r="O44" s="1">
        <f t="shared" si="22"/>
        <v>32.6</v>
      </c>
      <c r="P44" s="5">
        <f t="shared" si="30"/>
        <v>265.20000000000005</v>
      </c>
      <c r="Q44" s="5">
        <f t="shared" si="31"/>
        <v>288</v>
      </c>
      <c r="R44" s="5"/>
      <c r="S44" s="1"/>
      <c r="T44" s="1">
        <f t="shared" si="32"/>
        <v>17.699386503067483</v>
      </c>
      <c r="U44" s="1">
        <f t="shared" si="33"/>
        <v>8.8650306748466257</v>
      </c>
      <c r="V44" s="1">
        <v>34.4</v>
      </c>
      <c r="W44" s="1">
        <v>37.6</v>
      </c>
      <c r="X44" s="1">
        <v>30.6</v>
      </c>
      <c r="Y44" s="1">
        <v>21</v>
      </c>
      <c r="Z44" s="1">
        <v>20.6</v>
      </c>
      <c r="AA44" s="1" t="s">
        <v>71</v>
      </c>
      <c r="AB44" s="1">
        <f t="shared" si="6"/>
        <v>238.68000000000004</v>
      </c>
      <c r="AC44" s="6">
        <v>8</v>
      </c>
      <c r="AD44" s="9">
        <f t="shared" si="34"/>
        <v>36</v>
      </c>
      <c r="AE44" s="1">
        <f t="shared" si="35"/>
        <v>259.2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8" t="s">
        <v>82</v>
      </c>
      <c r="B45" s="28" t="s">
        <v>32</v>
      </c>
      <c r="C45" s="28"/>
      <c r="D45" s="28"/>
      <c r="E45" s="28"/>
      <c r="F45" s="28"/>
      <c r="G45" s="29">
        <v>0</v>
      </c>
      <c r="H45" s="28">
        <v>180</v>
      </c>
      <c r="I45" s="28" t="s">
        <v>36</v>
      </c>
      <c r="J45" s="28"/>
      <c r="K45" s="28">
        <f t="shared" si="29"/>
        <v>0</v>
      </c>
      <c r="L45" s="28"/>
      <c r="M45" s="28"/>
      <c r="N45" s="28"/>
      <c r="O45" s="28">
        <f t="shared" si="22"/>
        <v>0</v>
      </c>
      <c r="P45" s="30"/>
      <c r="Q45" s="30"/>
      <c r="R45" s="30"/>
      <c r="S45" s="28"/>
      <c r="T45" s="28"/>
      <c r="U45" s="28"/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 t="s">
        <v>47</v>
      </c>
      <c r="AB45" s="28">
        <f t="shared" si="6"/>
        <v>0</v>
      </c>
      <c r="AC45" s="29">
        <v>0</v>
      </c>
      <c r="AD45" s="31"/>
      <c r="AE45" s="28"/>
      <c r="AF45" s="28">
        <f>VLOOKUP(A45,[2]Sheet!$A:$AG,32,0)</f>
        <v>12</v>
      </c>
      <c r="AG45" s="28">
        <f>VLOOKUP(A45,[2]Sheet!$A:$AG,33,0)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286</v>
      </c>
      <c r="D46" s="1">
        <v>672</v>
      </c>
      <c r="E46" s="1">
        <v>256</v>
      </c>
      <c r="F46" s="1">
        <v>616</v>
      </c>
      <c r="G46" s="6">
        <v>0.9</v>
      </c>
      <c r="H46" s="1">
        <v>180</v>
      </c>
      <c r="I46" s="1" t="s">
        <v>36</v>
      </c>
      <c r="J46" s="1">
        <v>256</v>
      </c>
      <c r="K46" s="1">
        <f t="shared" si="29"/>
        <v>0</v>
      </c>
      <c r="L46" s="1"/>
      <c r="M46" s="1"/>
      <c r="N46" s="1"/>
      <c r="O46" s="1">
        <f t="shared" si="22"/>
        <v>51.2</v>
      </c>
      <c r="P46" s="5">
        <f>15*O46-F46</f>
        <v>152</v>
      </c>
      <c r="Q46" s="5">
        <f t="shared" ref="Q46:Q61" si="36">AC46*AD46</f>
        <v>192</v>
      </c>
      <c r="R46" s="5"/>
      <c r="S46" s="1"/>
      <c r="T46" s="1">
        <f t="shared" ref="T46:T61" si="37">(F46+Q46)/O46</f>
        <v>15.78125</v>
      </c>
      <c r="U46" s="1">
        <f t="shared" ref="U46:U61" si="38">F46/O46</f>
        <v>12.03125</v>
      </c>
      <c r="V46" s="1">
        <v>61.8</v>
      </c>
      <c r="W46" s="1">
        <v>87</v>
      </c>
      <c r="X46" s="1">
        <v>67</v>
      </c>
      <c r="Y46" s="1">
        <v>56.8</v>
      </c>
      <c r="Z46" s="1">
        <v>83.2</v>
      </c>
      <c r="AA46" s="1"/>
      <c r="AB46" s="1">
        <f t="shared" si="6"/>
        <v>136.80000000000001</v>
      </c>
      <c r="AC46" s="6">
        <v>8</v>
      </c>
      <c r="AD46" s="9">
        <f t="shared" ref="AD46:AD61" si="39">MROUND(P46,AC46*AF46)/AC46</f>
        <v>24</v>
      </c>
      <c r="AE46" s="1">
        <f t="shared" ref="AE46:AE61" si="40">AD46*AC46*G46</f>
        <v>172.8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32</v>
      </c>
      <c r="C47" s="1">
        <v>385</v>
      </c>
      <c r="D47" s="1"/>
      <c r="E47" s="1">
        <v>39</v>
      </c>
      <c r="F47" s="1">
        <v>334</v>
      </c>
      <c r="G47" s="6">
        <v>0.43</v>
      </c>
      <c r="H47" s="1">
        <v>180</v>
      </c>
      <c r="I47" s="1" t="s">
        <v>36</v>
      </c>
      <c r="J47" s="1">
        <v>39</v>
      </c>
      <c r="K47" s="1">
        <f t="shared" si="29"/>
        <v>0</v>
      </c>
      <c r="L47" s="1"/>
      <c r="M47" s="1"/>
      <c r="N47" s="1"/>
      <c r="O47" s="1">
        <f t="shared" si="22"/>
        <v>7.8</v>
      </c>
      <c r="P47" s="5"/>
      <c r="Q47" s="5">
        <f t="shared" si="36"/>
        <v>0</v>
      </c>
      <c r="R47" s="5"/>
      <c r="S47" s="1"/>
      <c r="T47" s="1">
        <f t="shared" si="37"/>
        <v>42.820512820512825</v>
      </c>
      <c r="U47" s="1">
        <f t="shared" si="38"/>
        <v>42.820512820512825</v>
      </c>
      <c r="V47" s="1">
        <v>16.8</v>
      </c>
      <c r="W47" s="1">
        <v>20.2</v>
      </c>
      <c r="X47" s="1">
        <v>34</v>
      </c>
      <c r="Y47" s="1">
        <v>11.8</v>
      </c>
      <c r="Z47" s="1">
        <v>44.2</v>
      </c>
      <c r="AA47" s="25" t="s">
        <v>45</v>
      </c>
      <c r="AB47" s="1">
        <f t="shared" si="6"/>
        <v>0</v>
      </c>
      <c r="AC47" s="6">
        <v>16</v>
      </c>
      <c r="AD47" s="9">
        <f t="shared" si="39"/>
        <v>0</v>
      </c>
      <c r="AE47" s="1">
        <f t="shared" si="40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35</v>
      </c>
      <c r="C48" s="1">
        <v>580</v>
      </c>
      <c r="D48" s="1">
        <v>1080</v>
      </c>
      <c r="E48" s="1">
        <v>610</v>
      </c>
      <c r="F48" s="1">
        <v>970</v>
      </c>
      <c r="G48" s="6">
        <v>1</v>
      </c>
      <c r="H48" s="1">
        <v>180</v>
      </c>
      <c r="I48" s="1" t="s">
        <v>36</v>
      </c>
      <c r="J48" s="1">
        <v>610</v>
      </c>
      <c r="K48" s="1">
        <f t="shared" si="29"/>
        <v>0</v>
      </c>
      <c r="L48" s="1"/>
      <c r="M48" s="1"/>
      <c r="N48" s="1"/>
      <c r="O48" s="1">
        <f t="shared" si="22"/>
        <v>122</v>
      </c>
      <c r="P48" s="5">
        <f t="shared" ref="P48:P49" si="41">16*O48-F48</f>
        <v>982</v>
      </c>
      <c r="Q48" s="5">
        <f t="shared" si="36"/>
        <v>960</v>
      </c>
      <c r="R48" s="5"/>
      <c r="S48" s="1"/>
      <c r="T48" s="1">
        <f t="shared" si="37"/>
        <v>15.819672131147541</v>
      </c>
      <c r="U48" s="1">
        <f t="shared" si="38"/>
        <v>7.9508196721311473</v>
      </c>
      <c r="V48" s="1">
        <v>120</v>
      </c>
      <c r="W48" s="1">
        <v>139</v>
      </c>
      <c r="X48" s="1">
        <v>126</v>
      </c>
      <c r="Y48" s="1">
        <v>109</v>
      </c>
      <c r="Z48" s="1">
        <v>131.15700000000001</v>
      </c>
      <c r="AA48" s="1"/>
      <c r="AB48" s="1">
        <f t="shared" si="6"/>
        <v>982</v>
      </c>
      <c r="AC48" s="6">
        <v>5</v>
      </c>
      <c r="AD48" s="9">
        <f t="shared" si="39"/>
        <v>192</v>
      </c>
      <c r="AE48" s="1">
        <f t="shared" si="40"/>
        <v>960</v>
      </c>
      <c r="AF48" s="1">
        <f>VLOOKUP(A48,[1]Sheet!$A:$AG,32,0)</f>
        <v>12</v>
      </c>
      <c r="AG48" s="1">
        <f>VLOOKUP(A48,[1]Sheet!$A:$AG,33,0)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32</v>
      </c>
      <c r="C49" s="1">
        <v>1431</v>
      </c>
      <c r="D49" s="1">
        <v>1056</v>
      </c>
      <c r="E49" s="1">
        <v>898</v>
      </c>
      <c r="F49" s="1">
        <v>1417</v>
      </c>
      <c r="G49" s="6">
        <v>0.9</v>
      </c>
      <c r="H49" s="1">
        <v>180</v>
      </c>
      <c r="I49" s="1" t="s">
        <v>36</v>
      </c>
      <c r="J49" s="1">
        <v>898</v>
      </c>
      <c r="K49" s="1">
        <f t="shared" si="29"/>
        <v>0</v>
      </c>
      <c r="L49" s="1"/>
      <c r="M49" s="1"/>
      <c r="N49" s="1"/>
      <c r="O49" s="1">
        <f t="shared" si="22"/>
        <v>179.6</v>
      </c>
      <c r="P49" s="5">
        <f t="shared" si="41"/>
        <v>1456.6</v>
      </c>
      <c r="Q49" s="5">
        <f t="shared" si="36"/>
        <v>1440</v>
      </c>
      <c r="R49" s="5"/>
      <c r="S49" s="1"/>
      <c r="T49" s="1">
        <f t="shared" si="37"/>
        <v>15.907572383073497</v>
      </c>
      <c r="U49" s="1">
        <f t="shared" si="38"/>
        <v>7.8897550111358576</v>
      </c>
      <c r="V49" s="1">
        <v>180.6</v>
      </c>
      <c r="W49" s="1">
        <v>166</v>
      </c>
      <c r="X49" s="1">
        <v>213</v>
      </c>
      <c r="Y49" s="1">
        <v>177.8</v>
      </c>
      <c r="Z49" s="1">
        <v>203</v>
      </c>
      <c r="AA49" s="1"/>
      <c r="AB49" s="1">
        <f t="shared" si="6"/>
        <v>1310.94</v>
      </c>
      <c r="AC49" s="6">
        <v>8</v>
      </c>
      <c r="AD49" s="9">
        <f t="shared" si="39"/>
        <v>180</v>
      </c>
      <c r="AE49" s="1">
        <f t="shared" si="40"/>
        <v>1296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32</v>
      </c>
      <c r="C50" s="1">
        <v>233</v>
      </c>
      <c r="D50" s="1">
        <v>192</v>
      </c>
      <c r="E50" s="1">
        <v>115</v>
      </c>
      <c r="F50" s="1">
        <v>301</v>
      </c>
      <c r="G50" s="6">
        <v>0.43</v>
      </c>
      <c r="H50" s="1">
        <v>180</v>
      </c>
      <c r="I50" s="1" t="s">
        <v>36</v>
      </c>
      <c r="J50" s="1">
        <v>115</v>
      </c>
      <c r="K50" s="1">
        <f t="shared" si="29"/>
        <v>0</v>
      </c>
      <c r="L50" s="1"/>
      <c r="M50" s="1"/>
      <c r="N50" s="1"/>
      <c r="O50" s="1">
        <f t="shared" si="22"/>
        <v>23</v>
      </c>
      <c r="P50" s="5">
        <f>18*O50-F50</f>
        <v>113</v>
      </c>
      <c r="Q50" s="5">
        <f t="shared" si="36"/>
        <v>192</v>
      </c>
      <c r="R50" s="5"/>
      <c r="S50" s="1"/>
      <c r="T50" s="1">
        <f t="shared" si="37"/>
        <v>21.434782608695652</v>
      </c>
      <c r="U50" s="1">
        <f t="shared" si="38"/>
        <v>13.086956521739131</v>
      </c>
      <c r="V50" s="1">
        <v>24.4</v>
      </c>
      <c r="W50" s="1">
        <v>28.4</v>
      </c>
      <c r="X50" s="1">
        <v>33.200000000000003</v>
      </c>
      <c r="Y50" s="1">
        <v>30.6</v>
      </c>
      <c r="Z50" s="1">
        <v>49</v>
      </c>
      <c r="AA50" s="1"/>
      <c r="AB50" s="1">
        <f t="shared" si="6"/>
        <v>48.589999999999996</v>
      </c>
      <c r="AC50" s="6">
        <v>16</v>
      </c>
      <c r="AD50" s="9">
        <f t="shared" si="39"/>
        <v>12</v>
      </c>
      <c r="AE50" s="1">
        <f t="shared" si="40"/>
        <v>82.56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32</v>
      </c>
      <c r="C51" s="1">
        <v>69</v>
      </c>
      <c r="D51" s="1">
        <v>123</v>
      </c>
      <c r="E51" s="1">
        <v>59</v>
      </c>
      <c r="F51" s="1">
        <v>123</v>
      </c>
      <c r="G51" s="6">
        <v>0.7</v>
      </c>
      <c r="H51" s="1">
        <v>180</v>
      </c>
      <c r="I51" s="1" t="s">
        <v>36</v>
      </c>
      <c r="J51" s="1">
        <v>59</v>
      </c>
      <c r="K51" s="1">
        <f t="shared" si="29"/>
        <v>0</v>
      </c>
      <c r="L51" s="1"/>
      <c r="M51" s="1"/>
      <c r="N51" s="1"/>
      <c r="O51" s="1">
        <f t="shared" si="22"/>
        <v>11.8</v>
      </c>
      <c r="P51" s="5">
        <f>16*O51-F51</f>
        <v>65.800000000000011</v>
      </c>
      <c r="Q51" s="5">
        <f t="shared" si="36"/>
        <v>120</v>
      </c>
      <c r="R51" s="5"/>
      <c r="S51" s="1"/>
      <c r="T51" s="1">
        <f t="shared" si="37"/>
        <v>20.593220338983048</v>
      </c>
      <c r="U51" s="1">
        <f t="shared" si="38"/>
        <v>10.423728813559322</v>
      </c>
      <c r="V51" s="1">
        <v>11.6</v>
      </c>
      <c r="W51" s="1">
        <v>7.6</v>
      </c>
      <c r="X51" s="1">
        <v>7.8</v>
      </c>
      <c r="Y51" s="1">
        <v>5.2</v>
      </c>
      <c r="Z51" s="1">
        <v>12.4</v>
      </c>
      <c r="AA51" s="1"/>
      <c r="AB51" s="1">
        <f t="shared" si="6"/>
        <v>46.06</v>
      </c>
      <c r="AC51" s="6">
        <v>10</v>
      </c>
      <c r="AD51" s="9">
        <f t="shared" si="39"/>
        <v>12</v>
      </c>
      <c r="AE51" s="1">
        <f t="shared" si="40"/>
        <v>84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32</v>
      </c>
      <c r="C52" s="1">
        <v>240</v>
      </c>
      <c r="D52" s="1">
        <v>480</v>
      </c>
      <c r="E52" s="1">
        <v>227</v>
      </c>
      <c r="F52" s="1">
        <v>431</v>
      </c>
      <c r="G52" s="6">
        <v>0.7</v>
      </c>
      <c r="H52" s="1">
        <v>180</v>
      </c>
      <c r="I52" s="1" t="s">
        <v>90</v>
      </c>
      <c r="J52" s="1">
        <v>227</v>
      </c>
      <c r="K52" s="1">
        <f t="shared" si="29"/>
        <v>0</v>
      </c>
      <c r="L52" s="1"/>
      <c r="M52" s="1"/>
      <c r="N52" s="1"/>
      <c r="O52" s="1">
        <f t="shared" si="22"/>
        <v>45.4</v>
      </c>
      <c r="P52" s="5">
        <f>17*O52-F52</f>
        <v>340.79999999999995</v>
      </c>
      <c r="Q52" s="5">
        <f t="shared" si="36"/>
        <v>360</v>
      </c>
      <c r="R52" s="5"/>
      <c r="S52" s="1"/>
      <c r="T52" s="1">
        <f t="shared" si="37"/>
        <v>17.422907488986784</v>
      </c>
      <c r="U52" s="1">
        <f t="shared" si="38"/>
        <v>9.4933920704845818</v>
      </c>
      <c r="V52" s="1">
        <v>48.4</v>
      </c>
      <c r="W52" s="1">
        <v>34.4</v>
      </c>
      <c r="X52" s="1">
        <v>32</v>
      </c>
      <c r="Y52" s="1">
        <v>49.2</v>
      </c>
      <c r="Z52" s="1">
        <v>34.4</v>
      </c>
      <c r="AA52" s="1"/>
      <c r="AB52" s="1">
        <f t="shared" si="6"/>
        <v>238.55999999999995</v>
      </c>
      <c r="AC52" s="6">
        <v>10</v>
      </c>
      <c r="AD52" s="9">
        <f t="shared" si="39"/>
        <v>36</v>
      </c>
      <c r="AE52" s="1">
        <f t="shared" si="40"/>
        <v>251.99999999999997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32</v>
      </c>
      <c r="C53" s="1">
        <v>98</v>
      </c>
      <c r="D53" s="1">
        <v>72</v>
      </c>
      <c r="E53" s="1">
        <v>55</v>
      </c>
      <c r="F53" s="1">
        <v>101</v>
      </c>
      <c r="G53" s="6">
        <v>1</v>
      </c>
      <c r="H53" s="1">
        <v>180</v>
      </c>
      <c r="I53" s="1" t="s">
        <v>56</v>
      </c>
      <c r="J53" s="1">
        <v>51</v>
      </c>
      <c r="K53" s="1">
        <f t="shared" si="29"/>
        <v>4</v>
      </c>
      <c r="L53" s="1"/>
      <c r="M53" s="1"/>
      <c r="N53" s="1"/>
      <c r="O53" s="1">
        <f t="shared" si="22"/>
        <v>11</v>
      </c>
      <c r="P53" s="5">
        <f t="shared" ref="P46:P61" si="42">14*O53-F53</f>
        <v>53</v>
      </c>
      <c r="Q53" s="5">
        <f t="shared" si="36"/>
        <v>72</v>
      </c>
      <c r="R53" s="5"/>
      <c r="S53" s="1"/>
      <c r="T53" s="1">
        <f t="shared" si="37"/>
        <v>15.727272727272727</v>
      </c>
      <c r="U53" s="1">
        <f t="shared" si="38"/>
        <v>9.1818181818181817</v>
      </c>
      <c r="V53" s="1">
        <v>13.2</v>
      </c>
      <c r="W53" s="1">
        <v>7.8</v>
      </c>
      <c r="X53" s="1">
        <v>14.4</v>
      </c>
      <c r="Y53" s="1">
        <v>5.8</v>
      </c>
      <c r="Z53" s="1">
        <v>17</v>
      </c>
      <c r="AA53" s="1"/>
      <c r="AB53" s="1">
        <f t="shared" si="6"/>
        <v>53</v>
      </c>
      <c r="AC53" s="6">
        <v>6</v>
      </c>
      <c r="AD53" s="9">
        <f t="shared" si="39"/>
        <v>12</v>
      </c>
      <c r="AE53" s="1">
        <f t="shared" si="40"/>
        <v>72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32</v>
      </c>
      <c r="C54" s="1">
        <v>69</v>
      </c>
      <c r="D54" s="1">
        <v>192</v>
      </c>
      <c r="E54" s="1">
        <v>55</v>
      </c>
      <c r="F54" s="1">
        <v>200</v>
      </c>
      <c r="G54" s="6">
        <v>0.7</v>
      </c>
      <c r="H54" s="1">
        <v>180</v>
      </c>
      <c r="I54" s="1" t="s">
        <v>36</v>
      </c>
      <c r="J54" s="1">
        <v>55</v>
      </c>
      <c r="K54" s="1">
        <f t="shared" si="29"/>
        <v>0</v>
      </c>
      <c r="L54" s="1"/>
      <c r="M54" s="1"/>
      <c r="N54" s="1"/>
      <c r="O54" s="1">
        <f t="shared" si="22"/>
        <v>11</v>
      </c>
      <c r="P54" s="5"/>
      <c r="Q54" s="5">
        <f t="shared" si="36"/>
        <v>0</v>
      </c>
      <c r="R54" s="5"/>
      <c r="S54" s="1"/>
      <c r="T54" s="1">
        <f t="shared" si="37"/>
        <v>18.181818181818183</v>
      </c>
      <c r="U54" s="1">
        <f t="shared" si="38"/>
        <v>18.181818181818183</v>
      </c>
      <c r="V54" s="1">
        <v>14.4</v>
      </c>
      <c r="W54" s="1">
        <v>13.2</v>
      </c>
      <c r="X54" s="1">
        <v>11.8</v>
      </c>
      <c r="Y54" s="1">
        <v>18.600000000000001</v>
      </c>
      <c r="Z54" s="1">
        <v>9.8000000000000007</v>
      </c>
      <c r="AA54" s="1" t="s">
        <v>41</v>
      </c>
      <c r="AB54" s="1">
        <f t="shared" si="6"/>
        <v>0</v>
      </c>
      <c r="AC54" s="6">
        <v>8</v>
      </c>
      <c r="AD54" s="9">
        <f t="shared" si="39"/>
        <v>0</v>
      </c>
      <c r="AE54" s="1">
        <f t="shared" si="40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32</v>
      </c>
      <c r="C55" s="1">
        <v>128</v>
      </c>
      <c r="D55" s="1"/>
      <c r="E55" s="1">
        <v>28</v>
      </c>
      <c r="F55" s="1">
        <v>96</v>
      </c>
      <c r="G55" s="6">
        <v>0.7</v>
      </c>
      <c r="H55" s="1">
        <v>180</v>
      </c>
      <c r="I55" s="1" t="s">
        <v>36</v>
      </c>
      <c r="J55" s="1">
        <v>28</v>
      </c>
      <c r="K55" s="1">
        <f t="shared" si="29"/>
        <v>0</v>
      </c>
      <c r="L55" s="1"/>
      <c r="M55" s="1"/>
      <c r="N55" s="1"/>
      <c r="O55" s="1">
        <f t="shared" si="22"/>
        <v>5.6</v>
      </c>
      <c r="P55" s="5"/>
      <c r="Q55" s="5">
        <f t="shared" si="36"/>
        <v>0</v>
      </c>
      <c r="R55" s="5"/>
      <c r="S55" s="1"/>
      <c r="T55" s="1">
        <f t="shared" si="37"/>
        <v>17.142857142857142</v>
      </c>
      <c r="U55" s="1">
        <f t="shared" si="38"/>
        <v>17.142857142857142</v>
      </c>
      <c r="V55" s="1">
        <v>4</v>
      </c>
      <c r="W55" s="1">
        <v>9</v>
      </c>
      <c r="X55" s="1">
        <v>7.4</v>
      </c>
      <c r="Y55" s="1">
        <v>16</v>
      </c>
      <c r="Z55" s="1">
        <v>7.6</v>
      </c>
      <c r="AA55" s="33" t="s">
        <v>94</v>
      </c>
      <c r="AB55" s="1">
        <f t="shared" si="6"/>
        <v>0</v>
      </c>
      <c r="AC55" s="6">
        <v>8</v>
      </c>
      <c r="AD55" s="9">
        <f t="shared" si="39"/>
        <v>0</v>
      </c>
      <c r="AE55" s="1">
        <f t="shared" si="40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32</v>
      </c>
      <c r="C56" s="1">
        <v>165</v>
      </c>
      <c r="D56" s="1"/>
      <c r="E56" s="1">
        <v>38</v>
      </c>
      <c r="F56" s="1">
        <v>121</v>
      </c>
      <c r="G56" s="6">
        <v>0.7</v>
      </c>
      <c r="H56" s="1">
        <v>180</v>
      </c>
      <c r="I56" s="1" t="s">
        <v>36</v>
      </c>
      <c r="J56" s="1">
        <v>38</v>
      </c>
      <c r="K56" s="1">
        <f t="shared" si="29"/>
        <v>0</v>
      </c>
      <c r="L56" s="1"/>
      <c r="M56" s="1"/>
      <c r="N56" s="1"/>
      <c r="O56" s="1">
        <f t="shared" si="22"/>
        <v>7.6</v>
      </c>
      <c r="P56" s="5"/>
      <c r="Q56" s="5">
        <f t="shared" si="36"/>
        <v>0</v>
      </c>
      <c r="R56" s="5"/>
      <c r="S56" s="1"/>
      <c r="T56" s="1">
        <f t="shared" si="37"/>
        <v>15.921052631578949</v>
      </c>
      <c r="U56" s="1">
        <f t="shared" si="38"/>
        <v>15.921052631578949</v>
      </c>
      <c r="V56" s="1">
        <v>8.6</v>
      </c>
      <c r="W56" s="1">
        <v>5.4</v>
      </c>
      <c r="X56" s="1">
        <v>12</v>
      </c>
      <c r="Y56" s="1">
        <v>14.6</v>
      </c>
      <c r="Z56" s="1">
        <v>8</v>
      </c>
      <c r="AA56" s="33" t="s">
        <v>94</v>
      </c>
      <c r="AB56" s="1">
        <f t="shared" si="6"/>
        <v>0</v>
      </c>
      <c r="AC56" s="6">
        <v>8</v>
      </c>
      <c r="AD56" s="9">
        <f t="shared" si="39"/>
        <v>0</v>
      </c>
      <c r="AE56" s="1">
        <f t="shared" si="40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32</v>
      </c>
      <c r="C57" s="1">
        <v>569</v>
      </c>
      <c r="D57" s="1">
        <v>384</v>
      </c>
      <c r="E57" s="1">
        <v>364</v>
      </c>
      <c r="F57" s="1">
        <v>524</v>
      </c>
      <c r="G57" s="6">
        <v>0.7</v>
      </c>
      <c r="H57" s="1">
        <v>180</v>
      </c>
      <c r="I57" s="1" t="s">
        <v>36</v>
      </c>
      <c r="J57" s="1">
        <v>364</v>
      </c>
      <c r="K57" s="1">
        <f t="shared" si="29"/>
        <v>0</v>
      </c>
      <c r="L57" s="1"/>
      <c r="M57" s="1"/>
      <c r="N57" s="1"/>
      <c r="O57" s="1">
        <f t="shared" si="22"/>
        <v>72.8</v>
      </c>
      <c r="P57" s="5">
        <f>16*O57-F57</f>
        <v>640.79999999999995</v>
      </c>
      <c r="Q57" s="5">
        <f t="shared" si="36"/>
        <v>672</v>
      </c>
      <c r="R57" s="5"/>
      <c r="S57" s="1"/>
      <c r="T57" s="1">
        <f t="shared" si="37"/>
        <v>16.428571428571431</v>
      </c>
      <c r="U57" s="1">
        <f t="shared" si="38"/>
        <v>7.197802197802198</v>
      </c>
      <c r="V57" s="1">
        <v>67.8</v>
      </c>
      <c r="W57" s="1">
        <v>65.599999999999994</v>
      </c>
      <c r="X57" s="1">
        <v>87</v>
      </c>
      <c r="Y57" s="1">
        <v>59.8</v>
      </c>
      <c r="Z57" s="1">
        <v>55</v>
      </c>
      <c r="AA57" s="1"/>
      <c r="AB57" s="1">
        <f t="shared" si="6"/>
        <v>448.55999999999995</v>
      </c>
      <c r="AC57" s="6">
        <v>8</v>
      </c>
      <c r="AD57" s="9">
        <f t="shared" si="39"/>
        <v>84</v>
      </c>
      <c r="AE57" s="1">
        <f t="shared" si="40"/>
        <v>470.4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32</v>
      </c>
      <c r="C58" s="1">
        <v>129</v>
      </c>
      <c r="D58" s="1">
        <v>96</v>
      </c>
      <c r="E58" s="1">
        <v>61</v>
      </c>
      <c r="F58" s="1">
        <v>145</v>
      </c>
      <c r="G58" s="6">
        <v>0.9</v>
      </c>
      <c r="H58" s="1">
        <v>180</v>
      </c>
      <c r="I58" s="1" t="s">
        <v>36</v>
      </c>
      <c r="J58" s="1">
        <v>61</v>
      </c>
      <c r="K58" s="1">
        <f t="shared" si="29"/>
        <v>0</v>
      </c>
      <c r="L58" s="1"/>
      <c r="M58" s="1"/>
      <c r="N58" s="1"/>
      <c r="O58" s="1">
        <f t="shared" si="22"/>
        <v>12.2</v>
      </c>
      <c r="P58" s="5">
        <f>16*O58-F58</f>
        <v>50.199999999999989</v>
      </c>
      <c r="Q58" s="5">
        <f t="shared" si="36"/>
        <v>96</v>
      </c>
      <c r="R58" s="5"/>
      <c r="S58" s="1"/>
      <c r="T58" s="1">
        <f t="shared" si="37"/>
        <v>19.754098360655739</v>
      </c>
      <c r="U58" s="1">
        <f t="shared" si="38"/>
        <v>11.885245901639346</v>
      </c>
      <c r="V58" s="1">
        <v>6.8</v>
      </c>
      <c r="W58" s="1">
        <v>13.6</v>
      </c>
      <c r="X58" s="1">
        <v>12</v>
      </c>
      <c r="Y58" s="1">
        <v>12</v>
      </c>
      <c r="Z58" s="1">
        <v>17.2</v>
      </c>
      <c r="AA58" s="1"/>
      <c r="AB58" s="1">
        <f t="shared" si="6"/>
        <v>45.179999999999993</v>
      </c>
      <c r="AC58" s="6">
        <v>8</v>
      </c>
      <c r="AD58" s="9">
        <f t="shared" si="39"/>
        <v>12</v>
      </c>
      <c r="AE58" s="1">
        <f t="shared" si="40"/>
        <v>86.4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32</v>
      </c>
      <c r="C59" s="1">
        <v>77</v>
      </c>
      <c r="D59" s="1">
        <v>192</v>
      </c>
      <c r="E59" s="1">
        <v>39</v>
      </c>
      <c r="F59" s="1">
        <v>215</v>
      </c>
      <c r="G59" s="6">
        <v>0.9</v>
      </c>
      <c r="H59" s="1">
        <v>180</v>
      </c>
      <c r="I59" s="1" t="s">
        <v>36</v>
      </c>
      <c r="J59" s="1">
        <v>40</v>
      </c>
      <c r="K59" s="1">
        <f t="shared" si="29"/>
        <v>-1</v>
      </c>
      <c r="L59" s="1"/>
      <c r="M59" s="1"/>
      <c r="N59" s="1"/>
      <c r="O59" s="1">
        <f t="shared" si="22"/>
        <v>7.8</v>
      </c>
      <c r="P59" s="5"/>
      <c r="Q59" s="5">
        <f t="shared" si="36"/>
        <v>0</v>
      </c>
      <c r="R59" s="5"/>
      <c r="S59" s="1"/>
      <c r="T59" s="1">
        <f t="shared" si="37"/>
        <v>27.564102564102566</v>
      </c>
      <c r="U59" s="1">
        <f t="shared" si="38"/>
        <v>27.564102564102566</v>
      </c>
      <c r="V59" s="1">
        <v>7.6</v>
      </c>
      <c r="W59" s="1">
        <v>18.399999999999999</v>
      </c>
      <c r="X59" s="1">
        <v>14.2</v>
      </c>
      <c r="Y59" s="1">
        <v>11.2</v>
      </c>
      <c r="Z59" s="1">
        <v>11.4</v>
      </c>
      <c r="AA59" s="33" t="s">
        <v>59</v>
      </c>
      <c r="AB59" s="1">
        <f t="shared" si="6"/>
        <v>0</v>
      </c>
      <c r="AC59" s="6">
        <v>8</v>
      </c>
      <c r="AD59" s="9">
        <f t="shared" si="39"/>
        <v>0</v>
      </c>
      <c r="AE59" s="1">
        <f t="shared" si="40"/>
        <v>0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35</v>
      </c>
      <c r="C60" s="1">
        <v>860</v>
      </c>
      <c r="D60" s="1">
        <v>1320</v>
      </c>
      <c r="E60" s="1">
        <v>830</v>
      </c>
      <c r="F60" s="1">
        <v>1185</v>
      </c>
      <c r="G60" s="6">
        <v>1</v>
      </c>
      <c r="H60" s="1">
        <v>180</v>
      </c>
      <c r="I60" s="1" t="s">
        <v>36</v>
      </c>
      <c r="J60" s="1">
        <v>830</v>
      </c>
      <c r="K60" s="1">
        <f t="shared" si="29"/>
        <v>0</v>
      </c>
      <c r="L60" s="1"/>
      <c r="M60" s="1"/>
      <c r="N60" s="1"/>
      <c r="O60" s="1">
        <f t="shared" si="22"/>
        <v>166</v>
      </c>
      <c r="P60" s="5">
        <f t="shared" ref="P60:P61" si="43">16*O60-F60</f>
        <v>1471</v>
      </c>
      <c r="Q60" s="5">
        <f t="shared" si="36"/>
        <v>1500</v>
      </c>
      <c r="R60" s="5"/>
      <c r="S60" s="1"/>
      <c r="T60" s="1">
        <f t="shared" si="37"/>
        <v>16.174698795180724</v>
      </c>
      <c r="U60" s="1">
        <f t="shared" si="38"/>
        <v>7.1385542168674698</v>
      </c>
      <c r="V60" s="1">
        <v>156</v>
      </c>
      <c r="W60" s="1">
        <v>176</v>
      </c>
      <c r="X60" s="1">
        <v>170</v>
      </c>
      <c r="Y60" s="1">
        <v>162</v>
      </c>
      <c r="Z60" s="1">
        <v>173</v>
      </c>
      <c r="AA60" s="1"/>
      <c r="AB60" s="1">
        <f t="shared" si="6"/>
        <v>1471</v>
      </c>
      <c r="AC60" s="6">
        <v>5</v>
      </c>
      <c r="AD60" s="9">
        <f t="shared" si="39"/>
        <v>300</v>
      </c>
      <c r="AE60" s="1">
        <f t="shared" si="40"/>
        <v>1500</v>
      </c>
      <c r="AF60" s="1">
        <f>VLOOKUP(A60,[1]Sheet!$A:$AG,32,0)</f>
        <v>12</v>
      </c>
      <c r="AG60" s="1">
        <f>VLOOKUP(A60,[1]Sheet!$A:$AG,33,0)</f>
        <v>144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32</v>
      </c>
      <c r="C61" s="1">
        <v>202</v>
      </c>
      <c r="D61" s="1">
        <v>240</v>
      </c>
      <c r="E61" s="1">
        <v>137</v>
      </c>
      <c r="F61" s="1">
        <v>282</v>
      </c>
      <c r="G61" s="6">
        <v>1</v>
      </c>
      <c r="H61" s="1">
        <v>180</v>
      </c>
      <c r="I61" s="1" t="s">
        <v>36</v>
      </c>
      <c r="J61" s="1">
        <v>137</v>
      </c>
      <c r="K61" s="1">
        <f t="shared" si="29"/>
        <v>0</v>
      </c>
      <c r="L61" s="1"/>
      <c r="M61" s="1"/>
      <c r="N61" s="1"/>
      <c r="O61" s="1">
        <f t="shared" si="22"/>
        <v>27.4</v>
      </c>
      <c r="P61" s="5">
        <f t="shared" si="43"/>
        <v>156.39999999999998</v>
      </c>
      <c r="Q61" s="5">
        <f t="shared" si="36"/>
        <v>180</v>
      </c>
      <c r="R61" s="5"/>
      <c r="S61" s="1"/>
      <c r="T61" s="1">
        <f t="shared" si="37"/>
        <v>16.861313868613138</v>
      </c>
      <c r="U61" s="1">
        <f t="shared" si="38"/>
        <v>10.291970802919709</v>
      </c>
      <c r="V61" s="1">
        <v>24.2</v>
      </c>
      <c r="W61" s="1">
        <v>38.200000000000003</v>
      </c>
      <c r="X61" s="1">
        <v>33.4</v>
      </c>
      <c r="Y61" s="1">
        <v>23.8</v>
      </c>
      <c r="Z61" s="1">
        <v>32.200000000000003</v>
      </c>
      <c r="AA61" s="1"/>
      <c r="AB61" s="1">
        <f t="shared" si="6"/>
        <v>156.39999999999998</v>
      </c>
      <c r="AC61" s="6">
        <v>5</v>
      </c>
      <c r="AD61" s="9">
        <f t="shared" si="39"/>
        <v>36</v>
      </c>
      <c r="AE61" s="1">
        <f t="shared" si="40"/>
        <v>180</v>
      </c>
      <c r="AF61" s="1">
        <f>VLOOKUP(A61,[1]Sheet!$A:$AG,32,0)</f>
        <v>12</v>
      </c>
      <c r="AG61" s="1">
        <f>VLOOKUP(A61,[1]Sheet!$A:$AG,33,0)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0" t="s">
        <v>101</v>
      </c>
      <c r="B62" s="20" t="s">
        <v>32</v>
      </c>
      <c r="C62" s="20">
        <v>81</v>
      </c>
      <c r="D62" s="20"/>
      <c r="E62" s="20"/>
      <c r="F62" s="20">
        <v>81</v>
      </c>
      <c r="G62" s="21">
        <v>0</v>
      </c>
      <c r="H62" s="20" t="e">
        <v>#N/A</v>
      </c>
      <c r="I62" s="20" t="s">
        <v>33</v>
      </c>
      <c r="J62" s="20">
        <v>5</v>
      </c>
      <c r="K62" s="20">
        <f t="shared" si="29"/>
        <v>-5</v>
      </c>
      <c r="L62" s="20"/>
      <c r="M62" s="20"/>
      <c r="N62" s="20"/>
      <c r="O62" s="20">
        <f t="shared" si="22"/>
        <v>0</v>
      </c>
      <c r="P62" s="22"/>
      <c r="Q62" s="22"/>
      <c r="R62" s="22"/>
      <c r="S62" s="20"/>
      <c r="T62" s="20"/>
      <c r="U62" s="20"/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7" t="s">
        <v>128</v>
      </c>
      <c r="AB62" s="20">
        <f t="shared" si="6"/>
        <v>0</v>
      </c>
      <c r="AC62" s="21">
        <v>0</v>
      </c>
      <c r="AD62" s="23"/>
      <c r="AE62" s="20"/>
      <c r="AF62" s="20"/>
      <c r="AG62" s="2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8" t="s">
        <v>102</v>
      </c>
      <c r="B63" s="28" t="s">
        <v>32</v>
      </c>
      <c r="C63" s="28"/>
      <c r="D63" s="28"/>
      <c r="E63" s="28"/>
      <c r="F63" s="28"/>
      <c r="G63" s="29">
        <v>0</v>
      </c>
      <c r="H63" s="28">
        <v>180</v>
      </c>
      <c r="I63" s="28" t="s">
        <v>36</v>
      </c>
      <c r="J63" s="28"/>
      <c r="K63" s="28">
        <f t="shared" si="29"/>
        <v>0</v>
      </c>
      <c r="L63" s="28"/>
      <c r="M63" s="28"/>
      <c r="N63" s="28"/>
      <c r="O63" s="28">
        <f t="shared" si="22"/>
        <v>0</v>
      </c>
      <c r="P63" s="30"/>
      <c r="Q63" s="30"/>
      <c r="R63" s="30"/>
      <c r="S63" s="28"/>
      <c r="T63" s="28"/>
      <c r="U63" s="28"/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 t="s">
        <v>47</v>
      </c>
      <c r="AB63" s="28">
        <f t="shared" si="6"/>
        <v>0</v>
      </c>
      <c r="AC63" s="29">
        <v>0</v>
      </c>
      <c r="AD63" s="31"/>
      <c r="AE63" s="28"/>
      <c r="AF63" s="28">
        <f>VLOOKUP(A63,[2]Sheet!$A:$AG,32,0)</f>
        <v>8</v>
      </c>
      <c r="AG63" s="28">
        <f>VLOOKUP(A63,[2]Sheet!$A:$AG,33,0)</f>
        <v>48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8" t="s">
        <v>103</v>
      </c>
      <c r="B64" s="28" t="s">
        <v>32</v>
      </c>
      <c r="C64" s="28"/>
      <c r="D64" s="28"/>
      <c r="E64" s="28"/>
      <c r="F64" s="28"/>
      <c r="G64" s="29">
        <v>0</v>
      </c>
      <c r="H64" s="28">
        <v>180</v>
      </c>
      <c r="I64" s="28" t="s">
        <v>36</v>
      </c>
      <c r="J64" s="28"/>
      <c r="K64" s="28">
        <f t="shared" si="29"/>
        <v>0</v>
      </c>
      <c r="L64" s="28"/>
      <c r="M64" s="28"/>
      <c r="N64" s="28"/>
      <c r="O64" s="28">
        <f t="shared" si="22"/>
        <v>0</v>
      </c>
      <c r="P64" s="30"/>
      <c r="Q64" s="30"/>
      <c r="R64" s="30"/>
      <c r="S64" s="28"/>
      <c r="T64" s="28"/>
      <c r="U64" s="28"/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 t="s">
        <v>47</v>
      </c>
      <c r="AB64" s="28">
        <f t="shared" si="6"/>
        <v>0</v>
      </c>
      <c r="AC64" s="29">
        <v>0</v>
      </c>
      <c r="AD64" s="31"/>
      <c r="AE64" s="28"/>
      <c r="AF64" s="28">
        <f>VLOOKUP(A64,[2]Sheet!$A:$AG,32,0)</f>
        <v>6</v>
      </c>
      <c r="AG64" s="28">
        <f>VLOOKUP(A64,[2]Sheet!$A:$AG,33,0)</f>
        <v>72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8" t="s">
        <v>104</v>
      </c>
      <c r="B65" s="28" t="s">
        <v>32</v>
      </c>
      <c r="C65" s="28"/>
      <c r="D65" s="28"/>
      <c r="E65" s="28"/>
      <c r="F65" s="28"/>
      <c r="G65" s="29">
        <v>0</v>
      </c>
      <c r="H65" s="28">
        <v>180</v>
      </c>
      <c r="I65" s="28" t="s">
        <v>36</v>
      </c>
      <c r="J65" s="28"/>
      <c r="K65" s="28">
        <f t="shared" si="29"/>
        <v>0</v>
      </c>
      <c r="L65" s="28"/>
      <c r="M65" s="28"/>
      <c r="N65" s="28"/>
      <c r="O65" s="28">
        <f t="shared" si="22"/>
        <v>0</v>
      </c>
      <c r="P65" s="30"/>
      <c r="Q65" s="30"/>
      <c r="R65" s="30"/>
      <c r="S65" s="28"/>
      <c r="T65" s="28"/>
      <c r="U65" s="28"/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 t="s">
        <v>47</v>
      </c>
      <c r="AB65" s="28">
        <f t="shared" si="6"/>
        <v>0</v>
      </c>
      <c r="AC65" s="29">
        <v>0</v>
      </c>
      <c r="AD65" s="31"/>
      <c r="AE65" s="28"/>
      <c r="AF65" s="28">
        <f>VLOOKUP(A65,[2]Sheet!$A:$AG,32,0)</f>
        <v>6</v>
      </c>
      <c r="AG65" s="28">
        <f>VLOOKUP(A65,[2]Sheet!$A:$AG,33,0)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0" t="s">
        <v>105</v>
      </c>
      <c r="B66" s="20" t="s">
        <v>32</v>
      </c>
      <c r="C66" s="20">
        <v>43</v>
      </c>
      <c r="D66" s="20"/>
      <c r="E66" s="20"/>
      <c r="F66" s="20">
        <v>43</v>
      </c>
      <c r="G66" s="21">
        <v>0</v>
      </c>
      <c r="H66" s="20">
        <v>365</v>
      </c>
      <c r="I66" s="20" t="s">
        <v>33</v>
      </c>
      <c r="J66" s="20"/>
      <c r="K66" s="20">
        <f t="shared" ref="K66:K80" si="44">E66-J66</f>
        <v>0</v>
      </c>
      <c r="L66" s="20"/>
      <c r="M66" s="20"/>
      <c r="N66" s="20"/>
      <c r="O66" s="20">
        <f t="shared" si="22"/>
        <v>0</v>
      </c>
      <c r="P66" s="22"/>
      <c r="Q66" s="22"/>
      <c r="R66" s="22"/>
      <c r="S66" s="20"/>
      <c r="T66" s="20"/>
      <c r="U66" s="20"/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5" t="s">
        <v>45</v>
      </c>
      <c r="AB66" s="20">
        <f t="shared" si="6"/>
        <v>0</v>
      </c>
      <c r="AC66" s="21">
        <v>0</v>
      </c>
      <c r="AD66" s="23"/>
      <c r="AE66" s="20"/>
      <c r="AF66" s="20"/>
      <c r="AG66" s="2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32</v>
      </c>
      <c r="C67" s="1">
        <v>658</v>
      </c>
      <c r="D67" s="1">
        <v>336</v>
      </c>
      <c r="E67" s="1">
        <v>494</v>
      </c>
      <c r="F67" s="1">
        <v>344</v>
      </c>
      <c r="G67" s="6">
        <v>0.25</v>
      </c>
      <c r="H67" s="1">
        <v>180</v>
      </c>
      <c r="I67" s="1" t="s">
        <v>36</v>
      </c>
      <c r="J67" s="1">
        <v>536</v>
      </c>
      <c r="K67" s="1">
        <f t="shared" si="44"/>
        <v>-42</v>
      </c>
      <c r="L67" s="1"/>
      <c r="M67" s="1"/>
      <c r="N67" s="1"/>
      <c r="O67" s="1">
        <f t="shared" ref="O67:O80" si="45">E67/5</f>
        <v>98.8</v>
      </c>
      <c r="P67" s="5">
        <f>17*O67-F67</f>
        <v>1335.6</v>
      </c>
      <c r="Q67" s="5">
        <f t="shared" ref="Q67:Q78" si="46">AC67*AD67</f>
        <v>1344</v>
      </c>
      <c r="R67" s="5"/>
      <c r="S67" s="1"/>
      <c r="T67" s="1">
        <f t="shared" ref="T67:T78" si="47">(F67+Q67)/O67</f>
        <v>17.085020242914979</v>
      </c>
      <c r="U67" s="1">
        <f t="shared" ref="U67:U78" si="48">F67/O67</f>
        <v>3.4817813765182186</v>
      </c>
      <c r="V67" s="1">
        <v>109</v>
      </c>
      <c r="W67" s="1">
        <v>105</v>
      </c>
      <c r="X67" s="1">
        <v>116.6</v>
      </c>
      <c r="Y67" s="1">
        <v>107.6</v>
      </c>
      <c r="Z67" s="1">
        <v>123</v>
      </c>
      <c r="AA67" s="1"/>
      <c r="AB67" s="1">
        <f t="shared" si="6"/>
        <v>333.9</v>
      </c>
      <c r="AC67" s="6">
        <v>12</v>
      </c>
      <c r="AD67" s="9">
        <f t="shared" ref="AD67:AD78" si="49">MROUND(P67,AC67*AF67)/AC67</f>
        <v>112</v>
      </c>
      <c r="AE67" s="1">
        <f t="shared" ref="AE67:AE78" si="50">AD67*AC67*G67</f>
        <v>336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32</v>
      </c>
      <c r="C68" s="1">
        <v>623</v>
      </c>
      <c r="D68" s="1">
        <v>840</v>
      </c>
      <c r="E68" s="1">
        <v>491</v>
      </c>
      <c r="F68" s="1">
        <v>792</v>
      </c>
      <c r="G68" s="6">
        <v>0.3</v>
      </c>
      <c r="H68" s="1">
        <v>180</v>
      </c>
      <c r="I68" s="1" t="s">
        <v>36</v>
      </c>
      <c r="J68" s="1">
        <v>491</v>
      </c>
      <c r="K68" s="1">
        <f t="shared" si="44"/>
        <v>0</v>
      </c>
      <c r="L68" s="1"/>
      <c r="M68" s="1"/>
      <c r="N68" s="1"/>
      <c r="O68" s="1">
        <f t="shared" si="45"/>
        <v>98.2</v>
      </c>
      <c r="P68" s="5">
        <f t="shared" ref="P67:P68" si="51">16*O68-F68</f>
        <v>779.2</v>
      </c>
      <c r="Q68" s="5">
        <f t="shared" si="46"/>
        <v>840</v>
      </c>
      <c r="R68" s="5"/>
      <c r="S68" s="1"/>
      <c r="T68" s="1">
        <f t="shared" si="47"/>
        <v>16.619144602851325</v>
      </c>
      <c r="U68" s="1">
        <f t="shared" si="48"/>
        <v>8.0651731160896123</v>
      </c>
      <c r="V68" s="1">
        <v>99</v>
      </c>
      <c r="W68" s="1">
        <v>83</v>
      </c>
      <c r="X68" s="1">
        <v>95.8</v>
      </c>
      <c r="Y68" s="1">
        <v>94.8</v>
      </c>
      <c r="Z68" s="1">
        <v>94.8</v>
      </c>
      <c r="AA68" s="1"/>
      <c r="AB68" s="1">
        <f t="shared" si="6"/>
        <v>233.76</v>
      </c>
      <c r="AC68" s="6">
        <v>12</v>
      </c>
      <c r="AD68" s="9">
        <f t="shared" si="49"/>
        <v>70</v>
      </c>
      <c r="AE68" s="1">
        <f t="shared" si="50"/>
        <v>252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35</v>
      </c>
      <c r="C69" s="1">
        <v>45.1</v>
      </c>
      <c r="D69" s="1">
        <v>259.2</v>
      </c>
      <c r="E69" s="1">
        <v>14.4</v>
      </c>
      <c r="F69" s="1">
        <v>226.8</v>
      </c>
      <c r="G69" s="6">
        <v>1</v>
      </c>
      <c r="H69" s="1">
        <v>180</v>
      </c>
      <c r="I69" s="1" t="s">
        <v>90</v>
      </c>
      <c r="J69" s="1">
        <v>28.8</v>
      </c>
      <c r="K69" s="1">
        <f t="shared" si="44"/>
        <v>-14.4</v>
      </c>
      <c r="L69" s="1"/>
      <c r="M69" s="1"/>
      <c r="N69" s="1"/>
      <c r="O69" s="1">
        <f t="shared" si="45"/>
        <v>2.88</v>
      </c>
      <c r="P69" s="5"/>
      <c r="Q69" s="5">
        <f t="shared" si="46"/>
        <v>0</v>
      </c>
      <c r="R69" s="5"/>
      <c r="S69" s="1"/>
      <c r="T69" s="1">
        <f t="shared" si="47"/>
        <v>78.75</v>
      </c>
      <c r="U69" s="1">
        <f t="shared" si="48"/>
        <v>78.75</v>
      </c>
      <c r="V69" s="1">
        <v>23.04</v>
      </c>
      <c r="W69" s="1">
        <v>18.72</v>
      </c>
      <c r="X69" s="1">
        <v>23.4</v>
      </c>
      <c r="Y69" s="1">
        <v>16.920000000000002</v>
      </c>
      <c r="Z69" s="1">
        <v>17.239999999999998</v>
      </c>
      <c r="AA69" s="1"/>
      <c r="AB69" s="1">
        <f t="shared" si="6"/>
        <v>0</v>
      </c>
      <c r="AC69" s="6">
        <v>1.8</v>
      </c>
      <c r="AD69" s="9">
        <f t="shared" si="49"/>
        <v>0</v>
      </c>
      <c r="AE69" s="1">
        <f t="shared" si="50"/>
        <v>0</v>
      </c>
      <c r="AF69" s="1">
        <f>VLOOKUP(A69,[1]Sheet!$A:$AG,32,0)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32</v>
      </c>
      <c r="C70" s="1">
        <v>874</v>
      </c>
      <c r="D70" s="1">
        <v>504</v>
      </c>
      <c r="E70" s="1">
        <v>546</v>
      </c>
      <c r="F70" s="1">
        <v>702</v>
      </c>
      <c r="G70" s="6">
        <v>0.3</v>
      </c>
      <c r="H70" s="1">
        <v>180</v>
      </c>
      <c r="I70" s="1" t="s">
        <v>36</v>
      </c>
      <c r="J70" s="1">
        <v>546</v>
      </c>
      <c r="K70" s="1">
        <f t="shared" si="44"/>
        <v>0</v>
      </c>
      <c r="L70" s="1"/>
      <c r="M70" s="1"/>
      <c r="N70" s="1"/>
      <c r="O70" s="1">
        <f t="shared" si="45"/>
        <v>109.2</v>
      </c>
      <c r="P70" s="5">
        <f>15*O70-F70</f>
        <v>936</v>
      </c>
      <c r="Q70" s="5">
        <f t="shared" si="46"/>
        <v>1008</v>
      </c>
      <c r="R70" s="5"/>
      <c r="S70" s="1"/>
      <c r="T70" s="1">
        <f t="shared" si="47"/>
        <v>15.659340659340659</v>
      </c>
      <c r="U70" s="1">
        <f t="shared" si="48"/>
        <v>6.4285714285714288</v>
      </c>
      <c r="V70" s="1">
        <v>93</v>
      </c>
      <c r="W70" s="1">
        <v>94</v>
      </c>
      <c r="X70" s="1">
        <v>99.6</v>
      </c>
      <c r="Y70" s="1">
        <v>117</v>
      </c>
      <c r="Z70" s="1">
        <v>66</v>
      </c>
      <c r="AA70" s="1" t="s">
        <v>41</v>
      </c>
      <c r="AB70" s="1">
        <f t="shared" si="6"/>
        <v>280.8</v>
      </c>
      <c r="AC70" s="6">
        <v>12</v>
      </c>
      <c r="AD70" s="9">
        <f t="shared" si="49"/>
        <v>84</v>
      </c>
      <c r="AE70" s="1">
        <f t="shared" si="50"/>
        <v>302.39999999999998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32</v>
      </c>
      <c r="C71" s="1">
        <v>123</v>
      </c>
      <c r="D71" s="1">
        <v>60</v>
      </c>
      <c r="E71" s="1">
        <v>17</v>
      </c>
      <c r="F71" s="1">
        <v>159</v>
      </c>
      <c r="G71" s="6">
        <v>0.2</v>
      </c>
      <c r="H71" s="1">
        <v>365</v>
      </c>
      <c r="I71" s="1" t="s">
        <v>36</v>
      </c>
      <c r="J71" s="1">
        <v>17</v>
      </c>
      <c r="K71" s="1">
        <f t="shared" si="44"/>
        <v>0</v>
      </c>
      <c r="L71" s="1"/>
      <c r="M71" s="1"/>
      <c r="N71" s="1"/>
      <c r="O71" s="1">
        <f t="shared" si="45"/>
        <v>3.4</v>
      </c>
      <c r="P71" s="5"/>
      <c r="Q71" s="5">
        <f t="shared" si="46"/>
        <v>0</v>
      </c>
      <c r="R71" s="5"/>
      <c r="S71" s="1"/>
      <c r="T71" s="1">
        <f t="shared" si="47"/>
        <v>46.764705882352942</v>
      </c>
      <c r="U71" s="1">
        <f t="shared" si="48"/>
        <v>46.764705882352942</v>
      </c>
      <c r="V71" s="1">
        <v>10.199999999999999</v>
      </c>
      <c r="W71" s="1">
        <v>3.6</v>
      </c>
      <c r="X71" s="1">
        <v>10</v>
      </c>
      <c r="Y71" s="1">
        <v>10.8</v>
      </c>
      <c r="Z71" s="1">
        <v>4.4000000000000004</v>
      </c>
      <c r="AA71" s="25" t="s">
        <v>45</v>
      </c>
      <c r="AB71" s="1">
        <f t="shared" ref="AB71:AB80" si="52">P71*G71</f>
        <v>0</v>
      </c>
      <c r="AC71" s="6">
        <v>6</v>
      </c>
      <c r="AD71" s="9">
        <f t="shared" si="49"/>
        <v>0</v>
      </c>
      <c r="AE71" s="1">
        <f t="shared" si="50"/>
        <v>0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6" t="s">
        <v>111</v>
      </c>
      <c r="B72" s="1" t="s">
        <v>32</v>
      </c>
      <c r="C72" s="1">
        <v>54</v>
      </c>
      <c r="D72" s="1"/>
      <c r="E72" s="1">
        <v>20</v>
      </c>
      <c r="F72" s="1">
        <v>27</v>
      </c>
      <c r="G72" s="6">
        <v>0.2</v>
      </c>
      <c r="H72" s="1">
        <v>365</v>
      </c>
      <c r="I72" s="1" t="s">
        <v>36</v>
      </c>
      <c r="J72" s="1">
        <v>20</v>
      </c>
      <c r="K72" s="1">
        <f t="shared" si="44"/>
        <v>0</v>
      </c>
      <c r="L72" s="1"/>
      <c r="M72" s="1"/>
      <c r="N72" s="1"/>
      <c r="O72" s="1">
        <f t="shared" si="45"/>
        <v>4</v>
      </c>
      <c r="P72" s="32">
        <v>60</v>
      </c>
      <c r="Q72" s="5">
        <f t="shared" si="46"/>
        <v>60</v>
      </c>
      <c r="R72" s="5"/>
      <c r="S72" s="1"/>
      <c r="T72" s="1">
        <f t="shared" si="47"/>
        <v>21.75</v>
      </c>
      <c r="U72" s="1">
        <f t="shared" si="48"/>
        <v>6.75</v>
      </c>
      <c r="V72" s="1">
        <v>8.1999999999999993</v>
      </c>
      <c r="W72" s="1">
        <v>7.2</v>
      </c>
      <c r="X72" s="1">
        <v>13.6</v>
      </c>
      <c r="Y72" s="1">
        <v>10.199999999999999</v>
      </c>
      <c r="Z72" s="1">
        <v>6.8</v>
      </c>
      <c r="AA72" s="26" t="s">
        <v>112</v>
      </c>
      <c r="AB72" s="1">
        <f t="shared" si="52"/>
        <v>12</v>
      </c>
      <c r="AC72" s="6">
        <v>6</v>
      </c>
      <c r="AD72" s="9">
        <f t="shared" si="49"/>
        <v>10</v>
      </c>
      <c r="AE72" s="1">
        <f t="shared" si="50"/>
        <v>12</v>
      </c>
      <c r="AF72" s="1">
        <f>VLOOKUP(A72,[1]Sheet!$A:$AG,32,0)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32</v>
      </c>
      <c r="C73" s="1">
        <v>306</v>
      </c>
      <c r="D73" s="1"/>
      <c r="E73" s="1">
        <v>63</v>
      </c>
      <c r="F73" s="1">
        <v>239</v>
      </c>
      <c r="G73" s="6">
        <v>0.3</v>
      </c>
      <c r="H73" s="1">
        <v>180</v>
      </c>
      <c r="I73" s="1" t="s">
        <v>36</v>
      </c>
      <c r="J73" s="1">
        <v>63</v>
      </c>
      <c r="K73" s="1">
        <f t="shared" si="44"/>
        <v>0</v>
      </c>
      <c r="L73" s="1"/>
      <c r="M73" s="1"/>
      <c r="N73" s="1"/>
      <c r="O73" s="1">
        <f t="shared" si="45"/>
        <v>12.6</v>
      </c>
      <c r="P73" s="5"/>
      <c r="Q73" s="5">
        <f t="shared" si="46"/>
        <v>0</v>
      </c>
      <c r="R73" s="5"/>
      <c r="S73" s="1"/>
      <c r="T73" s="1">
        <f t="shared" si="47"/>
        <v>18.968253968253968</v>
      </c>
      <c r="U73" s="1">
        <f t="shared" si="48"/>
        <v>18.968253968253968</v>
      </c>
      <c r="V73" s="1">
        <v>9.8000000000000007</v>
      </c>
      <c r="W73" s="1">
        <v>13.6</v>
      </c>
      <c r="X73" s="1">
        <v>22.6</v>
      </c>
      <c r="Y73" s="1">
        <v>25</v>
      </c>
      <c r="Z73" s="1">
        <v>15.4</v>
      </c>
      <c r="AA73" s="33" t="s">
        <v>59</v>
      </c>
      <c r="AB73" s="1">
        <f t="shared" si="52"/>
        <v>0</v>
      </c>
      <c r="AC73" s="6">
        <v>14</v>
      </c>
      <c r="AD73" s="9">
        <f t="shared" si="49"/>
        <v>0</v>
      </c>
      <c r="AE73" s="1">
        <f t="shared" si="50"/>
        <v>0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32</v>
      </c>
      <c r="C74" s="1">
        <v>232</v>
      </c>
      <c r="D74" s="1">
        <v>112</v>
      </c>
      <c r="E74" s="1">
        <v>193</v>
      </c>
      <c r="F74" s="1">
        <v>107</v>
      </c>
      <c r="G74" s="6">
        <v>0.48</v>
      </c>
      <c r="H74" s="1">
        <v>180</v>
      </c>
      <c r="I74" s="1" t="s">
        <v>36</v>
      </c>
      <c r="J74" s="1">
        <v>193</v>
      </c>
      <c r="K74" s="1">
        <f t="shared" si="44"/>
        <v>0</v>
      </c>
      <c r="L74" s="1"/>
      <c r="M74" s="1"/>
      <c r="N74" s="1"/>
      <c r="O74" s="1">
        <f t="shared" si="45"/>
        <v>38.6</v>
      </c>
      <c r="P74" s="5">
        <f t="shared" ref="P74:P75" si="53">16*O74-F74</f>
        <v>510.6</v>
      </c>
      <c r="Q74" s="5">
        <f t="shared" si="46"/>
        <v>560</v>
      </c>
      <c r="R74" s="5"/>
      <c r="S74" s="1"/>
      <c r="T74" s="1">
        <f t="shared" si="47"/>
        <v>17.279792746113991</v>
      </c>
      <c r="U74" s="1">
        <f t="shared" si="48"/>
        <v>2.7720207253886011</v>
      </c>
      <c r="V74" s="1">
        <v>19.2</v>
      </c>
      <c r="W74" s="1">
        <v>29.2</v>
      </c>
      <c r="X74" s="1">
        <v>25.2</v>
      </c>
      <c r="Y74" s="1">
        <v>35.4</v>
      </c>
      <c r="Z74" s="1">
        <v>34</v>
      </c>
      <c r="AA74" s="1"/>
      <c r="AB74" s="1">
        <f t="shared" si="52"/>
        <v>245.08799999999999</v>
      </c>
      <c r="AC74" s="6">
        <v>8</v>
      </c>
      <c r="AD74" s="9">
        <f t="shared" si="49"/>
        <v>70</v>
      </c>
      <c r="AE74" s="1">
        <f t="shared" si="50"/>
        <v>268.8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32</v>
      </c>
      <c r="C75" s="1">
        <v>1177</v>
      </c>
      <c r="D75" s="1">
        <v>972</v>
      </c>
      <c r="E75" s="1">
        <v>577</v>
      </c>
      <c r="F75" s="1">
        <v>1329</v>
      </c>
      <c r="G75" s="6">
        <v>0.25</v>
      </c>
      <c r="H75" s="1">
        <v>180</v>
      </c>
      <c r="I75" s="1" t="s">
        <v>36</v>
      </c>
      <c r="J75" s="1">
        <v>577</v>
      </c>
      <c r="K75" s="1">
        <f t="shared" si="44"/>
        <v>0</v>
      </c>
      <c r="L75" s="1"/>
      <c r="M75" s="1"/>
      <c r="N75" s="1"/>
      <c r="O75" s="1">
        <f t="shared" si="45"/>
        <v>115.4</v>
      </c>
      <c r="P75" s="5">
        <f t="shared" si="53"/>
        <v>517.40000000000009</v>
      </c>
      <c r="Q75" s="5">
        <f t="shared" si="46"/>
        <v>504</v>
      </c>
      <c r="R75" s="5"/>
      <c r="S75" s="1"/>
      <c r="T75" s="1">
        <f t="shared" si="47"/>
        <v>15.883882149046793</v>
      </c>
      <c r="U75" s="1">
        <f t="shared" si="48"/>
        <v>11.516464471403813</v>
      </c>
      <c r="V75" s="1">
        <v>124.6</v>
      </c>
      <c r="W75" s="1">
        <v>140.6</v>
      </c>
      <c r="X75" s="1">
        <v>154.19999999999999</v>
      </c>
      <c r="Y75" s="1">
        <v>141</v>
      </c>
      <c r="Z75" s="1">
        <v>145.6</v>
      </c>
      <c r="AA75" s="1" t="s">
        <v>41</v>
      </c>
      <c r="AB75" s="1">
        <f t="shared" si="52"/>
        <v>129.35000000000002</v>
      </c>
      <c r="AC75" s="6">
        <v>12</v>
      </c>
      <c r="AD75" s="9">
        <f t="shared" si="49"/>
        <v>42</v>
      </c>
      <c r="AE75" s="1">
        <f t="shared" si="50"/>
        <v>126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32</v>
      </c>
      <c r="C76" s="1">
        <v>1035</v>
      </c>
      <c r="D76" s="1">
        <v>972</v>
      </c>
      <c r="E76" s="1">
        <v>719</v>
      </c>
      <c r="F76" s="1">
        <v>1087</v>
      </c>
      <c r="G76" s="6">
        <v>0.25</v>
      </c>
      <c r="H76" s="1">
        <v>180</v>
      </c>
      <c r="I76" s="1" t="s">
        <v>36</v>
      </c>
      <c r="J76" s="1">
        <v>719</v>
      </c>
      <c r="K76" s="1">
        <f t="shared" si="44"/>
        <v>0</v>
      </c>
      <c r="L76" s="1"/>
      <c r="M76" s="1"/>
      <c r="N76" s="1"/>
      <c r="O76" s="1">
        <f t="shared" si="45"/>
        <v>143.80000000000001</v>
      </c>
      <c r="P76" s="5">
        <f>16*O76-F76</f>
        <v>1213.8000000000002</v>
      </c>
      <c r="Q76" s="5">
        <f t="shared" si="46"/>
        <v>1176</v>
      </c>
      <c r="R76" s="5"/>
      <c r="S76" s="1"/>
      <c r="T76" s="1">
        <f t="shared" si="47"/>
        <v>15.73713490959666</v>
      </c>
      <c r="U76" s="1">
        <f t="shared" si="48"/>
        <v>7.5591098748261469</v>
      </c>
      <c r="V76" s="1">
        <v>103.2</v>
      </c>
      <c r="W76" s="1">
        <v>101</v>
      </c>
      <c r="X76" s="1">
        <v>130.6</v>
      </c>
      <c r="Y76" s="1">
        <v>128.4</v>
      </c>
      <c r="Z76" s="1">
        <v>164</v>
      </c>
      <c r="AA76" s="1"/>
      <c r="AB76" s="1">
        <f t="shared" si="52"/>
        <v>303.45000000000005</v>
      </c>
      <c r="AC76" s="6">
        <v>12</v>
      </c>
      <c r="AD76" s="9">
        <f t="shared" si="49"/>
        <v>98</v>
      </c>
      <c r="AE76" s="1">
        <f t="shared" si="50"/>
        <v>294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35</v>
      </c>
      <c r="C77" s="1">
        <v>83.7</v>
      </c>
      <c r="D77" s="1">
        <v>189</v>
      </c>
      <c r="E77" s="1">
        <v>70.2</v>
      </c>
      <c r="F77" s="1">
        <v>189</v>
      </c>
      <c r="G77" s="6">
        <v>1</v>
      </c>
      <c r="H77" s="1">
        <v>180</v>
      </c>
      <c r="I77" s="1" t="s">
        <v>36</v>
      </c>
      <c r="J77" s="1">
        <v>69.599999999999994</v>
      </c>
      <c r="K77" s="1">
        <f t="shared" si="44"/>
        <v>0.60000000000000853</v>
      </c>
      <c r="L77" s="1"/>
      <c r="M77" s="1"/>
      <c r="N77" s="1"/>
      <c r="O77" s="1">
        <f t="shared" si="45"/>
        <v>14.040000000000001</v>
      </c>
      <c r="P77" s="5">
        <f>16*O77-F77</f>
        <v>35.640000000000015</v>
      </c>
      <c r="Q77" s="5">
        <f t="shared" si="46"/>
        <v>37.800000000000004</v>
      </c>
      <c r="R77" s="5"/>
      <c r="S77" s="1"/>
      <c r="T77" s="1">
        <f t="shared" si="47"/>
        <v>16.153846153846153</v>
      </c>
      <c r="U77" s="1">
        <f t="shared" si="48"/>
        <v>13.46153846153846</v>
      </c>
      <c r="V77" s="1">
        <v>23.76</v>
      </c>
      <c r="W77" s="1">
        <v>8.1</v>
      </c>
      <c r="X77" s="1">
        <v>15.66</v>
      </c>
      <c r="Y77" s="1">
        <v>0.54</v>
      </c>
      <c r="Z77" s="1">
        <v>9.18</v>
      </c>
      <c r="AA77" s="1"/>
      <c r="AB77" s="1">
        <f t="shared" si="52"/>
        <v>35.640000000000015</v>
      </c>
      <c r="AC77" s="6">
        <v>2.7</v>
      </c>
      <c r="AD77" s="9">
        <f t="shared" si="49"/>
        <v>14</v>
      </c>
      <c r="AE77" s="1">
        <f t="shared" si="50"/>
        <v>37.800000000000004</v>
      </c>
      <c r="AF77" s="1">
        <f>VLOOKUP(A77,[1]Sheet!$A:$AG,32,0)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35</v>
      </c>
      <c r="C78" s="1">
        <v>-20</v>
      </c>
      <c r="D78" s="1">
        <v>70</v>
      </c>
      <c r="E78" s="24">
        <f>95+E79</f>
        <v>535</v>
      </c>
      <c r="F78" s="24">
        <f>-45+F79</f>
        <v>695</v>
      </c>
      <c r="G78" s="6">
        <v>1</v>
      </c>
      <c r="H78" s="1">
        <v>180</v>
      </c>
      <c r="I78" s="1" t="s">
        <v>36</v>
      </c>
      <c r="J78" s="1">
        <v>95</v>
      </c>
      <c r="K78" s="1">
        <f t="shared" si="44"/>
        <v>440</v>
      </c>
      <c r="L78" s="1"/>
      <c r="M78" s="1"/>
      <c r="N78" s="1"/>
      <c r="O78" s="1">
        <f t="shared" si="45"/>
        <v>107</v>
      </c>
      <c r="P78" s="5">
        <f>16*O78-F78</f>
        <v>1017</v>
      </c>
      <c r="Q78" s="5">
        <f t="shared" si="46"/>
        <v>1020</v>
      </c>
      <c r="R78" s="5"/>
      <c r="S78" s="1"/>
      <c r="T78" s="1">
        <f t="shared" si="47"/>
        <v>16.028037383177569</v>
      </c>
      <c r="U78" s="1">
        <f t="shared" si="48"/>
        <v>6.4953271028037385</v>
      </c>
      <c r="V78" s="1">
        <v>88</v>
      </c>
      <c r="W78" s="1">
        <v>79</v>
      </c>
      <c r="X78" s="1">
        <v>128</v>
      </c>
      <c r="Y78" s="1">
        <v>105</v>
      </c>
      <c r="Z78" s="1">
        <v>103</v>
      </c>
      <c r="AA78" s="1" t="s">
        <v>54</v>
      </c>
      <c r="AB78" s="1">
        <f t="shared" si="52"/>
        <v>1017</v>
      </c>
      <c r="AC78" s="6">
        <v>5</v>
      </c>
      <c r="AD78" s="9">
        <f t="shared" si="49"/>
        <v>204</v>
      </c>
      <c r="AE78" s="1">
        <f t="shared" si="50"/>
        <v>1020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0" t="s">
        <v>119</v>
      </c>
      <c r="B79" s="20" t="s">
        <v>35</v>
      </c>
      <c r="C79" s="20">
        <v>1075</v>
      </c>
      <c r="D79" s="26">
        <v>180</v>
      </c>
      <c r="E79" s="24">
        <v>440</v>
      </c>
      <c r="F79" s="24">
        <v>740</v>
      </c>
      <c r="G79" s="21">
        <v>0</v>
      </c>
      <c r="H79" s="20" t="e">
        <v>#N/A</v>
      </c>
      <c r="I79" s="20" t="s">
        <v>33</v>
      </c>
      <c r="J79" s="20">
        <v>440</v>
      </c>
      <c r="K79" s="20">
        <f t="shared" si="44"/>
        <v>0</v>
      </c>
      <c r="L79" s="20"/>
      <c r="M79" s="20"/>
      <c r="N79" s="20"/>
      <c r="O79" s="20">
        <f t="shared" si="45"/>
        <v>88</v>
      </c>
      <c r="P79" s="22"/>
      <c r="Q79" s="22"/>
      <c r="R79" s="22"/>
      <c r="S79" s="20"/>
      <c r="T79" s="20"/>
      <c r="U79" s="20"/>
      <c r="V79" s="20">
        <v>76</v>
      </c>
      <c r="W79" s="20">
        <v>61</v>
      </c>
      <c r="X79" s="20">
        <v>42</v>
      </c>
      <c r="Y79" s="20">
        <v>21</v>
      </c>
      <c r="Z79" s="20">
        <v>55</v>
      </c>
      <c r="AA79" s="26" t="s">
        <v>67</v>
      </c>
      <c r="AB79" s="20">
        <f t="shared" si="52"/>
        <v>0</v>
      </c>
      <c r="AC79" s="21">
        <v>0</v>
      </c>
      <c r="AD79" s="23"/>
      <c r="AE79" s="20"/>
      <c r="AF79" s="20"/>
      <c r="AG79" s="20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32</v>
      </c>
      <c r="C80" s="1">
        <v>382</v>
      </c>
      <c r="D80" s="1">
        <v>264</v>
      </c>
      <c r="E80" s="1">
        <v>76</v>
      </c>
      <c r="F80" s="1">
        <v>548</v>
      </c>
      <c r="G80" s="6">
        <v>0.14000000000000001</v>
      </c>
      <c r="H80" s="1">
        <v>180</v>
      </c>
      <c r="I80" s="1" t="s">
        <v>36</v>
      </c>
      <c r="J80" s="1">
        <v>74</v>
      </c>
      <c r="K80" s="1">
        <f t="shared" si="44"/>
        <v>2</v>
      </c>
      <c r="L80" s="1"/>
      <c r="M80" s="1"/>
      <c r="N80" s="1"/>
      <c r="O80" s="1">
        <f t="shared" si="45"/>
        <v>15.2</v>
      </c>
      <c r="P80" s="5"/>
      <c r="Q80" s="5">
        <f>AC80*AD80</f>
        <v>0</v>
      </c>
      <c r="R80" s="5"/>
      <c r="S80" s="1"/>
      <c r="T80" s="1">
        <f>(F80+Q80)/O80</f>
        <v>36.05263157894737</v>
      </c>
      <c r="U80" s="1">
        <f>F80/O80</f>
        <v>36.05263157894737</v>
      </c>
      <c r="V80" s="1">
        <v>15.2</v>
      </c>
      <c r="W80" s="1">
        <v>38</v>
      </c>
      <c r="X80" s="1">
        <v>35.200000000000003</v>
      </c>
      <c r="Y80" s="1">
        <v>45.6</v>
      </c>
      <c r="Z80" s="1">
        <v>71.2</v>
      </c>
      <c r="AA80" s="33" t="s">
        <v>59</v>
      </c>
      <c r="AB80" s="1">
        <f t="shared" si="52"/>
        <v>0</v>
      </c>
      <c r="AC80" s="6">
        <v>22</v>
      </c>
      <c r="AD80" s="9">
        <f>MROUND(P80,AC80*AF80)/AC80</f>
        <v>0</v>
      </c>
      <c r="AE80" s="1">
        <f>AD80*AC80*G80</f>
        <v>0</v>
      </c>
      <c r="AF80" s="1">
        <f>VLOOKUP(A80,[1]Sheet!$A:$AG,32,0)</f>
        <v>12</v>
      </c>
      <c r="AG80" s="1">
        <f>VLOOKUP(A80,[1]Sheet!$A:$AG,33,0)</f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G80" xr:uid="{8663864E-70F6-47B3-931E-7B2E9CBAD16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2024-10-31T08:53:29Z</dcterms:created>
  <dcterms:modified xsi:type="dcterms:W3CDTF">2024-11-01T08:22:00Z</dcterms:modified>
</cp:coreProperties>
</file>