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7A7B92C-87D8-448E-B72D-9B7345DD40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Y249" i="1"/>
  <c r="X249" i="1"/>
  <c r="BP248" i="1"/>
  <c r="BO248" i="1"/>
  <c r="BN248" i="1"/>
  <c r="BM248" i="1"/>
  <c r="Z248" i="1"/>
  <c r="Z249" i="1" s="1"/>
  <c r="Y248" i="1"/>
  <c r="Y250" i="1" s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Z159" i="1" s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8" i="1"/>
  <c r="BN36" i="1"/>
  <c r="Y76" i="1"/>
  <c r="Y87" i="1"/>
  <c r="BN81" i="1"/>
  <c r="BN82" i="1"/>
  <c r="BN85" i="1"/>
  <c r="Y94" i="1"/>
  <c r="Z105" i="1"/>
  <c r="BN97" i="1"/>
  <c r="BN99" i="1"/>
  <c r="BN101" i="1"/>
  <c r="Z218" i="1"/>
  <c r="BN223" i="1"/>
  <c r="BP223" i="1"/>
  <c r="Y224" i="1"/>
  <c r="Z231" i="1"/>
  <c r="BN229" i="1"/>
  <c r="X287" i="1"/>
  <c r="X288" i="1" s="1"/>
  <c r="Y66" i="1"/>
  <c r="BN64" i="1"/>
  <c r="Y112" i="1"/>
  <c r="BN110" i="1"/>
  <c r="Y125" i="1"/>
  <c r="Z124" i="1"/>
  <c r="BN122" i="1"/>
  <c r="BN128" i="1"/>
  <c r="BP128" i="1"/>
  <c r="Y129" i="1"/>
  <c r="BN134" i="1"/>
  <c r="Z189" i="1"/>
  <c r="BN187" i="1"/>
  <c r="Z199" i="1"/>
  <c r="Z207" i="1"/>
  <c r="BN203" i="1"/>
  <c r="BN205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X286" i="1"/>
  <c r="X289" i="1"/>
  <c r="Y33" i="1"/>
  <c r="BN29" i="1"/>
  <c r="BN31" i="1"/>
  <c r="X285" i="1"/>
  <c r="Y38" i="1"/>
  <c r="Y59" i="1"/>
  <c r="Z59" i="1"/>
  <c r="BN48" i="1"/>
  <c r="BN50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5" i="1"/>
  <c r="BP103" i="1"/>
  <c r="BN103" i="1"/>
  <c r="Y117" i="1"/>
  <c r="BP115" i="1"/>
  <c r="BN115" i="1"/>
  <c r="Y141" i="1"/>
  <c r="Y140" i="1"/>
  <c r="BP139" i="1"/>
  <c r="BN139" i="1"/>
  <c r="Y159" i="1"/>
  <c r="BP157" i="1"/>
  <c r="BN157" i="1"/>
  <c r="Y160" i="1"/>
  <c r="Y172" i="1"/>
  <c r="Y171" i="1"/>
  <c r="BP170" i="1"/>
  <c r="BN170" i="1"/>
  <c r="BP194" i="1"/>
  <c r="BN194" i="1"/>
  <c r="BP196" i="1"/>
  <c r="BN196" i="1"/>
  <c r="BP198" i="1"/>
  <c r="BN198" i="1"/>
  <c r="Y218" i="1"/>
  <c r="BP216" i="1"/>
  <c r="BN216" i="1"/>
  <c r="Y219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11" i="1"/>
  <c r="Z117" i="1"/>
  <c r="Y207" i="1"/>
  <c r="Y208" i="1"/>
  <c r="Y260" i="1"/>
  <c r="Y261" i="1"/>
  <c r="H9" i="1"/>
  <c r="A10" i="1"/>
  <c r="Y24" i="1"/>
  <c r="Y32" i="1"/>
  <c r="Y39" i="1"/>
  <c r="Y44" i="1"/>
  <c r="Y60" i="1"/>
  <c r="Y65" i="1"/>
  <c r="Y77" i="1"/>
  <c r="Y86" i="1"/>
  <c r="Y93" i="1"/>
  <c r="Y106" i="1"/>
  <c r="Y111" i="1"/>
  <c r="Y118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09" i="1"/>
  <c r="BP109" i="1"/>
  <c r="BN116" i="1"/>
  <c r="BN121" i="1"/>
  <c r="BP121" i="1"/>
  <c r="BN123" i="1"/>
  <c r="Y124" i="1"/>
  <c r="Z135" i="1"/>
  <c r="Y147" i="1"/>
  <c r="BP158" i="1"/>
  <c r="BN158" i="1"/>
  <c r="Y168" i="1"/>
  <c r="Y182" i="1"/>
  <c r="BP181" i="1"/>
  <c r="BN181" i="1"/>
  <c r="Y190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Y213" i="1"/>
  <c r="BP217" i="1"/>
  <c r="BN217" i="1"/>
  <c r="Y231" i="1"/>
  <c r="Y232" i="1"/>
  <c r="Y245" i="1"/>
  <c r="BP242" i="1"/>
  <c r="BN242" i="1"/>
  <c r="BP243" i="1"/>
  <c r="BN243" i="1"/>
  <c r="BP244" i="1"/>
  <c r="BN244" i="1"/>
  <c r="Y255" i="1"/>
  <c r="BP259" i="1"/>
  <c r="BN259" i="1"/>
  <c r="Z290" i="1" l="1"/>
  <c r="Y289" i="1"/>
  <c r="Y287" i="1"/>
  <c r="Y285" i="1"/>
  <c r="C298" i="1" s="1"/>
  <c r="Y286" i="1"/>
  <c r="Y288" i="1" s="1"/>
  <c r="B298" i="1" l="1"/>
  <c r="A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<sst xmlns="http://schemas.openxmlformats.org/spreadsheetml/2006/main" count="1443" uniqueCount="491">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</sst>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6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72" t="s">
        <v>0</v>
      </c>
      <c r="E1" s="335"/>
      <c r="F1" s="335"/>
      <c r="G1" s="12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1"/>
      <c r="P5" s="24" t="s">
        <v>9</v>
      </c>
      <c r="Q5" s="508">
        <v>45600</v>
      </c>
      <c r="R5" s="404"/>
      <c r="T5" s="427" t="s">
        <v>10</v>
      </c>
      <c r="U5" s="316"/>
      <c r="V5" s="428" t="s">
        <v>11</v>
      </c>
      <c r="W5" s="404"/>
      <c r="AB5" s="51"/>
      <c r="AC5" s="51"/>
      <c r="AD5" s="51"/>
      <c r="AE5" s="51"/>
    </row>
    <row r="6" spans="1:32" s="304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2"/>
      <c r="P6" s="24" t="s">
        <v>14</v>
      </c>
      <c r="Q6" s="51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2" t="s">
        <v>15</v>
      </c>
      <c r="U6" s="316"/>
      <c r="V6" s="453" t="s">
        <v>16</v>
      </c>
      <c r="W6" s="351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15"/>
      <c r="U7" s="316"/>
      <c r="V7" s="454"/>
      <c r="W7" s="455"/>
      <c r="AB7" s="51"/>
      <c r="AC7" s="51"/>
      <c r="AD7" s="51"/>
      <c r="AE7" s="51"/>
    </row>
    <row r="8" spans="1:32" s="304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57"/>
      <c r="T8" s="315"/>
      <c r="U8" s="316"/>
      <c r="V8" s="454"/>
      <c r="W8" s="455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401"/>
      <c r="R9" s="402"/>
      <c r="T9" s="315"/>
      <c r="U9" s="316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1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33"/>
      <c r="R10" s="434"/>
      <c r="U10" s="24" t="s">
        <v>22</v>
      </c>
      <c r="V10" s="350" t="s">
        <v>23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77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29</v>
      </c>
      <c r="Q12" s="411"/>
      <c r="R12" s="357"/>
      <c r="S12" s="23"/>
      <c r="U12" s="24"/>
      <c r="V12" s="335"/>
      <c r="W12" s="315"/>
      <c r="AB12" s="51"/>
      <c r="AC12" s="51"/>
      <c r="AD12" s="51"/>
      <c r="AE12" s="51"/>
    </row>
    <row r="13" spans="1:32" s="304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31</v>
      </c>
      <c r="Q13" s="477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0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49" t="s">
        <v>55</v>
      </c>
      <c r="AB17" s="449" t="s">
        <v>56</v>
      </c>
      <c r="AC17" s="449" t="s">
        <v>57</v>
      </c>
      <c r="AD17" s="449" t="s">
        <v>58</v>
      </c>
      <c r="AE17" s="493"/>
      <c r="AF17" s="494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70" t="s">
        <v>60</v>
      </c>
      <c r="V18" s="70" t="s">
        <v>61</v>
      </c>
      <c r="W18" s="346"/>
      <c r="X18" s="346"/>
      <c r="Y18" s="517"/>
      <c r="Z18" s="466"/>
      <c r="AA18" s="450"/>
      <c r="AB18" s="450"/>
      <c r="AC18" s="450"/>
      <c r="AD18" s="495"/>
      <c r="AE18" s="496"/>
      <c r="AF18" s="497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98</v>
      </c>
      <c r="Y28" s="31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42</v>
      </c>
      <c r="Y29" s="31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0</v>
      </c>
      <c r="Y30" s="31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140</v>
      </c>
      <c r="Y32" s="312">
        <f>IFERROR(SUM(Y28:Y31),"0")</f>
        <v>140</v>
      </c>
      <c r="Z32" s="312">
        <f>IFERROR(IF(Z28="",0,Z28),"0")+IFERROR(IF(Z29="",0,Z29),"0")+IFERROR(IF(Z30="",0,Z30),"0")+IFERROR(IF(Z31="",0,Z31),"0")</f>
        <v>1.3174000000000001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210</v>
      </c>
      <c r="Y33" s="312">
        <f>IFERROR(SUMPRODUCT(Y28:Y31*H28:H31),"0")</f>
        <v>210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12</v>
      </c>
      <c r="Y37" s="31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12</v>
      </c>
      <c r="Y38" s="312">
        <f>IFERROR(SUM(Y36:Y37),"0")</f>
        <v>12</v>
      </c>
      <c r="Z38" s="312">
        <f>IFERROR(IF(Z36="",0,Z36),"0")+IFERROR(IF(Z37="",0,Z37),"0")</f>
        <v>0.186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72</v>
      </c>
      <c r="Y39" s="312">
        <f>IFERROR(SUMPRODUCT(Y36:Y37*H36:H37),"0")</f>
        <v>72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7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48</v>
      </c>
      <c r="Y57" s="311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48</v>
      </c>
      <c r="Y59" s="312">
        <f>IFERROR(SUM(Y47:Y58),"0")</f>
        <v>48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345.6</v>
      </c>
      <c r="Y60" s="312">
        <f>IFERROR(SUMPRODUCT(Y47:Y58*H47:H58),"0")</f>
        <v>345.6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36</v>
      </c>
      <c r="Y64" s="31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36</v>
      </c>
      <c r="Y65" s="312">
        <f>IFERROR(SUM(Y63:Y64),"0")</f>
        <v>36</v>
      </c>
      <c r="Z65" s="312">
        <f>IFERROR(IF(Z63="",0,Z63),"0")+IFERROR(IF(Z64="",0,Z64),"0")</f>
        <v>0.31175999999999998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180</v>
      </c>
      <c r="Y66" s="312">
        <f>IFERROR(SUMPRODUCT(Y63:Y64*H63:H64),"0")</f>
        <v>180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0</v>
      </c>
      <c r="Y69" s="31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0</v>
      </c>
      <c r="Y70" s="312">
        <f>IFERROR(SUM(Y69:Y69),"0")</f>
        <v>0</v>
      </c>
      <c r="Z70" s="312">
        <f>IFERROR(IF(Z69="",0,Z69),"0")</f>
        <v>0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0</v>
      </c>
      <c r="Y71" s="312">
        <f>IFERROR(SUMPRODUCT(Y69:Y69*H69:H69),"0")</f>
        <v>0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56</v>
      </c>
      <c r="Y74" s="31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14</v>
      </c>
      <c r="Y75" s="31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1.2515999999999998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4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0</v>
      </c>
      <c r="Y81" s="31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1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0</v>
      </c>
      <c r="Y82" s="31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28</v>
      </c>
      <c r="Y83" s="31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0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84</v>
      </c>
      <c r="Y86" s="312">
        <f>IFERROR(SUM(Y80:Y85),"0")</f>
        <v>84</v>
      </c>
      <c r="Z86" s="312">
        <f>IFERROR(IF(Z80="",0,Z80),"0")+IFERROR(IF(Z81="",0,Z81),"0")+IFERROR(IF(Z82="",0,Z82),"0")+IFERROR(IF(Z83="",0,Z83),"0")+IFERROR(IF(Z84="",0,Z84),"0")+IFERROR(IF(Z85="",0,Z85),"0")</f>
        <v>1.5019199999999999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302.39999999999998</v>
      </c>
      <c r="Y87" s="312">
        <f>IFERROR(SUMPRODUCT(Y80:Y85*H80:H85),"0")</f>
        <v>302.39999999999998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12</v>
      </c>
      <c r="Y97" s="311">
        <f t="shared" ref="Y97:Y104" si="12">IFERROR(IF(X97="","",X97),"")</f>
        <v>12</v>
      </c>
      <c r="Z97" s="36">
        <f t="shared" ref="Z97:Z104" si="13">IFERROR(IF(X97="","",X97*0.0155),"")</f>
        <v>0.186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86.395200000000003</v>
      </c>
      <c r="BN97" s="67">
        <f t="shared" ref="BN97:BN104" si="15">IFERROR(Y97*I97,"0")</f>
        <v>86.395200000000003</v>
      </c>
      <c r="BO97" s="67">
        <f t="shared" ref="BO97:BO104" si="16">IFERROR(X97/J97,"0")</f>
        <v>0.14285714285714285</v>
      </c>
      <c r="BP97" s="67">
        <f t="shared" ref="BP97:BP104" si="17">IFERROR(Y97/J97,"0")</f>
        <v>0.14285714285714285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0</v>
      </c>
      <c r="Y99" s="31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12</v>
      </c>
      <c r="Y101" s="31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0</v>
      </c>
      <c r="Y103" s="31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24</v>
      </c>
      <c r="Y105" s="312">
        <f>IFERROR(SUM(Y97:Y104),"0")</f>
        <v>24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0.372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165.12</v>
      </c>
      <c r="Y106" s="312">
        <f>IFERROR(SUMPRODUCT(Y97:Y104*H97:H104),"0")</f>
        <v>165.12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0</v>
      </c>
      <c r="Y109" s="31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70</v>
      </c>
      <c r="Y110" s="31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70</v>
      </c>
      <c r="Y111" s="312">
        <f>IFERROR(SUM(Y109:Y110),"0")</f>
        <v>70</v>
      </c>
      <c r="Z111" s="312">
        <f>IFERROR(IF(Z109="",0,Z109),"0")+IFERROR(IF(Z110="",0,Z110),"0")</f>
        <v>1.2516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210</v>
      </c>
      <c r="Y112" s="312">
        <f>IFERROR(SUMPRODUCT(Y109:Y110*H109:H110),"0")</f>
        <v>210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14</v>
      </c>
      <c r="Y116" s="31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14</v>
      </c>
      <c r="Y117" s="312">
        <f>IFERROR(SUM(Y115:Y116),"0")</f>
        <v>14</v>
      </c>
      <c r="Z117" s="312">
        <f>IFERROR(IF(Z115="",0,Z115),"0")+IFERROR(IF(Z116="",0,Z116),"0")</f>
        <v>0.25031999999999999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42</v>
      </c>
      <c r="Y118" s="312">
        <f>IFERROR(SUMPRODUCT(Y115:Y116*H115:H116),"0")</f>
        <v>42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0</v>
      </c>
      <c r="Y122" s="311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0</v>
      </c>
      <c r="Y124" s="312">
        <f>IFERROR(SUM(Y121:Y123),"0")</f>
        <v>0</v>
      </c>
      <c r="Z124" s="312">
        <f>IFERROR(IF(Z121="",0,Z121),"0")+IFERROR(IF(Z122="",0,Z122),"0")+IFERROR(IF(Z123="",0,Z123),"0")</f>
        <v>0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0</v>
      </c>
      <c r="Y125" s="312">
        <f>IFERROR(SUMPRODUCT(Y121:Y123*H121:H123),"0")</f>
        <v>0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0</v>
      </c>
      <c r="Y128" s="311">
        <f>IFERROR(IF(X128="","",X128),"")</f>
        <v>0</v>
      </c>
      <c r="Z128" s="36">
        <f>IFERROR(IF(X128="","",X128*0.01788),"")</f>
        <v>0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0</v>
      </c>
      <c r="Y129" s="312">
        <f>IFERROR(SUM(Y128:Y128),"0")</f>
        <v>0</v>
      </c>
      <c r="Z129" s="312">
        <f>IFERROR(IF(Z128="",0,Z128),"0")</f>
        <v>0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0</v>
      </c>
      <c r="Y130" s="312">
        <f>IFERROR(SUMPRODUCT(Y128:Y128*H128:H128),"0")</f>
        <v>0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8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54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36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0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8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0</v>
      </c>
      <c r="Y164" s="311">
        <f>IFERROR(IF(X164="","",X164),"")</f>
        <v>0</v>
      </c>
      <c r="Z164" s="36">
        <f>IFERROR(IF(X164="","",X164*0.01788),"")</f>
        <v>0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0</v>
      </c>
      <c r="Y165" s="31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0</v>
      </c>
      <c r="Y167" s="312">
        <f>IFERROR(SUM(Y164:Y166),"0")</f>
        <v>0</v>
      </c>
      <c r="Z167" s="312">
        <f>IFERROR(IF(Z164="",0,Z164),"0")+IFERROR(IF(Z165="",0,Z165),"0")+IFERROR(IF(Z166="",0,Z166),"0")</f>
        <v>0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0</v>
      </c>
      <c r="Y168" s="312">
        <f>IFERROR(SUMPRODUCT(Y164:Y166*H164:H166),"0")</f>
        <v>0</v>
      </c>
      <c r="Z168" s="37"/>
      <c r="AA168" s="313"/>
      <c r="AB168" s="313"/>
      <c r="AC168" s="313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53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5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35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6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5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73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12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5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47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0</v>
      </c>
      <c r="Y252" s="311">
        <f>IFERROR(IF(X252="","",X252),"")</f>
        <v>0</v>
      </c>
      <c r="Z252" s="36">
        <f>IFERROR(IF(X252="","",X252*0.0155),"")</f>
        <v>0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00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0</v>
      </c>
      <c r="Y254" s="312">
        <f>IFERROR(SUM(Y252:Y253),"0")</f>
        <v>0</v>
      </c>
      <c r="Z254" s="312">
        <f>IFERROR(IF(Z252="",0,Z252),"0")+IFERROR(IF(Z253="",0,Z253),"0")</f>
        <v>0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0</v>
      </c>
      <c r="Y255" s="312">
        <f>IFERROR(SUMPRODUCT(Y252:Y253*H252:H253),"0")</f>
        <v>0</v>
      </c>
      <c r="Z255" s="37"/>
      <c r="AA255" s="313"/>
      <c r="AB255" s="313"/>
      <c r="AC255" s="313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3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95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09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14</v>
      </c>
      <c r="Y263" s="311">
        <f t="shared" ref="Y263:Y282" si="24">IFERROR(IF(X263="","",X263),"")</f>
        <v>14</v>
      </c>
      <c r="Z263" s="36">
        <f>IFERROR(IF(X263="","",X263*0.00936),"")</f>
        <v>0.13103999999999999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44.688000000000002</v>
      </c>
      <c r="BN263" s="67">
        <f t="shared" ref="BN263:BN282" si="26">IFERROR(Y263*I263,"0")</f>
        <v>44.688000000000002</v>
      </c>
      <c r="BO263" s="67">
        <f t="shared" ref="BO263:BO282" si="27">IFERROR(X263/J263,"0")</f>
        <v>0.1111111111111111</v>
      </c>
      <c r="BP263" s="67">
        <f t="shared" ref="BP263:BP282" si="28">IFERROR(Y263/J263,"0")</f>
        <v>0.1111111111111111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8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0</v>
      </c>
      <c r="Y264" s="311">
        <f t="shared" si="24"/>
        <v>0</v>
      </c>
      <c r="Z264" s="36">
        <f>IFERROR(IF(X264="","",X264*0.00936),"")</f>
        <v>0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3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12</v>
      </c>
      <c r="Y266" s="311">
        <f t="shared" si="24"/>
        <v>12</v>
      </c>
      <c r="Z266" s="36">
        <f>IFERROR(IF(X266="","",X266*0.0155),"")</f>
        <v>0.186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68.820000000000007</v>
      </c>
      <c r="BN266" s="67">
        <f t="shared" si="26"/>
        <v>68.820000000000007</v>
      </c>
      <c r="BO266" s="67">
        <f t="shared" si="27"/>
        <v>0.14285714285714285</v>
      </c>
      <c r="BP266" s="67">
        <f t="shared" si="28"/>
        <v>0.14285714285714285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1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2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70</v>
      </c>
      <c r="Y268" s="311">
        <f t="shared" si="24"/>
        <v>70</v>
      </c>
      <c r="Z268" s="36">
        <f t="shared" si="29"/>
        <v>0.6552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223.44</v>
      </c>
      <c r="BN268" s="67">
        <f t="shared" si="26"/>
        <v>223.44</v>
      </c>
      <c r="BO268" s="67">
        <f t="shared" si="27"/>
        <v>0.55555555555555558</v>
      </c>
      <c r="BP268" s="67">
        <f t="shared" si="28"/>
        <v>0.55555555555555558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1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1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78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59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3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79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2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8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2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0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8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96</v>
      </c>
      <c r="Y283" s="312">
        <f>IFERROR(SUM(Y263:Y282),"0")</f>
        <v>96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0.97223999999999999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318</v>
      </c>
      <c r="Y284" s="312">
        <f>IFERROR(SUMPRODUCT(Y263:Y282*H263:H282),"0")</f>
        <v>318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2097.12</v>
      </c>
      <c r="Y285" s="312">
        <f>IFERROR(Y24+Y33+Y39+Y44+Y60+Y66+Y71+Y77+Y87+Y94+Y106+Y112+Y118+Y125+Y130+Y136+Y141+Y147+Y155+Y160+Y168+Y172+Y177+Y183+Y190+Y200+Y208+Y213+Y219+Y225+Y232+Y238+Y246+Y250+Y255+Y261+Y284,"0")</f>
        <v>2097.12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7" t="s">
        <v>73</v>
      </c>
      <c r="X286" s="312">
        <f>IFERROR(SUM(BM22:BM282),"0")</f>
        <v>2374.8904000000002</v>
      </c>
      <c r="Y286" s="312">
        <f>IFERROR(SUM(BN22:BN282),"0")</f>
        <v>2374.8904000000002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7" t="s">
        <v>465</v>
      </c>
      <c r="X287" s="38">
        <f>ROUNDUP(SUM(BO22:BO282),0)</f>
        <v>7</v>
      </c>
      <c r="Y287" s="38">
        <f>ROUNDUP(SUM(BP22:BP282),0)</f>
        <v>7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7" t="s">
        <v>73</v>
      </c>
      <c r="X288" s="312">
        <f>GrossWeightTotal+PalletQtyTotal*25</f>
        <v>2549.8904000000002</v>
      </c>
      <c r="Y288" s="312">
        <f>GrossWeightTotalR+PalletQtyTotalR*25</f>
        <v>2549.8904000000002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594</v>
      </c>
      <c r="Y289" s="312">
        <f>IFERROR(Y23+Y32+Y38+Y43+Y59+Y65+Y70+Y76+Y86+Y93+Y105+Y111+Y117+Y124+Y129+Y135+Y140+Y146+Y154+Y159+Y167+Y171+Y176+Y182+Y189+Y199+Y207+Y212+Y218+Y224+Y231+Y237+Y245+Y249+Y254+Y260+Y283,"0")</f>
        <v>594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8.1588399999999996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8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210</v>
      </c>
      <c r="D295" s="46">
        <f>IFERROR(X36*H36,"0")+IFERROR(X37*H37,"0")</f>
        <v>72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295" s="46">
        <f>IFERROR(X63*H63,"0")+IFERROR(X64*H64,"0")</f>
        <v>180</v>
      </c>
      <c r="H295" s="46">
        <f>IFERROR(X69*H69,"0")</f>
        <v>0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302.39999999999998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165.12</v>
      </c>
      <c r="M295" s="46">
        <f>IFERROR(X109*H109,"0")+IFERROR(X110*H110,"0")</f>
        <v>210</v>
      </c>
      <c r="N295" s="308"/>
      <c r="O295" s="46">
        <f>IFERROR(X115*H115,"0")+IFERROR(X116*H116,"0")</f>
        <v>42</v>
      </c>
      <c r="P295" s="46">
        <f>IFERROR(X121*H121,"0")+IFERROR(X122*H122,"0")+IFERROR(X123*H123,"0")</f>
        <v>0</v>
      </c>
      <c r="Q295" s="46">
        <f>IFERROR(X128*H128,"0")</f>
        <v>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0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318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762.72</v>
      </c>
      <c r="B298" s="60">
        <f>SUMPRODUCT(--(BB:BB="ПГП"),--(W:W="кор"),H:H,Y:Y)+SUMPRODUCT(--(BB:BB="ПГП"),--(W:W="кг"),Y:Y)</f>
        <v>1334.4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U17:V17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D278:E278"/>
    <mergeCell ref="P263:T263"/>
    <mergeCell ref="D244:E244"/>
    <mergeCell ref="H293:H294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D242:E242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P44:V44"/>
    <mergeCell ref="P237:V237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M293:M294"/>
    <mergeCell ref="D275:E275"/>
    <mergeCell ref="D104:E104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13:M13"/>
    <mergeCell ref="H17:H18"/>
    <mergeCell ref="P217:T217"/>
    <mergeCell ref="A207:O208"/>
    <mergeCell ref="D198:E198"/>
    <mergeCell ref="D269:E269"/>
    <mergeCell ref="D75:E75"/>
    <mergeCell ref="D206:E206"/>
    <mergeCell ref="D181:E181"/>
    <mergeCell ref="P91:T91"/>
    <mergeCell ref="A14:M1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187:T187"/>
    <mergeCell ref="A117:O118"/>
    <mergeCell ref="P258:T258"/>
    <mergeCell ref="A111:O112"/>
    <mergeCell ref="A182:O183"/>
    <mergeCell ref="P223:T223"/>
    <mergeCell ref="P52:T52"/>
    <mergeCell ref="I17:I18"/>
    <mergeCell ref="P176:V176"/>
    <mergeCell ref="A68:Z68"/>
    <mergeCell ref="A19:Z19"/>
    <mergeCell ref="A179:Z179"/>
    <mergeCell ref="P39:V39"/>
    <mergeCell ref="P70:V70"/>
    <mergeCell ref="A156:Z156"/>
    <mergeCell ref="P32:V32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