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AC2E13-6E00-489C-BE29-D933A19BA0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Y441" i="1" s="1"/>
  <c r="P419" i="1"/>
  <c r="X417" i="1"/>
  <c r="X416" i="1"/>
  <c r="BO415" i="1"/>
  <c r="BM415" i="1"/>
  <c r="Y415" i="1"/>
  <c r="X589" i="1" s="1"/>
  <c r="P415" i="1"/>
  <c r="X411" i="1"/>
  <c r="X410" i="1"/>
  <c r="BO409" i="1"/>
  <c r="BM409" i="1"/>
  <c r="Y409" i="1"/>
  <c r="Y410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Y406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W589" i="1" s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6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Y356" i="1" s="1"/>
  <c r="P352" i="1"/>
  <c r="X350" i="1"/>
  <c r="Y349" i="1"/>
  <c r="X349" i="1"/>
  <c r="BP348" i="1"/>
  <c r="BO348" i="1"/>
  <c r="BN348" i="1"/>
  <c r="BM348" i="1"/>
  <c r="Z348" i="1"/>
  <c r="Z349" i="1" s="1"/>
  <c r="Y348" i="1"/>
  <c r="U589" i="1" s="1"/>
  <c r="P348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Y339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Y310" i="1" s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Y297" i="1" s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M589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J589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28" i="1" s="1"/>
  <c r="P222" i="1"/>
  <c r="X220" i="1"/>
  <c r="X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20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H589" i="1" s="1"/>
  <c r="P175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1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Y96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79" i="1" s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D589" i="1"/>
  <c r="Z69" i="1"/>
  <c r="Z76" i="1" s="1"/>
  <c r="BN69" i="1"/>
  <c r="BP69" i="1"/>
  <c r="Z71" i="1"/>
  <c r="BN71" i="1"/>
  <c r="Z73" i="1"/>
  <c r="BN73" i="1"/>
  <c r="Z74" i="1"/>
  <c r="BN74" i="1"/>
  <c r="Y77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4" i="1"/>
  <c r="Z95" i="1" s="1"/>
  <c r="BN94" i="1"/>
  <c r="BP94" i="1"/>
  <c r="Z98" i="1"/>
  <c r="BN98" i="1"/>
  <c r="BP98" i="1"/>
  <c r="Z100" i="1"/>
  <c r="BN100" i="1"/>
  <c r="Y101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BP132" i="1"/>
  <c r="BN132" i="1"/>
  <c r="BP134" i="1"/>
  <c r="BN134" i="1"/>
  <c r="Z134" i="1"/>
  <c r="Y136" i="1"/>
  <c r="Y145" i="1"/>
  <c r="BP138" i="1"/>
  <c r="BN138" i="1"/>
  <c r="Z138" i="1"/>
  <c r="BP142" i="1"/>
  <c r="BN142" i="1"/>
  <c r="Z142" i="1"/>
  <c r="Y149" i="1"/>
  <c r="BP155" i="1"/>
  <c r="BN155" i="1"/>
  <c r="Z155" i="1"/>
  <c r="Y165" i="1"/>
  <c r="Y164" i="1"/>
  <c r="BP159" i="1"/>
  <c r="BN159" i="1"/>
  <c r="Z159" i="1"/>
  <c r="H9" i="1"/>
  <c r="Y24" i="1"/>
  <c r="Y59" i="1"/>
  <c r="Y111" i="1"/>
  <c r="Y128" i="1"/>
  <c r="BP140" i="1"/>
  <c r="BN140" i="1"/>
  <c r="Z140" i="1"/>
  <c r="Y144" i="1"/>
  <c r="BP148" i="1"/>
  <c r="BN148" i="1"/>
  <c r="Z148" i="1"/>
  <c r="Z149" i="1" s="1"/>
  <c r="Y150" i="1"/>
  <c r="G589" i="1"/>
  <c r="Y156" i="1"/>
  <c r="BP153" i="1"/>
  <c r="BN153" i="1"/>
  <c r="Z153" i="1"/>
  <c r="Z156" i="1" s="1"/>
  <c r="Z161" i="1"/>
  <c r="BN161" i="1"/>
  <c r="Z163" i="1"/>
  <c r="BN163" i="1"/>
  <c r="Z167" i="1"/>
  <c r="Z170" i="1" s="1"/>
  <c r="BN167" i="1"/>
  <c r="BP167" i="1"/>
  <c r="Z169" i="1"/>
  <c r="BN169" i="1"/>
  <c r="Y170" i="1"/>
  <c r="Z175" i="1"/>
  <c r="Z183" i="1" s="1"/>
  <c r="BN175" i="1"/>
  <c r="BP175" i="1"/>
  <c r="Z177" i="1"/>
  <c r="BN177" i="1"/>
  <c r="Z179" i="1"/>
  <c r="BN179" i="1"/>
  <c r="Z181" i="1"/>
  <c r="BN181" i="1"/>
  <c r="Y184" i="1"/>
  <c r="I589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BP198" i="1"/>
  <c r="Z200" i="1"/>
  <c r="BN200" i="1"/>
  <c r="Z202" i="1"/>
  <c r="BN202" i="1"/>
  <c r="Z204" i="1"/>
  <c r="BN204" i="1"/>
  <c r="Z208" i="1"/>
  <c r="Z219" i="1" s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Z227" i="1" s="1"/>
  <c r="BN222" i="1"/>
  <c r="BP222" i="1"/>
  <c r="Z224" i="1"/>
  <c r="BN224" i="1"/>
  <c r="Z226" i="1"/>
  <c r="BN226" i="1"/>
  <c r="Y227" i="1"/>
  <c r="Z231" i="1"/>
  <c r="Z239" i="1" s="1"/>
  <c r="BN231" i="1"/>
  <c r="BP231" i="1"/>
  <c r="Z233" i="1"/>
  <c r="BN233" i="1"/>
  <c r="Z235" i="1"/>
  <c r="BN235" i="1"/>
  <c r="Z237" i="1"/>
  <c r="BN237" i="1"/>
  <c r="Y240" i="1"/>
  <c r="K589" i="1"/>
  <c r="Z244" i="1"/>
  <c r="Z251" i="1" s="1"/>
  <c r="BN244" i="1"/>
  <c r="Z246" i="1"/>
  <c r="BN246" i="1"/>
  <c r="Z248" i="1"/>
  <c r="BN248" i="1"/>
  <c r="Z250" i="1"/>
  <c r="BN250" i="1"/>
  <c r="Y251" i="1"/>
  <c r="Z255" i="1"/>
  <c r="Z261" i="1" s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Y326" i="1"/>
  <c r="Y183" i="1"/>
  <c r="Y239" i="1"/>
  <c r="Y252" i="1"/>
  <c r="Y262" i="1"/>
  <c r="Y267" i="1"/>
  <c r="P589" i="1"/>
  <c r="Y274" i="1"/>
  <c r="Y273" i="1"/>
  <c r="BP278" i="1"/>
  <c r="BN278" i="1"/>
  <c r="Z278" i="1"/>
  <c r="Z282" i="1" s="1"/>
  <c r="Y282" i="1"/>
  <c r="BP296" i="1"/>
  <c r="BN296" i="1"/>
  <c r="Z296" i="1"/>
  <c r="Z297" i="1" s="1"/>
  <c r="Y298" i="1"/>
  <c r="T589" i="1"/>
  <c r="Y309" i="1"/>
  <c r="BP301" i="1"/>
  <c r="BN301" i="1"/>
  <c r="Z301" i="1"/>
  <c r="Z309" i="1" s="1"/>
  <c r="BP306" i="1"/>
  <c r="BN306" i="1"/>
  <c r="Z306" i="1"/>
  <c r="BP314" i="1"/>
  <c r="BN314" i="1"/>
  <c r="Z314" i="1"/>
  <c r="Y325" i="1"/>
  <c r="BP322" i="1"/>
  <c r="BN322" i="1"/>
  <c r="Z322" i="1"/>
  <c r="Z325" i="1" s="1"/>
  <c r="Y332" i="1"/>
  <c r="Y338" i="1"/>
  <c r="Y344" i="1"/>
  <c r="Y355" i="1"/>
  <c r="Y369" i="1"/>
  <c r="Y375" i="1"/>
  <c r="Y381" i="1"/>
  <c r="Y385" i="1"/>
  <c r="Y393" i="1"/>
  <c r="Y399" i="1"/>
  <c r="Y407" i="1"/>
  <c r="Y411" i="1"/>
  <c r="Y417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BP461" i="1"/>
  <c r="BN461" i="1"/>
  <c r="Z461" i="1"/>
  <c r="BP485" i="1"/>
  <c r="BN485" i="1"/>
  <c r="Z485" i="1"/>
  <c r="Z492" i="1" s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Q589" i="1"/>
  <c r="Y589" i="1"/>
  <c r="Y288" i="1"/>
  <c r="S589" i="1"/>
  <c r="Y293" i="1"/>
  <c r="Z324" i="1"/>
  <c r="BN324" i="1"/>
  <c r="Z328" i="1"/>
  <c r="BN328" i="1"/>
  <c r="BP328" i="1"/>
  <c r="Z330" i="1"/>
  <c r="BN330" i="1"/>
  <c r="Z336" i="1"/>
  <c r="Z338" i="1" s="1"/>
  <c r="BN336" i="1"/>
  <c r="Z342" i="1"/>
  <c r="Z344" i="1" s="1"/>
  <c r="BN342" i="1"/>
  <c r="Y350" i="1"/>
  <c r="Z353" i="1"/>
  <c r="Z355" i="1" s="1"/>
  <c r="BN353" i="1"/>
  <c r="V589" i="1"/>
  <c r="Z361" i="1"/>
  <c r="Z369" i="1" s="1"/>
  <c r="BN361" i="1"/>
  <c r="Z363" i="1"/>
  <c r="BN363" i="1"/>
  <c r="Z365" i="1"/>
  <c r="BN365" i="1"/>
  <c r="Z367" i="1"/>
  <c r="BN367" i="1"/>
  <c r="Y370" i="1"/>
  <c r="Z373" i="1"/>
  <c r="Z374" i="1" s="1"/>
  <c r="BN373" i="1"/>
  <c r="Z377" i="1"/>
  <c r="BN377" i="1"/>
  <c r="BP377" i="1"/>
  <c r="Z379" i="1"/>
  <c r="BN379" i="1"/>
  <c r="Z383" i="1"/>
  <c r="Z385" i="1" s="1"/>
  <c r="BN383" i="1"/>
  <c r="BP383" i="1"/>
  <c r="Z389" i="1"/>
  <c r="BN389" i="1"/>
  <c r="BP389" i="1"/>
  <c r="Z391" i="1"/>
  <c r="BN391" i="1"/>
  <c r="Y394" i="1"/>
  <c r="Z397" i="1"/>
  <c r="Z398" i="1" s="1"/>
  <c r="BN397" i="1"/>
  <c r="Z401" i="1"/>
  <c r="BN401" i="1"/>
  <c r="BP401" i="1"/>
  <c r="Z403" i="1"/>
  <c r="BN403" i="1"/>
  <c r="Z405" i="1"/>
  <c r="BN405" i="1"/>
  <c r="Z409" i="1"/>
  <c r="Z410" i="1" s="1"/>
  <c r="BN409" i="1"/>
  <c r="BP409" i="1"/>
  <c r="Z415" i="1"/>
  <c r="Z416" i="1" s="1"/>
  <c r="BN415" i="1"/>
  <c r="BP415" i="1"/>
  <c r="Y416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Z432" i="1"/>
  <c r="BN432" i="1"/>
  <c r="BP434" i="1"/>
  <c r="BN434" i="1"/>
  <c r="Z434" i="1"/>
  <c r="BP438" i="1"/>
  <c r="BN438" i="1"/>
  <c r="Z438" i="1"/>
  <c r="Y445" i="1"/>
  <c r="BP459" i="1"/>
  <c r="BN459" i="1"/>
  <c r="Z459" i="1"/>
  <c r="Y463" i="1"/>
  <c r="BP472" i="1"/>
  <c r="BN472" i="1"/>
  <c r="Z472" i="1"/>
  <c r="Z474" i="1" s="1"/>
  <c r="BP487" i="1"/>
  <c r="BN487" i="1"/>
  <c r="Z487" i="1"/>
  <c r="BP491" i="1"/>
  <c r="BN491" i="1"/>
  <c r="Z491" i="1"/>
  <c r="Y493" i="1"/>
  <c r="Y498" i="1"/>
  <c r="BP495" i="1"/>
  <c r="BN495" i="1"/>
  <c r="Z495" i="1"/>
  <c r="Z497" i="1" s="1"/>
  <c r="AC589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52" i="1" l="1"/>
  <c r="Z512" i="1"/>
  <c r="Z463" i="1"/>
  <c r="Z316" i="1"/>
  <c r="Z273" i="1"/>
  <c r="Y579" i="1"/>
  <c r="Y581" i="1"/>
  <c r="Z535" i="1"/>
  <c r="Z440" i="1"/>
  <c r="Z406" i="1"/>
  <c r="Z393" i="1"/>
  <c r="Z380" i="1"/>
  <c r="Z331" i="1"/>
  <c r="Z164" i="1"/>
  <c r="Z144" i="1"/>
  <c r="Z135" i="1"/>
  <c r="Z127" i="1"/>
  <c r="Z118" i="1"/>
  <c r="Z110" i="1"/>
  <c r="Z101" i="1"/>
  <c r="Z59" i="1"/>
  <c r="Z584" i="1" s="1"/>
  <c r="Y583" i="1"/>
  <c r="Y580" i="1"/>
  <c r="Y582" i="1" s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<sst xmlns="http://schemas.openxmlformats.org/spreadsheetml/2006/main" count="2396" uniqueCount="763">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</sst>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5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0.375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160</v>
      </c>
      <c r="Y53" s="378">
        <f t="shared" ref="Y53:Y58" si="6">IFERROR(IF(X53="",0,CEILING((X53/$H53),1)*$H53),"")</f>
        <v>162</v>
      </c>
      <c r="Z53" s="36">
        <f>IFERROR(IF(Y53=0,"",ROUNDUP(Y53/H53,0)*0.02175),"")</f>
        <v>0.32624999999999998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167.11111111111109</v>
      </c>
      <c r="BN53" s="64">
        <f t="shared" ref="BN53:BN58" si="8">IFERROR(Y53*I53/H53,"0")</f>
        <v>169.2</v>
      </c>
      <c r="BO53" s="64">
        <f t="shared" ref="BO53:BO58" si="9">IFERROR(1/J53*(X53/H53),"0")</f>
        <v>0.26455026455026448</v>
      </c>
      <c r="BP53" s="64">
        <f t="shared" ref="BP53:BP58" si="10">IFERROR(1/J53*(Y53/H53),"0")</f>
        <v>0.26785714285714279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240</v>
      </c>
      <c r="Y56" s="378">
        <f t="shared" si="6"/>
        <v>240</v>
      </c>
      <c r="Z56" s="36">
        <f>IFERROR(IF(Y56=0,"",ROUNDUP(Y56/H56,0)*0.00937),"")</f>
        <v>0.56220000000000003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254.4</v>
      </c>
      <c r="BN56" s="64">
        <f t="shared" si="8"/>
        <v>254.4</v>
      </c>
      <c r="BO56" s="64">
        <f t="shared" si="9"/>
        <v>0.5</v>
      </c>
      <c r="BP56" s="64">
        <f t="shared" si="10"/>
        <v>0.5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74.81481481481481</v>
      </c>
      <c r="Y59" s="379">
        <f>IFERROR(Y53/H53,"0")+IFERROR(Y54/H54,"0")+IFERROR(Y55/H55,"0")+IFERROR(Y56/H56,"0")+IFERROR(Y57/H57,"0")+IFERROR(Y58/H58,"0")</f>
        <v>75</v>
      </c>
      <c r="Z59" s="379">
        <f>IFERROR(IF(Z53="",0,Z53),"0")+IFERROR(IF(Z54="",0,Z54),"0")+IFERROR(IF(Z55="",0,Z55),"0")+IFERROR(IF(Z56="",0,Z56),"0")+IFERROR(IF(Z57="",0,Z57),"0")+IFERROR(IF(Z58="",0,Z58),"0")</f>
        <v>0.88844999999999996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400</v>
      </c>
      <c r="Y60" s="379">
        <f>IFERROR(SUM(Y53:Y58),"0")</f>
        <v>402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450</v>
      </c>
      <c r="Y75" s="378">
        <f t="shared" si="11"/>
        <v>450</v>
      </c>
      <c r="Z75" s="36">
        <f>IFERROR(IF(Y75=0,"",ROUNDUP(Y75/H75,0)*0.00937),"")</f>
        <v>0.93699999999999994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474</v>
      </c>
      <c r="BN75" s="64">
        <f t="shared" si="13"/>
        <v>474</v>
      </c>
      <c r="BO75" s="64">
        <f t="shared" si="14"/>
        <v>0.83333333333333337</v>
      </c>
      <c r="BP75" s="64">
        <f t="shared" si="15"/>
        <v>0.83333333333333337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127.77777777777777</v>
      </c>
      <c r="Y76" s="379">
        <f>IFERROR(Y68/H68,"0")+IFERROR(Y69/H69,"0")+IFERROR(Y70/H70,"0")+IFERROR(Y71/H71,"0")+IFERROR(Y72/H72,"0")+IFERROR(Y73/H73,"0")+IFERROR(Y74/H74,"0")+IFERROR(Y75/H75,"0")</f>
        <v>128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1.5459999999999998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750</v>
      </c>
      <c r="Y77" s="379">
        <f>IFERROR(SUM(Y68:Y75),"0")</f>
        <v>752.40000000000009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120</v>
      </c>
      <c r="Y79" s="378">
        <f>IFERROR(IF(X79="",0,CEILING((X79/$H79),1)*$H79),"")</f>
        <v>129.60000000000002</v>
      </c>
      <c r="Z79" s="36">
        <f>IFERROR(IF(Y79=0,"",ROUNDUP(Y79/H79,0)*0.02175),"")</f>
        <v>0.26100000000000001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125.33333333333331</v>
      </c>
      <c r="BN79" s="64">
        <f>IFERROR(Y79*I79/H79,"0")</f>
        <v>135.36000000000001</v>
      </c>
      <c r="BO79" s="64">
        <f>IFERROR(1/J79*(X79/H79),"0")</f>
        <v>0.1984126984126984</v>
      </c>
      <c r="BP79" s="64">
        <f>IFERROR(1/J79*(Y79/H79),"0")</f>
        <v>0.2142857142857143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202.5</v>
      </c>
      <c r="Y80" s="378">
        <f>IFERROR(IF(X80="",0,CEILING((X80/$H80),1)*$H80),"")</f>
        <v>202.5</v>
      </c>
      <c r="Z80" s="36">
        <f>IFERROR(IF(Y80=0,"",ROUNDUP(Y80/H80,0)*0.00753),"")</f>
        <v>0.56474999999999997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217.49999999999997</v>
      </c>
      <c r="BN80" s="64">
        <f>IFERROR(Y80*I80/H80,"0")</f>
        <v>217.49999999999997</v>
      </c>
      <c r="BO80" s="64">
        <f>IFERROR(1/J80*(X80/H80),"0")</f>
        <v>0.48076923076923073</v>
      </c>
      <c r="BP80" s="64">
        <f>IFERROR(1/J80*(Y80/H80),"0")</f>
        <v>0.48076923076923073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86.111111111111114</v>
      </c>
      <c r="Y81" s="379">
        <f>IFERROR(Y79/H79,"0")+IFERROR(Y80/H80,"0")</f>
        <v>87</v>
      </c>
      <c r="Z81" s="379">
        <f>IFERROR(IF(Z79="",0,Z79),"0")+IFERROR(IF(Z80="",0,Z80),"0")</f>
        <v>0.82574999999999998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322.5</v>
      </c>
      <c r="Y82" s="379">
        <f>IFERROR(SUM(Y79:Y80),"0")</f>
        <v>332.1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15</v>
      </c>
      <c r="Y88" s="378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15</v>
      </c>
      <c r="Y89" s="378">
        <f t="shared" si="16"/>
        <v>16.2</v>
      </c>
      <c r="Z89" s="36">
        <f>IFERROR(IF(Y89=0,"",ROUNDUP(Y89/H89,0)*0.00502),"")</f>
        <v>4.5179999999999998E-2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15.833333333333332</v>
      </c>
      <c r="BN89" s="64">
        <f t="shared" si="18"/>
        <v>17.099999999999998</v>
      </c>
      <c r="BO89" s="64">
        <f t="shared" si="19"/>
        <v>3.561253561253562E-2</v>
      </c>
      <c r="BP89" s="64">
        <f t="shared" si="20"/>
        <v>3.8461538461538464E-2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16.666666666666668</v>
      </c>
      <c r="Y90" s="379">
        <f>IFERROR(Y84/H84,"0")+IFERROR(Y85/H85,"0")+IFERROR(Y86/H86,"0")+IFERROR(Y87/H87,"0")+IFERROR(Y88/H88,"0")+IFERROR(Y89/H89,"0")</f>
        <v>18</v>
      </c>
      <c r="Z90" s="379">
        <f>IFERROR(IF(Z84="",0,Z84),"0")+IFERROR(IF(Z85="",0,Z85),"0")+IFERROR(IF(Z86="",0,Z86),"0")+IFERROR(IF(Z87="",0,Z87),"0")+IFERROR(IF(Z88="",0,Z88),"0")+IFERROR(IF(Z89="",0,Z89),"0")</f>
        <v>9.0359999999999996E-2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30</v>
      </c>
      <c r="Y91" s="379">
        <f>IFERROR(SUM(Y84:Y89),"0")</f>
        <v>32.4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200</v>
      </c>
      <c r="Y105" s="37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315</v>
      </c>
      <c r="Y109" s="378">
        <f>IFERROR(IF(X109="",0,CEILING((X109/$H109),1)*$H109),"")</f>
        <v>315</v>
      </c>
      <c r="Z109" s="36">
        <f>IFERROR(IF(Y109=0,"",ROUNDUP(Y109/H109,0)*0.00937),"")</f>
        <v>0.65590000000000004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329.70000000000005</v>
      </c>
      <c r="BN109" s="64">
        <f>IFERROR(Y109*I109/H109,"0")</f>
        <v>329.70000000000005</v>
      </c>
      <c r="BO109" s="64">
        <f>IFERROR(1/J109*(X109/H109),"0")</f>
        <v>0.58333333333333337</v>
      </c>
      <c r="BP109" s="64">
        <f>IFERROR(1/J109*(Y109/H109),"0")</f>
        <v>0.58333333333333337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88.518518518518519</v>
      </c>
      <c r="Y110" s="379">
        <f>IFERROR(Y105/H105,"0")+IFERROR(Y106/H106,"0")+IFERROR(Y107/H107,"0")+IFERROR(Y108/H108,"0")+IFERROR(Y109/H109,"0")</f>
        <v>89</v>
      </c>
      <c r="Z110" s="379">
        <f>IFERROR(IF(Z105="",0,Z105),"0")+IFERROR(IF(Z106="",0,Z106),"0")+IFERROR(IF(Z107="",0,Z107),"0")+IFERROR(IF(Z108="",0,Z108),"0")+IFERROR(IF(Z109="",0,Z109),"0")</f>
        <v>1.06915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515</v>
      </c>
      <c r="Y111" s="379">
        <f>IFERROR(SUM(Y105:Y109),"0")</f>
        <v>520.20000000000005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360</v>
      </c>
      <c r="Y115" s="378">
        <f>IFERROR(IF(X115="",0,CEILING((X115/$H115),1)*$H115),"")</f>
        <v>361.8</v>
      </c>
      <c r="Z115" s="36">
        <f>IFERROR(IF(Y115=0,"",ROUNDUP(Y115/H115,0)*0.00753),"")</f>
        <v>1.00902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396.26666666666665</v>
      </c>
      <c r="BN115" s="64">
        <f>IFERROR(Y115*I115/H115,"0")</f>
        <v>398.24799999999999</v>
      </c>
      <c r="BO115" s="64">
        <f>IFERROR(1/J115*(X115/H115),"0")</f>
        <v>0.85470085470085455</v>
      </c>
      <c r="BP115" s="64">
        <f>IFERROR(1/J115*(Y115/H115),"0")</f>
        <v>0.85897435897435892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145.23809523809521</v>
      </c>
      <c r="Y118" s="379">
        <f>IFERROR(Y113/H113,"0")+IFERROR(Y114/H114,"0")+IFERROR(Y115/H115,"0")+IFERROR(Y116/H116,"0")+IFERROR(Y117/H117,"0")</f>
        <v>146</v>
      </c>
      <c r="Z118" s="379">
        <f>IFERROR(IF(Z113="",0,Z113),"0")+IFERROR(IF(Z114="",0,Z114),"0")+IFERROR(IF(Z115="",0,Z115),"0")+IFERROR(IF(Z116="",0,Z116),"0")+IFERROR(IF(Z117="",0,Z117),"0")</f>
        <v>1.2700200000000001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460</v>
      </c>
      <c r="Y119" s="379">
        <f>IFERROR(SUM(Y113:Y117),"0")</f>
        <v>462.6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20</v>
      </c>
      <c r="Y123" s="378">
        <f>IFERROR(IF(X123="",0,CEILING((X123/$H123),1)*$H123),"")</f>
        <v>22.4</v>
      </c>
      <c r="Z123" s="36">
        <f>IFERROR(IF(Y123=0,"",ROUNDUP(Y123/H123,0)*0.02175),"")</f>
        <v>4.3499999999999997E-2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20.857142857142858</v>
      </c>
      <c r="BN123" s="64">
        <f>IFERROR(Y123*I123/H123,"0")</f>
        <v>23.360000000000003</v>
      </c>
      <c r="BO123" s="64">
        <f>IFERROR(1/J123*(X123/H123),"0")</f>
        <v>3.1887755102040817E-2</v>
      </c>
      <c r="BP123" s="64">
        <f>IFERROR(1/J123*(Y123/H123),"0")</f>
        <v>3.5714285714285712E-2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337.5</v>
      </c>
      <c r="Y125" s="378">
        <f>IFERROR(IF(X125="",0,CEILING((X125/$H125),1)*$H125),"")</f>
        <v>337.5</v>
      </c>
      <c r="Z125" s="36">
        <f>IFERROR(IF(Y125=0,"",ROUNDUP(Y125/H125,0)*0.00937),"")</f>
        <v>0.70274999999999999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355.5</v>
      </c>
      <c r="BN125" s="64">
        <f>IFERROR(Y125*I125/H125,"0")</f>
        <v>355.5</v>
      </c>
      <c r="BO125" s="64">
        <f>IFERROR(1/J125*(X125/H125),"0")</f>
        <v>0.625</v>
      </c>
      <c r="BP125" s="64">
        <f>IFERROR(1/J125*(Y125/H125),"0")</f>
        <v>0.625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76.785714285714292</v>
      </c>
      <c r="Y127" s="379">
        <f>IFERROR(Y122/H122,"0")+IFERROR(Y123/H123,"0")+IFERROR(Y124/H124,"0")+IFERROR(Y125/H125,"0")+IFERROR(Y126/H126,"0")</f>
        <v>77</v>
      </c>
      <c r="Z127" s="379">
        <f>IFERROR(IF(Z122="",0,Z122),"0")+IFERROR(IF(Z123="",0,Z123),"0")+IFERROR(IF(Z124="",0,Z124),"0")+IFERROR(IF(Z125="",0,Z125),"0")+IFERROR(IF(Z126="",0,Z126),"0")</f>
        <v>0.74624999999999997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357.5</v>
      </c>
      <c r="Y128" s="379">
        <f>IFERROR(SUM(Y122:Y126),"0")</f>
        <v>359.9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430</v>
      </c>
      <c r="Y139" s="378">
        <f t="shared" si="21"/>
        <v>436.8</v>
      </c>
      <c r="Z139" s="36">
        <f>IFERROR(IF(Y139=0,"",ROUNDUP(Y139/H139,0)*0.02175),"")</f>
        <v>1.131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458.56428571428569</v>
      </c>
      <c r="BN139" s="64">
        <f t="shared" si="23"/>
        <v>465.81599999999997</v>
      </c>
      <c r="BO139" s="64">
        <f t="shared" si="24"/>
        <v>0.91411564625850339</v>
      </c>
      <c r="BP139" s="64">
        <f t="shared" si="25"/>
        <v>0.92857142857142849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405</v>
      </c>
      <c r="Y141" s="378">
        <f t="shared" si="21"/>
        <v>405</v>
      </c>
      <c r="Z141" s="36">
        <f>IFERROR(IF(Y141=0,"",ROUNDUP(Y141/H141,0)*0.00753),"")</f>
        <v>1.1294999999999999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445.8</v>
      </c>
      <c r="BN141" s="64">
        <f t="shared" si="23"/>
        <v>445.8</v>
      </c>
      <c r="BO141" s="64">
        <f t="shared" si="24"/>
        <v>0.96153846153846145</v>
      </c>
      <c r="BP141" s="64">
        <f t="shared" si="25"/>
        <v>0.96153846153846145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24</v>
      </c>
      <c r="Y142" s="378">
        <f t="shared" si="21"/>
        <v>25.2</v>
      </c>
      <c r="Z142" s="36">
        <f>IFERROR(IF(Y142=0,"",ROUNDUP(Y142/H142,0)*0.00753),"")</f>
        <v>0.10542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26.666666666666664</v>
      </c>
      <c r="BN142" s="64">
        <f t="shared" si="23"/>
        <v>28</v>
      </c>
      <c r="BO142" s="64">
        <f t="shared" si="24"/>
        <v>8.5470085470085458E-2</v>
      </c>
      <c r="BP142" s="64">
        <f t="shared" si="25"/>
        <v>8.9743589743589744E-2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214.52380952380955</v>
      </c>
      <c r="Y144" s="379">
        <f>IFERROR(Y138/H138,"0")+IFERROR(Y139/H139,"0")+IFERROR(Y140/H140,"0")+IFERROR(Y141/H141,"0")+IFERROR(Y142/H142,"0")+IFERROR(Y143/H143,"0")</f>
        <v>216</v>
      </c>
      <c r="Z144" s="379">
        <f>IFERROR(IF(Z138="",0,Z138),"0")+IFERROR(IF(Z139="",0,Z139),"0")+IFERROR(IF(Z140="",0,Z140),"0")+IFERROR(IF(Z141="",0,Z141),"0")+IFERROR(IF(Z142="",0,Z142),"0")+IFERROR(IF(Z143="",0,Z143),"0")</f>
        <v>2.36592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859</v>
      </c>
      <c r="Y145" s="379">
        <f>IFERROR(SUM(Y138:Y143),"0")</f>
        <v>867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39.6</v>
      </c>
      <c r="Y148" s="378">
        <f>IFERROR(IF(X148="",0,CEILING((X148/$H148),1)*$H148),"")</f>
        <v>39.6</v>
      </c>
      <c r="Z148" s="36">
        <f>IFERROR(IF(Y148=0,"",ROUNDUP(Y148/H148,0)*0.00753),"")</f>
        <v>0.15060000000000001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45.160000000000004</v>
      </c>
      <c r="BN148" s="64">
        <f>IFERROR(Y148*I148/H148,"0")</f>
        <v>45.160000000000004</v>
      </c>
      <c r="BO148" s="64">
        <f>IFERROR(1/J148*(X148/H148),"0")</f>
        <v>0.12820512820512819</v>
      </c>
      <c r="BP148" s="64">
        <f>IFERROR(1/J148*(Y148/H148),"0")</f>
        <v>0.12820512820512819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20</v>
      </c>
      <c r="Y149" s="379">
        <f>IFERROR(Y147/H147,"0")+IFERROR(Y148/H148,"0")</f>
        <v>20</v>
      </c>
      <c r="Z149" s="379">
        <f>IFERROR(IF(Z147="",0,Z147),"0")+IFERROR(IF(Z148="",0,Z148),"0")</f>
        <v>0.15060000000000001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39.6</v>
      </c>
      <c r="Y150" s="379">
        <f>IFERROR(SUM(Y147:Y148),"0")</f>
        <v>39.6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30</v>
      </c>
      <c r="Y154" s="378">
        <f>IFERROR(IF(X154="",0,CEILING((X154/$H154),1)*$H154),"")</f>
        <v>30</v>
      </c>
      <c r="Z154" s="36">
        <f>IFERROR(IF(Y154=0,"",ROUNDUP(Y154/H154,0)*0.00753),"")</f>
        <v>7.5300000000000006E-2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32</v>
      </c>
      <c r="BN154" s="64">
        <f>IFERROR(Y154*I154/H154,"0")</f>
        <v>32</v>
      </c>
      <c r="BO154" s="64">
        <f>IFERROR(1/J154*(X154/H154),"0")</f>
        <v>6.4102564102564097E-2</v>
      </c>
      <c r="BP154" s="64">
        <f>IFERROR(1/J154*(Y154/H154),"0")</f>
        <v>6.4102564102564097E-2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10</v>
      </c>
      <c r="Y156" s="379">
        <f>IFERROR(Y153/H153,"0")+IFERROR(Y154/H154,"0")+IFERROR(Y155/H155,"0")</f>
        <v>10</v>
      </c>
      <c r="Z156" s="379">
        <f>IFERROR(IF(Z153="",0,Z153),"0")+IFERROR(IF(Z154="",0,Z154),"0")+IFERROR(IF(Z155="",0,Z155),"0")</f>
        <v>7.5300000000000006E-2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30</v>
      </c>
      <c r="Y157" s="379">
        <f>IFERROR(SUM(Y153:Y155),"0")</f>
        <v>30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40</v>
      </c>
      <c r="Y167" s="378">
        <f>IFERROR(IF(X167="",0,CEILING((X167/$H167),1)*$H167),"")</f>
        <v>42</v>
      </c>
      <c r="Z167" s="36">
        <f>IFERROR(IF(Y167=0,"",ROUNDUP(Y167/H167,0)*0.02175),"")</f>
        <v>0.10874999999999999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42.685714285714283</v>
      </c>
      <c r="BN167" s="64">
        <f>IFERROR(Y167*I167/H167,"0")</f>
        <v>44.82</v>
      </c>
      <c r="BO167" s="64">
        <f>IFERROR(1/J167*(X167/H167),"0")</f>
        <v>8.5034013605442174E-2</v>
      </c>
      <c r="BP167" s="64">
        <f>IFERROR(1/J167*(Y167/H167),"0")</f>
        <v>8.9285714285714274E-2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35</v>
      </c>
      <c r="Y169" s="378">
        <f>IFERROR(IF(X169="",0,CEILING((X169/$H169),1)*$H169),"")</f>
        <v>36</v>
      </c>
      <c r="Z169" s="36">
        <f>IFERROR(IF(Y169=0,"",ROUNDUP(Y169/H169,0)*0.00753),"")</f>
        <v>9.0359999999999996E-2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38.173333333333332</v>
      </c>
      <c r="BN169" s="64">
        <f>IFERROR(Y169*I169/H169,"0")</f>
        <v>39.263999999999996</v>
      </c>
      <c r="BO169" s="64">
        <f>IFERROR(1/J169*(X169/H169),"0")</f>
        <v>7.4786324786324784E-2</v>
      </c>
      <c r="BP169" s="64">
        <f>IFERROR(1/J169*(Y169/H169),"0")</f>
        <v>7.6923076923076927E-2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16.428571428571427</v>
      </c>
      <c r="Y170" s="379">
        <f>IFERROR(Y167/H167,"0")+IFERROR(Y168/H168,"0")+IFERROR(Y169/H169,"0")</f>
        <v>17</v>
      </c>
      <c r="Z170" s="379">
        <f>IFERROR(IF(Z167="",0,Z167),"0")+IFERROR(IF(Z168="",0,Z168),"0")+IFERROR(IF(Z169="",0,Z169),"0")</f>
        <v>0.19910999999999998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75</v>
      </c>
      <c r="Y171" s="379">
        <f>IFERROR(SUM(Y167:Y169),"0")</f>
        <v>78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60</v>
      </c>
      <c r="Y175" s="378">
        <f t="shared" ref="Y175:Y182" si="26">IFERROR(IF(X175="",0,CEILING((X175/$H175),1)*$H175),"")</f>
        <v>63</v>
      </c>
      <c r="Z175" s="36">
        <f>IFERROR(IF(Y175=0,"",ROUNDUP(Y175/H175,0)*0.00753),"")</f>
        <v>0.11295000000000001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63.714285714285715</v>
      </c>
      <c r="BN175" s="64">
        <f t="shared" ref="BN175:BN182" si="28">IFERROR(Y175*I175/H175,"0")</f>
        <v>66.900000000000006</v>
      </c>
      <c r="BO175" s="64">
        <f t="shared" ref="BO175:BO182" si="29">IFERROR(1/J175*(X175/H175),"0")</f>
        <v>9.1575091575091569E-2</v>
      </c>
      <c r="BP175" s="64">
        <f t="shared" ref="BP175:BP182" si="30">IFERROR(1/J175*(Y175/H175),"0")</f>
        <v>9.6153846153846145E-2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30</v>
      </c>
      <c r="Y176" s="378">
        <f t="shared" si="26"/>
        <v>33.6</v>
      </c>
      <c r="Z176" s="36">
        <f>IFERROR(IF(Y176=0,"",ROUNDUP(Y176/H176,0)*0.00753),"")</f>
        <v>6.0240000000000002E-2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31.857142857142858</v>
      </c>
      <c r="BN176" s="64">
        <f t="shared" si="28"/>
        <v>35.68</v>
      </c>
      <c r="BO176" s="64">
        <f t="shared" si="29"/>
        <v>4.5787545787545784E-2</v>
      </c>
      <c r="BP176" s="64">
        <f t="shared" si="30"/>
        <v>5.128205128205128E-2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50</v>
      </c>
      <c r="Y177" s="378">
        <f t="shared" si="26"/>
        <v>50.400000000000006</v>
      </c>
      <c r="Z177" s="36">
        <f>IFERROR(IF(Y177=0,"",ROUNDUP(Y177/H177,0)*0.00753),"")</f>
        <v>9.0359999999999996E-2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52.380952380952387</v>
      </c>
      <c r="BN177" s="64">
        <f t="shared" si="28"/>
        <v>52.800000000000011</v>
      </c>
      <c r="BO177" s="64">
        <f t="shared" si="29"/>
        <v>7.6312576312576319E-2</v>
      </c>
      <c r="BP177" s="64">
        <f t="shared" si="30"/>
        <v>7.6923076923076927E-2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140</v>
      </c>
      <c r="Y178" s="378">
        <f t="shared" si="26"/>
        <v>140.70000000000002</v>
      </c>
      <c r="Z178" s="36">
        <f>IFERROR(IF(Y178=0,"",ROUNDUP(Y178/H178,0)*0.00502),"")</f>
        <v>0.33634000000000003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148.66666666666666</v>
      </c>
      <c r="BN178" s="64">
        <f t="shared" si="28"/>
        <v>149.41</v>
      </c>
      <c r="BO178" s="64">
        <f t="shared" si="29"/>
        <v>0.28490028490028491</v>
      </c>
      <c r="BP178" s="64">
        <f t="shared" si="30"/>
        <v>0.28632478632478636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140</v>
      </c>
      <c r="Y179" s="378">
        <f t="shared" si="26"/>
        <v>140.70000000000002</v>
      </c>
      <c r="Z179" s="36">
        <f>IFERROR(IF(Y179=0,"",ROUNDUP(Y179/H179,0)*0.00502),"")</f>
        <v>0.33634000000000003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148.66666666666666</v>
      </c>
      <c r="BN179" s="64">
        <f t="shared" si="28"/>
        <v>149.41</v>
      </c>
      <c r="BO179" s="64">
        <f t="shared" si="29"/>
        <v>0.28490028490028491</v>
      </c>
      <c r="BP179" s="64">
        <f t="shared" si="30"/>
        <v>0.28632478632478636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210</v>
      </c>
      <c r="Y180" s="378">
        <f t="shared" si="26"/>
        <v>210</v>
      </c>
      <c r="Z180" s="36">
        <f>IFERROR(IF(Y180=0,"",ROUNDUP(Y180/H180,0)*0.00502),"")</f>
        <v>0.502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220.00000000000003</v>
      </c>
      <c r="BN180" s="64">
        <f t="shared" si="28"/>
        <v>220.00000000000003</v>
      </c>
      <c r="BO180" s="64">
        <f t="shared" si="29"/>
        <v>0.42735042735042739</v>
      </c>
      <c r="BP180" s="64">
        <f t="shared" si="30"/>
        <v>0.42735042735042739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266.66666666666663</v>
      </c>
      <c r="Y183" s="379">
        <f>IFERROR(Y175/H175,"0")+IFERROR(Y176/H176,"0")+IFERROR(Y177/H177,"0")+IFERROR(Y178/H178,"0")+IFERROR(Y179/H179,"0")+IFERROR(Y180/H180,"0")+IFERROR(Y181/H181,"0")+IFERROR(Y182/H182,"0")</f>
        <v>269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1.4382300000000001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630</v>
      </c>
      <c r="Y184" s="379">
        <f>IFERROR(SUM(Y175:Y182),"0")</f>
        <v>638.40000000000009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120</v>
      </c>
      <c r="Y197" s="378">
        <f t="shared" ref="Y197:Y204" si="31">IFERROR(IF(X197="",0,CEILING((X197/$H197),1)*$H197),"")</f>
        <v>124.2</v>
      </c>
      <c r="Z197" s="36">
        <f>IFERROR(IF(Y197=0,"",ROUNDUP(Y197/H197,0)*0.00937),"")</f>
        <v>0.21551000000000001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124.66666666666667</v>
      </c>
      <c r="BN197" s="64">
        <f t="shared" ref="BN197:BN204" si="33">IFERROR(Y197*I197/H197,"0")</f>
        <v>129.03</v>
      </c>
      <c r="BO197" s="64">
        <f t="shared" ref="BO197:BO204" si="34">IFERROR(1/J197*(X197/H197),"0")</f>
        <v>0.18518518518518517</v>
      </c>
      <c r="BP197" s="64">
        <f t="shared" ref="BP197:BP204" si="35">IFERROR(1/J197*(Y197/H197),"0")</f>
        <v>0.19166666666666665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80</v>
      </c>
      <c r="Y198" s="378">
        <f t="shared" si="31"/>
        <v>81</v>
      </c>
      <c r="Z198" s="36">
        <f>IFERROR(IF(Y198=0,"",ROUNDUP(Y198/H198,0)*0.00937),"")</f>
        <v>0.14055000000000001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83.111111111111114</v>
      </c>
      <c r="BN198" s="64">
        <f t="shared" si="33"/>
        <v>84.15</v>
      </c>
      <c r="BO198" s="64">
        <f t="shared" si="34"/>
        <v>0.12345679012345677</v>
      </c>
      <c r="BP198" s="64">
        <f t="shared" si="35"/>
        <v>0.12499999999999999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150</v>
      </c>
      <c r="Y199" s="378">
        <f t="shared" si="31"/>
        <v>151.20000000000002</v>
      </c>
      <c r="Z199" s="36">
        <f>IFERROR(IF(Y199=0,"",ROUNDUP(Y199/H199,0)*0.00937),"")</f>
        <v>0.26235999999999998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155.83333333333331</v>
      </c>
      <c r="BN199" s="64">
        <f t="shared" si="33"/>
        <v>157.08000000000001</v>
      </c>
      <c r="BO199" s="64">
        <f t="shared" si="34"/>
        <v>0.23148148148148145</v>
      </c>
      <c r="BP199" s="64">
        <f t="shared" si="35"/>
        <v>0.23333333333333334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120</v>
      </c>
      <c r="Y200" s="378">
        <f t="shared" si="31"/>
        <v>124.2</v>
      </c>
      <c r="Z200" s="36">
        <f>IFERROR(IF(Y200=0,"",ROUNDUP(Y200/H200,0)*0.00937),"")</f>
        <v>0.21551000000000001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124.66666666666667</v>
      </c>
      <c r="BN200" s="64">
        <f t="shared" si="33"/>
        <v>129.03</v>
      </c>
      <c r="BO200" s="64">
        <f t="shared" si="34"/>
        <v>0.18518518518518517</v>
      </c>
      <c r="BP200" s="64">
        <f t="shared" si="35"/>
        <v>0.19166666666666665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87.037037037037038</v>
      </c>
      <c r="Y205" s="379">
        <f>IFERROR(Y197/H197,"0")+IFERROR(Y198/H198,"0")+IFERROR(Y199/H199,"0")+IFERROR(Y200/H200,"0")+IFERROR(Y201/H201,"0")+IFERROR(Y202/H202,"0")+IFERROR(Y203/H203,"0")+IFERROR(Y204/H204,"0")</f>
        <v>89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0.83392999999999995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470</v>
      </c>
      <c r="Y206" s="379">
        <f>IFERROR(SUM(Y197:Y204),"0")</f>
        <v>480.59999999999997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160</v>
      </c>
      <c r="Y211" s="378">
        <f t="shared" si="36"/>
        <v>165.29999999999998</v>
      </c>
      <c r="Z211" s="36">
        <f>IFERROR(IF(Y211=0,"",ROUNDUP(Y211/H211,0)*0.02175),"")</f>
        <v>0.41324999999999995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170.37241379310345</v>
      </c>
      <c r="BN211" s="64">
        <f t="shared" si="38"/>
        <v>176.01599999999996</v>
      </c>
      <c r="BO211" s="64">
        <f t="shared" si="39"/>
        <v>0.32840722495894914</v>
      </c>
      <c r="BP211" s="64">
        <f t="shared" si="40"/>
        <v>0.33928571428571425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300</v>
      </c>
      <c r="Y212" s="378">
        <f t="shared" si="36"/>
        <v>300</v>
      </c>
      <c r="Z212" s="36">
        <f t="shared" ref="Z212:Z218" si="41">IFERROR(IF(Y212=0,"",ROUNDUP(Y212/H212,0)*0.00753),"")</f>
        <v>0.94125000000000003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336.25</v>
      </c>
      <c r="BN212" s="64">
        <f t="shared" si="38"/>
        <v>336.25</v>
      </c>
      <c r="BO212" s="64">
        <f t="shared" si="39"/>
        <v>0.80128205128205121</v>
      </c>
      <c r="BP212" s="64">
        <f t="shared" si="40"/>
        <v>0.80128205128205121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460</v>
      </c>
      <c r="Y214" s="378">
        <f t="shared" si="36"/>
        <v>460.79999999999995</v>
      </c>
      <c r="Z214" s="36">
        <f t="shared" si="41"/>
        <v>1.4457599999999999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512.13333333333344</v>
      </c>
      <c r="BN214" s="64">
        <f t="shared" si="38"/>
        <v>513.024</v>
      </c>
      <c r="BO214" s="64">
        <f t="shared" si="39"/>
        <v>1.2286324786324787</v>
      </c>
      <c r="BP214" s="64">
        <f t="shared" si="40"/>
        <v>1.2307692307692308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140</v>
      </c>
      <c r="Y217" s="378">
        <f t="shared" si="36"/>
        <v>141.6</v>
      </c>
      <c r="Z217" s="36">
        <f t="shared" si="41"/>
        <v>0.44427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155.8666666666667</v>
      </c>
      <c r="BN217" s="64">
        <f t="shared" si="38"/>
        <v>157.64800000000002</v>
      </c>
      <c r="BO217" s="64">
        <f t="shared" si="39"/>
        <v>0.37393162393162394</v>
      </c>
      <c r="BP217" s="64">
        <f t="shared" si="40"/>
        <v>0.37820512820512819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260</v>
      </c>
      <c r="Y218" s="378">
        <f t="shared" si="36"/>
        <v>261.59999999999997</v>
      </c>
      <c r="Z218" s="36">
        <f t="shared" si="41"/>
        <v>0.82077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290.11666666666667</v>
      </c>
      <c r="BN218" s="64">
        <f t="shared" si="38"/>
        <v>291.90199999999999</v>
      </c>
      <c r="BO218" s="64">
        <f t="shared" si="39"/>
        <v>0.69444444444444453</v>
      </c>
      <c r="BP218" s="64">
        <f t="shared" si="40"/>
        <v>0.69871794871794857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501.72413793103453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504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4.0652999999999997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1320</v>
      </c>
      <c r="Y220" s="379">
        <f>IFERROR(SUM(Y208:Y218),"0")</f>
        <v>1329.2999999999997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52</v>
      </c>
      <c r="Y225" s="378">
        <f>IFERROR(IF(X225="",0,CEILING((X225/$H225),1)*$H225),"")</f>
        <v>52.8</v>
      </c>
      <c r="Z225" s="36">
        <f>IFERROR(IF(Y225=0,"",ROUNDUP(Y225/H225,0)*0.00753),"")</f>
        <v>0.16566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57.893333333333345</v>
      </c>
      <c r="BN225" s="64">
        <f>IFERROR(Y225*I225/H225,"0")</f>
        <v>58.784000000000006</v>
      </c>
      <c r="BO225" s="64">
        <f>IFERROR(1/J225*(X225/H225),"0")</f>
        <v>0.1388888888888889</v>
      </c>
      <c r="BP225" s="64">
        <f>IFERROR(1/J225*(Y225/H225),"0")</f>
        <v>0.14102564102564102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60</v>
      </c>
      <c r="Y226" s="378">
        <f>IFERROR(IF(X226="",0,CEILING((X226/$H226),1)*$H226),"")</f>
        <v>60</v>
      </c>
      <c r="Z226" s="36">
        <f>IFERROR(IF(Y226=0,"",ROUNDUP(Y226/H226,0)*0.00753),"")</f>
        <v>0.18825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66.800000000000011</v>
      </c>
      <c r="BN226" s="64">
        <f>IFERROR(Y226*I226/H226,"0")</f>
        <v>66.800000000000011</v>
      </c>
      <c r="BO226" s="64">
        <f>IFERROR(1/J226*(X226/H226),"0")</f>
        <v>0.16025641025641024</v>
      </c>
      <c r="BP226" s="64">
        <f>IFERROR(1/J226*(Y226/H226),"0")</f>
        <v>0.16025641025641024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46.666666666666671</v>
      </c>
      <c r="Y227" s="379">
        <f>IFERROR(Y222/H222,"0")+IFERROR(Y223/H223,"0")+IFERROR(Y224/H224,"0")+IFERROR(Y225/H225,"0")+IFERROR(Y226/H226,"0")</f>
        <v>47</v>
      </c>
      <c r="Z227" s="379">
        <f>IFERROR(IF(Z222="",0,Z222),"0")+IFERROR(IF(Z223="",0,Z223),"0")+IFERROR(IF(Z224="",0,Z224),"0")+IFERROR(IF(Z225="",0,Z225),"0")+IFERROR(IF(Z226="",0,Z226),"0")</f>
        <v>0.35391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112</v>
      </c>
      <c r="Y228" s="379">
        <f>IFERROR(SUM(Y222:Y226),"0")</f>
        <v>112.8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100</v>
      </c>
      <c r="Y235" s="378">
        <f t="shared" si="42"/>
        <v>104.39999999999999</v>
      </c>
      <c r="Z235" s="36">
        <f>IFERROR(IF(Y235=0,"",ROUNDUP(Y235/H235,0)*0.02175),"")</f>
        <v>0.19574999999999998</v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104.13793103448276</v>
      </c>
      <c r="BN235" s="64">
        <f t="shared" si="44"/>
        <v>108.71999999999998</v>
      </c>
      <c r="BO235" s="64">
        <f t="shared" si="45"/>
        <v>0.1539408866995074</v>
      </c>
      <c r="BP235" s="64">
        <f t="shared" si="46"/>
        <v>0.1607142857142857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24</v>
      </c>
      <c r="Y238" s="378">
        <f t="shared" si="42"/>
        <v>24</v>
      </c>
      <c r="Z238" s="36">
        <f>IFERROR(IF(Y238=0,"",ROUNDUP(Y238/H238,0)*0.00937),"")</f>
        <v>5.6219999999999999E-2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25.44</v>
      </c>
      <c r="BN238" s="64">
        <f t="shared" si="44"/>
        <v>25.44</v>
      </c>
      <c r="BO238" s="64">
        <f t="shared" si="45"/>
        <v>0.05</v>
      </c>
      <c r="BP238" s="64">
        <f t="shared" si="46"/>
        <v>0.05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14.620689655172415</v>
      </c>
      <c r="Y239" s="379">
        <f>IFERROR(Y231/H231,"0")+IFERROR(Y232/H232,"0")+IFERROR(Y233/H233,"0")+IFERROR(Y234/H234,"0")+IFERROR(Y235/H235,"0")+IFERROR(Y236/H236,"0")+IFERROR(Y237/H237,"0")+IFERROR(Y238/H238,"0")</f>
        <v>15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0.25196999999999997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124</v>
      </c>
      <c r="Y240" s="379">
        <f>IFERROR(SUM(Y231:Y238),"0")</f>
        <v>128.39999999999998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50</v>
      </c>
      <c r="Y246" s="378">
        <f t="shared" si="47"/>
        <v>58</v>
      </c>
      <c r="Z246" s="36">
        <f>IFERROR(IF(Y246=0,"",ROUNDUP(Y246/H246,0)*0.02175),"")</f>
        <v>0.10874999999999999</v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52.068965517241381</v>
      </c>
      <c r="BN246" s="64">
        <f t="shared" si="49"/>
        <v>60.4</v>
      </c>
      <c r="BO246" s="64">
        <f t="shared" si="50"/>
        <v>7.6970443349753698E-2</v>
      </c>
      <c r="BP246" s="64">
        <f t="shared" si="51"/>
        <v>8.9285714285714274E-2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40</v>
      </c>
      <c r="Y247" s="378">
        <f t="shared" si="47"/>
        <v>40</v>
      </c>
      <c r="Z247" s="36">
        <f>IFERROR(IF(Y247=0,"",ROUNDUP(Y247/H247,0)*0.00937),"")</f>
        <v>9.3700000000000006E-2</v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42.400000000000006</v>
      </c>
      <c r="BN247" s="64">
        <f t="shared" si="49"/>
        <v>42.400000000000006</v>
      </c>
      <c r="BO247" s="64">
        <f t="shared" si="50"/>
        <v>8.3333333333333329E-2</v>
      </c>
      <c r="BP247" s="64">
        <f t="shared" si="51"/>
        <v>8.3333333333333329E-2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80</v>
      </c>
      <c r="Y250" s="378">
        <f t="shared" si="47"/>
        <v>80</v>
      </c>
      <c r="Z250" s="36">
        <f>IFERROR(IF(Y250=0,"",ROUNDUP(Y250/H250,0)*0.00937),"")</f>
        <v>0.18740000000000001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84.800000000000011</v>
      </c>
      <c r="BN250" s="64">
        <f t="shared" si="49"/>
        <v>84.800000000000011</v>
      </c>
      <c r="BO250" s="64">
        <f t="shared" si="50"/>
        <v>0.16666666666666666</v>
      </c>
      <c r="BP250" s="64">
        <f t="shared" si="51"/>
        <v>0.16666666666666666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34.310344827586206</v>
      </c>
      <c r="Y251" s="379">
        <f>IFERROR(Y243/H243,"0")+IFERROR(Y244/H244,"0")+IFERROR(Y245/H245,"0")+IFERROR(Y246/H246,"0")+IFERROR(Y247/H247,"0")+IFERROR(Y248/H248,"0")+IFERROR(Y249/H249,"0")+IFERROR(Y250/H250,"0")</f>
        <v>35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0.38985000000000003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170</v>
      </c>
      <c r="Y252" s="379">
        <f>IFERROR(SUM(Y243:Y250),"0")</f>
        <v>178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220</v>
      </c>
      <c r="Y279" s="378">
        <f>IFERROR(IF(X279="",0,CEILING((X279/$H279),1)*$H279),"")</f>
        <v>220.79999999999998</v>
      </c>
      <c r="Z279" s="36">
        <f>IFERROR(IF(Y279=0,"",ROUNDUP(Y279/H279,0)*0.00753),"")</f>
        <v>0.69276000000000004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244.93333333333337</v>
      </c>
      <c r="BN279" s="64">
        <f>IFERROR(Y279*I279/H279,"0")</f>
        <v>245.82399999999998</v>
      </c>
      <c r="BO279" s="64">
        <f>IFERROR(1/J279*(X279/H279),"0")</f>
        <v>0.58760683760683763</v>
      </c>
      <c r="BP279" s="64">
        <f>IFERROR(1/J279*(Y279/H279),"0")</f>
        <v>0.58974358974358976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340</v>
      </c>
      <c r="Y280" s="378">
        <f>IFERROR(IF(X280="",0,CEILING((X280/$H280),1)*$H280),"")</f>
        <v>340.8</v>
      </c>
      <c r="Z280" s="36">
        <f>IFERROR(IF(Y280=0,"",ROUNDUP(Y280/H280,0)*0.00753),"")</f>
        <v>1.0692600000000001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368.33333333333337</v>
      </c>
      <c r="BN280" s="64">
        <f>IFERROR(Y280*I280/H280,"0")</f>
        <v>369.20000000000005</v>
      </c>
      <c r="BO280" s="64">
        <f>IFERROR(1/J280*(X280/H280),"0")</f>
        <v>0.90811965811965822</v>
      </c>
      <c r="BP280" s="64">
        <f>IFERROR(1/J280*(Y280/H280),"0")</f>
        <v>0.91025641025641024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233.33333333333337</v>
      </c>
      <c r="Y282" s="379">
        <f>IFERROR(Y277/H277,"0")+IFERROR(Y278/H278,"0")+IFERROR(Y279/H279,"0")+IFERROR(Y280/H280,"0")+IFERROR(Y281/H281,"0")</f>
        <v>234</v>
      </c>
      <c r="Z282" s="379">
        <f>IFERROR(IF(Z277="",0,Z277),"0")+IFERROR(IF(Z278="",0,Z278),"0")+IFERROR(IF(Z279="",0,Z279),"0")+IFERROR(IF(Z280="",0,Z280),"0")+IFERROR(IF(Z281="",0,Z281),"0")</f>
        <v>1.7620200000000001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560</v>
      </c>
      <c r="Y283" s="379">
        <f>IFERROR(SUM(Y277:Y281),"0")</f>
        <v>561.6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175</v>
      </c>
      <c r="Y295" s="378">
        <f>IFERROR(IF(X295="",0,CEILING((X295/$H295),1)*$H295),"")</f>
        <v>176.4</v>
      </c>
      <c r="Z295" s="36">
        <f>IFERROR(IF(Y295=0,"",ROUNDUP(Y295/H295,0)*0.00502),"")</f>
        <v>0.42168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183.33333333333334</v>
      </c>
      <c r="BN295" s="64">
        <f>IFERROR(Y295*I295/H295,"0")</f>
        <v>184.8</v>
      </c>
      <c r="BO295" s="64">
        <f>IFERROR(1/J295*(X295/H295),"0")</f>
        <v>0.35612535612535612</v>
      </c>
      <c r="BP295" s="64">
        <f>IFERROR(1/J295*(Y295/H295),"0")</f>
        <v>0.35897435897435903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83.333333333333329</v>
      </c>
      <c r="Y297" s="379">
        <f>IFERROR(Y295/H295,"0")+IFERROR(Y296/H296,"0")</f>
        <v>84</v>
      </c>
      <c r="Z297" s="379">
        <f>IFERROR(IF(Z295="",0,Z295),"0")+IFERROR(IF(Z296="",0,Z296),"0")</f>
        <v>0.42168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175</v>
      </c>
      <c r="Y298" s="379">
        <f>IFERROR(SUM(Y295:Y296),"0")</f>
        <v>176.4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50</v>
      </c>
      <c r="Y301" s="378">
        <f t="shared" ref="Y301:Y308" si="57">IFERROR(IF(X301="",0,CEILING((X301/$H301),1)*$H301),"")</f>
        <v>54</v>
      </c>
      <c r="Z301" s="36">
        <f>IFERROR(IF(Y301=0,"",ROUNDUP(Y301/H301,0)*0.02175),"")</f>
        <v>0.10874999999999999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52.222222222222221</v>
      </c>
      <c r="BN301" s="64">
        <f t="shared" ref="BN301:BN308" si="59">IFERROR(Y301*I301/H301,"0")</f>
        <v>56.4</v>
      </c>
      <c r="BO301" s="64">
        <f t="shared" ref="BO301:BO308" si="60">IFERROR(1/J301*(X301/H301),"0")</f>
        <v>8.2671957671957674E-2</v>
      </c>
      <c r="BP301" s="64">
        <f t="shared" ref="BP301:BP308" si="61">IFERROR(1/J301*(Y301/H301),"0")</f>
        <v>8.9285714285714274E-2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50</v>
      </c>
      <c r="Y304" s="378">
        <f t="shared" si="57"/>
        <v>54</v>
      </c>
      <c r="Z304" s="36">
        <f>IFERROR(IF(Y304=0,"",ROUNDUP(Y304/H304,0)*0.02175),"")</f>
        <v>0.10874999999999999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52.222222222222221</v>
      </c>
      <c r="BN304" s="64">
        <f t="shared" si="59"/>
        <v>56.4</v>
      </c>
      <c r="BO304" s="64">
        <f t="shared" si="60"/>
        <v>8.2671957671957674E-2</v>
      </c>
      <c r="BP304" s="64">
        <f t="shared" si="61"/>
        <v>8.9285714285714274E-2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80</v>
      </c>
      <c r="Y305" s="378">
        <f t="shared" si="57"/>
        <v>80</v>
      </c>
      <c r="Z305" s="36">
        <f>IFERROR(IF(Y305=0,"",ROUNDUP(Y305/H305,0)*0.00937),"")</f>
        <v>0.18740000000000001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84.800000000000011</v>
      </c>
      <c r="BN305" s="64">
        <f t="shared" si="59"/>
        <v>84.800000000000011</v>
      </c>
      <c r="BO305" s="64">
        <f t="shared" si="60"/>
        <v>0.16666666666666666</v>
      </c>
      <c r="BP305" s="64">
        <f t="shared" si="61"/>
        <v>0.16666666666666666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80</v>
      </c>
      <c r="Y308" s="378">
        <f t="shared" si="57"/>
        <v>80</v>
      </c>
      <c r="Z308" s="36">
        <f>IFERROR(IF(Y308=0,"",ROUNDUP(Y308/H308,0)*0.00937),"")</f>
        <v>0.18740000000000001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84.800000000000011</v>
      </c>
      <c r="BN308" s="64">
        <f t="shared" si="59"/>
        <v>84.800000000000011</v>
      </c>
      <c r="BO308" s="64">
        <f t="shared" si="60"/>
        <v>0.16666666666666666</v>
      </c>
      <c r="BP308" s="64">
        <f t="shared" si="61"/>
        <v>0.16666666666666666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49.25925925925926</v>
      </c>
      <c r="Y309" s="379">
        <f>IFERROR(Y301/H301,"0")+IFERROR(Y302/H302,"0")+IFERROR(Y303/H303,"0")+IFERROR(Y304/H304,"0")+IFERROR(Y305/H305,"0")+IFERROR(Y306/H306,"0")+IFERROR(Y307/H307,"0")+IFERROR(Y308/H308,"0")</f>
        <v>50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0.59230000000000005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260</v>
      </c>
      <c r="Y310" s="379">
        <f>IFERROR(SUM(Y301:Y308),"0")</f>
        <v>268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30</v>
      </c>
      <c r="Y328" s="378">
        <f>IFERROR(IF(X328="",0,CEILING((X328/$H328),1)*$H328),"")</f>
        <v>33.6</v>
      </c>
      <c r="Z328" s="36">
        <f>IFERROR(IF(Y328=0,"",ROUNDUP(Y328/H328,0)*0.02175),"")</f>
        <v>8.6999999999999994E-2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32.014285714285712</v>
      </c>
      <c r="BN328" s="64">
        <f>IFERROR(Y328*I328/H328,"0")</f>
        <v>35.856000000000002</v>
      </c>
      <c r="BO328" s="64">
        <f>IFERROR(1/J328*(X328/H328),"0")</f>
        <v>6.377551020408162E-2</v>
      </c>
      <c r="BP328" s="64">
        <f>IFERROR(1/J328*(Y328/H328),"0")</f>
        <v>7.1428571428571425E-2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350</v>
      </c>
      <c r="Y329" s="378">
        <f>IFERROR(IF(X329="",0,CEILING((X329/$H329),1)*$H329),"")</f>
        <v>351</v>
      </c>
      <c r="Z329" s="36">
        <f>IFERROR(IF(Y329=0,"",ROUNDUP(Y329/H329,0)*0.02175),"")</f>
        <v>0.9787499999999999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375.30769230769232</v>
      </c>
      <c r="BN329" s="64">
        <f>IFERROR(Y329*I329/H329,"0")</f>
        <v>376.38000000000005</v>
      </c>
      <c r="BO329" s="64">
        <f>IFERROR(1/J329*(X329/H329),"0")</f>
        <v>0.80128205128205132</v>
      </c>
      <c r="BP329" s="64">
        <f>IFERROR(1/J329*(Y329/H329),"0")</f>
        <v>0.80357142857142849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30</v>
      </c>
      <c r="Y330" s="378">
        <f>IFERROR(IF(X330="",0,CEILING((X330/$H330),1)*$H330),"")</f>
        <v>33.6</v>
      </c>
      <c r="Z330" s="36">
        <f>IFERROR(IF(Y330=0,"",ROUNDUP(Y330/H330,0)*0.02175),"")</f>
        <v>8.6999999999999994E-2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32.014285714285712</v>
      </c>
      <c r="BN330" s="64">
        <f>IFERROR(Y330*I330/H330,"0")</f>
        <v>35.856000000000002</v>
      </c>
      <c r="BO330" s="64">
        <f>IFERROR(1/J330*(X330/H330),"0")</f>
        <v>6.377551020408162E-2</v>
      </c>
      <c r="BP330" s="64">
        <f>IFERROR(1/J330*(Y330/H330),"0")</f>
        <v>7.1428571428571425E-2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52.014652014652015</v>
      </c>
      <c r="Y331" s="379">
        <f>IFERROR(Y328/H328,"0")+IFERROR(Y329/H329,"0")+IFERROR(Y330/H330,"0")</f>
        <v>53</v>
      </c>
      <c r="Z331" s="379">
        <f>IFERROR(IF(Z328="",0,Z328),"0")+IFERROR(IF(Z329="",0,Z329),"0")+IFERROR(IF(Z330="",0,Z330),"0")</f>
        <v>1.1527499999999999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410</v>
      </c>
      <c r="Y332" s="379">
        <f>IFERROR(SUM(Y328:Y330),"0")</f>
        <v>418.20000000000005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68</v>
      </c>
      <c r="Y336" s="378">
        <f>IFERROR(IF(X336="",0,CEILING((X336/$H336),1)*$H336),"")</f>
        <v>68.849999999999994</v>
      </c>
      <c r="Z336" s="36">
        <f>IFERROR(IF(Y336=0,"",ROUNDUP(Y336/H336,0)*0.00753),"")</f>
        <v>0.20331000000000002</v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79.333333333333343</v>
      </c>
      <c r="BN336" s="64">
        <f>IFERROR(Y336*I336/H336,"0")</f>
        <v>80.325000000000003</v>
      </c>
      <c r="BO336" s="64">
        <f>IFERROR(1/J336*(X336/H336),"0")</f>
        <v>0.17094017094017094</v>
      </c>
      <c r="BP336" s="64">
        <f>IFERROR(1/J336*(Y336/H336),"0")</f>
        <v>0.17307692307692307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340</v>
      </c>
      <c r="Y337" s="378">
        <f>IFERROR(IF(X337="",0,CEILING((X337/$H337),1)*$H337),"")</f>
        <v>341.7</v>
      </c>
      <c r="Z337" s="36">
        <f>IFERROR(IF(Y337=0,"",ROUNDUP(Y337/H337,0)*0.00753),"")</f>
        <v>1.00902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386.66666666666669</v>
      </c>
      <c r="BN337" s="64">
        <f>IFERROR(Y337*I337/H337,"0")</f>
        <v>388.6</v>
      </c>
      <c r="BO337" s="64">
        <f>IFERROR(1/J337*(X337/H337),"0")</f>
        <v>0.85470085470085477</v>
      </c>
      <c r="BP337" s="64">
        <f>IFERROR(1/J337*(Y337/H337),"0")</f>
        <v>0.85897435897435892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160</v>
      </c>
      <c r="Y338" s="379">
        <f>IFERROR(Y334/H334,"0")+IFERROR(Y335/H335,"0")+IFERROR(Y336/H336,"0")+IFERROR(Y337/H337,"0")</f>
        <v>161</v>
      </c>
      <c r="Z338" s="379">
        <f>IFERROR(IF(Z334="",0,Z334),"0")+IFERROR(IF(Z335="",0,Z335),"0")+IFERROR(IF(Z336="",0,Z336),"0")+IFERROR(IF(Z337="",0,Z337),"0")</f>
        <v>1.2123300000000001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408</v>
      </c>
      <c r="Y339" s="379">
        <f>IFERROR(SUM(Y334:Y337),"0")</f>
        <v>410.54999999999995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50</v>
      </c>
      <c r="Y341" s="378">
        <f>IFERROR(IF(X341="",0,CEILING((X341/$H341),1)*$H341),"")</f>
        <v>50</v>
      </c>
      <c r="Z341" s="36">
        <f>IFERROR(IF(Y341=0,"",ROUNDUP(Y341/H341,0)*0.00474),"")</f>
        <v>0.11850000000000001</v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56.000000000000007</v>
      </c>
      <c r="BN341" s="64">
        <f>IFERROR(Y341*I341/H341,"0")</f>
        <v>56.000000000000007</v>
      </c>
      <c r="BO341" s="64">
        <f>IFERROR(1/J341*(X341/H341),"0")</f>
        <v>0.10504201680672269</v>
      </c>
      <c r="BP341" s="64">
        <f>IFERROR(1/J341*(Y341/H341),"0")</f>
        <v>0.10504201680672269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50</v>
      </c>
      <c r="Y343" s="378">
        <f>IFERROR(IF(X343="",0,CEILING((X343/$H343),1)*$H343),"")</f>
        <v>50</v>
      </c>
      <c r="Z343" s="36">
        <f>IFERROR(IF(Y343=0,"",ROUNDUP(Y343/H343,0)*0.00474),"")</f>
        <v>0.11850000000000001</v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56.000000000000007</v>
      </c>
      <c r="BN343" s="64">
        <f>IFERROR(Y343*I343/H343,"0")</f>
        <v>56.000000000000007</v>
      </c>
      <c r="BO343" s="64">
        <f>IFERROR(1/J343*(X343/H343),"0")</f>
        <v>0.10504201680672269</v>
      </c>
      <c r="BP343" s="64">
        <f>IFERROR(1/J343*(Y343/H343),"0")</f>
        <v>0.10504201680672269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50</v>
      </c>
      <c r="Y344" s="379">
        <f>IFERROR(Y341/H341,"0")+IFERROR(Y342/H342,"0")+IFERROR(Y343/H343,"0")</f>
        <v>50</v>
      </c>
      <c r="Z344" s="379">
        <f>IFERROR(IF(Z341="",0,Z341),"0")+IFERROR(IF(Z342="",0,Z342),"0")+IFERROR(IF(Z343="",0,Z343),"0")</f>
        <v>0.23700000000000002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100</v>
      </c>
      <c r="Y345" s="379">
        <f>IFERROR(SUM(Y341:Y343),"0")</f>
        <v>100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27</v>
      </c>
      <c r="Y348" s="378">
        <f>IFERROR(IF(X348="",0,CEILING((X348/$H348),1)*$H348),"")</f>
        <v>27</v>
      </c>
      <c r="Z348" s="36">
        <f>IFERROR(IF(Y348=0,"",ROUNDUP(Y348/H348,0)*0.00753),"")</f>
        <v>0.11295000000000001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30.72</v>
      </c>
      <c r="BN348" s="64">
        <f>IFERROR(Y348*I348/H348,"0")</f>
        <v>30.72</v>
      </c>
      <c r="BO348" s="64">
        <f>IFERROR(1/J348*(X348/H348),"0")</f>
        <v>9.6153846153846145E-2</v>
      </c>
      <c r="BP348" s="64">
        <f>IFERROR(1/J348*(Y348/H348),"0")</f>
        <v>9.6153846153846145E-2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15</v>
      </c>
      <c r="Y349" s="379">
        <f>IFERROR(Y348/H348,"0")</f>
        <v>15</v>
      </c>
      <c r="Z349" s="379">
        <f>IFERROR(IF(Z348="",0,Z348),"0")</f>
        <v>0.11295000000000001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27</v>
      </c>
      <c r="Y350" s="379">
        <f>IFERROR(SUM(Y348:Y348),"0")</f>
        <v>27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560</v>
      </c>
      <c r="Y353" s="378">
        <f>IFERROR(IF(X353="",0,CEILING((X353/$H353),1)*$H353),"")</f>
        <v>560.70000000000005</v>
      </c>
      <c r="Z353" s="36">
        <f>IFERROR(IF(Y353=0,"",ROUNDUP(Y353/H353,0)*0.00753),"")</f>
        <v>2.01051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632.5333333333333</v>
      </c>
      <c r="BN353" s="64">
        <f>IFERROR(Y353*I353/H353,"0")</f>
        <v>633.32400000000007</v>
      </c>
      <c r="BO353" s="64">
        <f>IFERROR(1/J353*(X353/H353),"0")</f>
        <v>1.7094017094017091</v>
      </c>
      <c r="BP353" s="64">
        <f>IFERROR(1/J353*(Y353/H353),"0")</f>
        <v>1.7115384615384615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420</v>
      </c>
      <c r="Y354" s="378">
        <f>IFERROR(IF(X354="",0,CEILING((X354/$H354),1)*$H354),"")</f>
        <v>420</v>
      </c>
      <c r="Z354" s="36">
        <f>IFERROR(IF(Y354=0,"",ROUNDUP(Y354/H354,0)*0.00753),"")</f>
        <v>1.506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471.99999999999994</v>
      </c>
      <c r="BN354" s="64">
        <f>IFERROR(Y354*I354/H354,"0")</f>
        <v>471.99999999999994</v>
      </c>
      <c r="BO354" s="64">
        <f>IFERROR(1/J354*(X354/H354),"0")</f>
        <v>1.2820512820512819</v>
      </c>
      <c r="BP354" s="64">
        <f>IFERROR(1/J354*(Y354/H354),"0")</f>
        <v>1.2820512820512819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466.66666666666663</v>
      </c>
      <c r="Y355" s="379">
        <f>IFERROR(Y352/H352,"0")+IFERROR(Y353/H353,"0")+IFERROR(Y354/H354,"0")</f>
        <v>467</v>
      </c>
      <c r="Z355" s="379">
        <f>IFERROR(IF(Z352="",0,Z352),"0")+IFERROR(IF(Z353="",0,Z353),"0")+IFERROR(IF(Z354="",0,Z354),"0")</f>
        <v>3.5165100000000002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980</v>
      </c>
      <c r="Y356" s="379">
        <f>IFERROR(SUM(Y352:Y354),"0")</f>
        <v>980.7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1000</v>
      </c>
      <c r="Y361" s="378">
        <f t="shared" si="67"/>
        <v>1005</v>
      </c>
      <c r="Z361" s="36">
        <f>IFERROR(IF(Y361=0,"",ROUNDUP(Y361/H361,0)*0.02175),"")</f>
        <v>1.4572499999999999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1032</v>
      </c>
      <c r="BN361" s="64">
        <f t="shared" si="69"/>
        <v>1037.1600000000001</v>
      </c>
      <c r="BO361" s="64">
        <f t="shared" si="70"/>
        <v>1.3888888888888888</v>
      </c>
      <c r="BP361" s="64">
        <f t="shared" si="71"/>
        <v>1.3958333333333333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800</v>
      </c>
      <c r="Y363" s="378">
        <f t="shared" si="67"/>
        <v>810</v>
      </c>
      <c r="Z363" s="36">
        <f>IFERROR(IF(Y363=0,"",ROUNDUP(Y363/H363,0)*0.02175),"")</f>
        <v>1.1744999999999999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825.6</v>
      </c>
      <c r="BN363" s="64">
        <f t="shared" si="69"/>
        <v>835.92000000000007</v>
      </c>
      <c r="BO363" s="64">
        <f t="shared" si="70"/>
        <v>1.1111111111111112</v>
      </c>
      <c r="BP363" s="64">
        <f t="shared" si="71"/>
        <v>1.125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2000</v>
      </c>
      <c r="Y365" s="378">
        <f t="shared" si="67"/>
        <v>2010</v>
      </c>
      <c r="Z365" s="36">
        <f>IFERROR(IF(Y365=0,"",ROUNDUP(Y365/H365,0)*0.02175),"")</f>
        <v>2.9144999999999999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2064</v>
      </c>
      <c r="BN365" s="64">
        <f t="shared" si="69"/>
        <v>2074.3200000000002</v>
      </c>
      <c r="BO365" s="64">
        <f t="shared" si="70"/>
        <v>2.7777777777777777</v>
      </c>
      <c r="BP365" s="64">
        <f t="shared" si="71"/>
        <v>2.7916666666666665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40</v>
      </c>
      <c r="Y368" s="378">
        <f t="shared" si="67"/>
        <v>40</v>
      </c>
      <c r="Z368" s="36">
        <f>IFERROR(IF(Y368=0,"",ROUNDUP(Y368/H368,0)*0.00937),"")</f>
        <v>7.4959999999999999E-2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41.68</v>
      </c>
      <c r="BN368" s="64">
        <f t="shared" si="69"/>
        <v>41.68</v>
      </c>
      <c r="BO368" s="64">
        <f t="shared" si="70"/>
        <v>6.6666666666666666E-2</v>
      </c>
      <c r="BP368" s="64">
        <f t="shared" si="71"/>
        <v>6.6666666666666666E-2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261.33333333333337</v>
      </c>
      <c r="Y369" s="379">
        <f>IFERROR(Y360/H360,"0")+IFERROR(Y361/H361,"0")+IFERROR(Y362/H362,"0")+IFERROR(Y363/H363,"0")+IFERROR(Y364/H364,"0")+IFERROR(Y365/H365,"0")+IFERROR(Y366/H366,"0")+IFERROR(Y367/H367,"0")+IFERROR(Y368/H368,"0")</f>
        <v>263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5.6212099999999996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3840</v>
      </c>
      <c r="Y370" s="379">
        <f>IFERROR(SUM(Y360:Y368),"0")</f>
        <v>3865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1200</v>
      </c>
      <c r="Y372" s="378">
        <f>IFERROR(IF(X372="",0,CEILING((X372/$H372),1)*$H372),"")</f>
        <v>1200</v>
      </c>
      <c r="Z372" s="36">
        <f>IFERROR(IF(Y372=0,"",ROUNDUP(Y372/H372,0)*0.02175),"")</f>
        <v>1.7399999999999998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1238.4000000000001</v>
      </c>
      <c r="BN372" s="64">
        <f>IFERROR(Y372*I372/H372,"0")</f>
        <v>1238.4000000000001</v>
      </c>
      <c r="BO372" s="64">
        <f>IFERROR(1/J372*(X372/H372),"0")</f>
        <v>1.6666666666666665</v>
      </c>
      <c r="BP372" s="64">
        <f>IFERROR(1/J372*(Y372/H372),"0")</f>
        <v>1.6666666666666665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80</v>
      </c>
      <c r="Y374" s="379">
        <f>IFERROR(Y372/H372,"0")+IFERROR(Y373/H373,"0")</f>
        <v>80</v>
      </c>
      <c r="Z374" s="379">
        <f>IFERROR(IF(Z372="",0,Z372),"0")+IFERROR(IF(Z373="",0,Z373),"0")</f>
        <v>1.7399999999999998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1200</v>
      </c>
      <c r="Y375" s="379">
        <f>IFERROR(SUM(Y372:Y373),"0")</f>
        <v>1200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50</v>
      </c>
      <c r="Y379" s="378">
        <f>IFERROR(IF(X379="",0,CEILING((X379/$H379),1)*$H379),"")</f>
        <v>54.6</v>
      </c>
      <c r="Z379" s="36">
        <f>IFERROR(IF(Y379=0,"",ROUNDUP(Y379/H379,0)*0.02175),"")</f>
        <v>0.15225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53.61538461538462</v>
      </c>
      <c r="BN379" s="64">
        <f>IFERROR(Y379*I379/H379,"0")</f>
        <v>58.548000000000009</v>
      </c>
      <c r="BO379" s="64">
        <f>IFERROR(1/J379*(X379/H379),"0")</f>
        <v>0.11446886446886446</v>
      </c>
      <c r="BP379" s="64">
        <f>IFERROR(1/J379*(Y379/H379),"0")</f>
        <v>0.125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6.4102564102564106</v>
      </c>
      <c r="Y380" s="379">
        <f>IFERROR(Y377/H377,"0")+IFERROR(Y378/H378,"0")+IFERROR(Y379/H379,"0")</f>
        <v>7</v>
      </c>
      <c r="Z380" s="379">
        <f>IFERROR(IF(Z377="",0,Z377),"0")+IFERROR(IF(Z378="",0,Z378),"0")+IFERROR(IF(Z379="",0,Z379),"0")</f>
        <v>0.15225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50</v>
      </c>
      <c r="Y381" s="379">
        <f>IFERROR(SUM(Y377:Y379),"0")</f>
        <v>54.6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50</v>
      </c>
      <c r="Y383" s="378">
        <f>IFERROR(IF(X383="",0,CEILING((X383/$H383),1)*$H383),"")</f>
        <v>54.6</v>
      </c>
      <c r="Z383" s="36">
        <f>IFERROR(IF(Y383=0,"",ROUNDUP(Y383/H383,0)*0.02175),"")</f>
        <v>0.15225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53.61538461538462</v>
      </c>
      <c r="BN383" s="64">
        <f>IFERROR(Y383*I383/H383,"0")</f>
        <v>58.548000000000009</v>
      </c>
      <c r="BO383" s="64">
        <f>IFERROR(1/J383*(X383/H383),"0")</f>
        <v>0.11446886446886446</v>
      </c>
      <c r="BP383" s="64">
        <f>IFERROR(1/J383*(Y383/H383),"0")</f>
        <v>0.125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6.4102564102564106</v>
      </c>
      <c r="Y385" s="379">
        <f>IFERROR(Y383/H383,"0")+IFERROR(Y384/H384,"0")</f>
        <v>7</v>
      </c>
      <c r="Z385" s="379">
        <f>IFERROR(IF(Z383="",0,Z383),"0")+IFERROR(IF(Z384="",0,Z384),"0")</f>
        <v>0.15225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50</v>
      </c>
      <c r="Y386" s="379">
        <f>IFERROR(SUM(Y383:Y384),"0")</f>
        <v>54.6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30</v>
      </c>
      <c r="Y401" s="378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32.169230769230772</v>
      </c>
      <c r="BN401" s="64">
        <f>IFERROR(Y401*I401/H401,"0")</f>
        <v>33.456000000000003</v>
      </c>
      <c r="BO401" s="64">
        <f>IFERROR(1/J401*(X401/H401),"0")</f>
        <v>6.8681318681318673E-2</v>
      </c>
      <c r="BP401" s="64">
        <f>IFERROR(1/J401*(Y401/H401),"0")</f>
        <v>7.1428571428571425E-2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3.8461538461538463</v>
      </c>
      <c r="Y406" s="379">
        <f>IFERROR(Y401/H401,"0")+IFERROR(Y402/H402,"0")+IFERROR(Y403/H403,"0")+IFERROR(Y404/H404,"0")+IFERROR(Y405/H405,"0")</f>
        <v>4</v>
      </c>
      <c r="Z406" s="379">
        <f>IFERROR(IF(Z401="",0,Z401),"0")+IFERROR(IF(Z402="",0,Z402),"0")+IFERROR(IF(Z403="",0,Z403),"0")+IFERROR(IF(Z404="",0,Z404),"0")+IFERROR(IF(Z405="",0,Z405),"0")</f>
        <v>8.6999999999999994E-2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30</v>
      </c>
      <c r="Y407" s="379">
        <f>IFERROR(SUM(Y401:Y405),"0")</f>
        <v>31.2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40</v>
      </c>
      <c r="Y420" s="378">
        <f t="shared" si="72"/>
        <v>42</v>
      </c>
      <c r="Z420" s="36">
        <f>IFERROR(IF(Y420=0,"",ROUNDUP(Y420/H420,0)*0.00753),"")</f>
        <v>7.5300000000000006E-2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42.190476190476183</v>
      </c>
      <c r="BN420" s="64">
        <f t="shared" si="74"/>
        <v>44.3</v>
      </c>
      <c r="BO420" s="64">
        <f t="shared" si="75"/>
        <v>6.1050061050061048E-2</v>
      </c>
      <c r="BP420" s="64">
        <f t="shared" si="76"/>
        <v>6.4102564102564097E-2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70</v>
      </c>
      <c r="Y426" s="378">
        <f t="shared" si="72"/>
        <v>71.400000000000006</v>
      </c>
      <c r="Z426" s="36">
        <f t="shared" si="77"/>
        <v>0.17068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74.333333333333329</v>
      </c>
      <c r="BN426" s="64">
        <f t="shared" si="74"/>
        <v>75.820000000000007</v>
      </c>
      <c r="BO426" s="64">
        <f t="shared" si="75"/>
        <v>0.14245014245014245</v>
      </c>
      <c r="BP426" s="64">
        <f t="shared" si="76"/>
        <v>0.14529914529914531</v>
      </c>
    </row>
    <row r="427" spans="1:68" ht="27" customHeight="1" x14ac:dyDescent="0.25">
      <c r="A427" s="54" t="s">
        <v>542</v>
      </c>
      <c r="B427" s="54" t="s">
        <v>544</v>
      </c>
      <c r="C427" s="31">
        <v>4301031330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24.5</v>
      </c>
      <c r="Y430" s="378">
        <f t="shared" si="72"/>
        <v>25.200000000000003</v>
      </c>
      <c r="Z430" s="36">
        <f t="shared" si="77"/>
        <v>6.0240000000000002E-2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26.016666666666666</v>
      </c>
      <c r="BN430" s="64">
        <f t="shared" si="74"/>
        <v>26.76</v>
      </c>
      <c r="BO430" s="64">
        <f t="shared" si="75"/>
        <v>4.9857549857549859E-2</v>
      </c>
      <c r="BP430" s="64">
        <f t="shared" si="76"/>
        <v>5.1282051282051287E-2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87.5</v>
      </c>
      <c r="Y435" s="378">
        <f t="shared" si="72"/>
        <v>88.2</v>
      </c>
      <c r="Z435" s="36">
        <f t="shared" si="77"/>
        <v>0.21084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92.916666666666657</v>
      </c>
      <c r="BN435" s="64">
        <f t="shared" si="74"/>
        <v>93.66</v>
      </c>
      <c r="BO435" s="64">
        <f t="shared" si="75"/>
        <v>0.17806267806267806</v>
      </c>
      <c r="BP435" s="64">
        <f t="shared" si="76"/>
        <v>0.17948717948717952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84.000000000000014</v>
      </c>
      <c r="Y439" s="378">
        <f t="shared" si="72"/>
        <v>84</v>
      </c>
      <c r="Z439" s="36">
        <f>IFERROR(IF(Y439=0,"",ROUNDUP(Y439/H439,0)*0.00753),"")</f>
        <v>0.3765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130.00000000000003</v>
      </c>
      <c r="BN439" s="64">
        <f t="shared" si="74"/>
        <v>130</v>
      </c>
      <c r="BO439" s="64">
        <f t="shared" si="75"/>
        <v>0.32051282051282054</v>
      </c>
      <c r="BP439" s="64">
        <f t="shared" si="76"/>
        <v>0.32051282051282048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158.0952380952381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160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0.98391999999999991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356</v>
      </c>
      <c r="Y441" s="379">
        <f>IFERROR(SUM(Y419:Y439),"0")</f>
        <v>361.2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4301031212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80</v>
      </c>
      <c r="Y458" s="378">
        <f t="shared" si="78"/>
        <v>84</v>
      </c>
      <c r="Z458" s="36">
        <f>IFERROR(IF(Y458=0,"",ROUNDUP(Y458/H458,0)*0.00753),"")</f>
        <v>0.15060000000000001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84.380952380952365</v>
      </c>
      <c r="BN458" s="64">
        <f t="shared" si="80"/>
        <v>88.6</v>
      </c>
      <c r="BO458" s="64">
        <f t="shared" si="81"/>
        <v>0.1221001221001221</v>
      </c>
      <c r="BP458" s="64">
        <f t="shared" si="82"/>
        <v>0.12820512820512819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10.5</v>
      </c>
      <c r="Y461" s="378">
        <f t="shared" si="78"/>
        <v>10.5</v>
      </c>
      <c r="Z461" s="36">
        <f>IFERROR(IF(Y461=0,"",ROUNDUP(Y461/H461,0)*0.00502),"")</f>
        <v>2.5100000000000001E-2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11.149999999999999</v>
      </c>
      <c r="BN461" s="64">
        <f t="shared" si="80"/>
        <v>11.149999999999999</v>
      </c>
      <c r="BO461" s="64">
        <f t="shared" si="81"/>
        <v>2.1367521367521368E-2</v>
      </c>
      <c r="BP461" s="64">
        <f t="shared" si="82"/>
        <v>2.1367521367521368E-2</v>
      </c>
    </row>
    <row r="462" spans="1:68" ht="27" customHeight="1" x14ac:dyDescent="0.25">
      <c r="A462" s="54" t="s">
        <v>583</v>
      </c>
      <c r="B462" s="54" t="s">
        <v>585</v>
      </c>
      <c r="C462" s="31">
        <v>4301031327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24.047619047619047</v>
      </c>
      <c r="Y463" s="379">
        <f>IFERROR(Y457/H457,"0")+IFERROR(Y458/H458,"0")+IFERROR(Y459/H459,"0")+IFERROR(Y460/H460,"0")+IFERROR(Y461/H461,"0")+IFERROR(Y462/H462,"0")</f>
        <v>25</v>
      </c>
      <c r="Z463" s="379">
        <f>IFERROR(IF(Z457="",0,Z457),"0")+IFERROR(IF(Z458="",0,Z458),"0")+IFERROR(IF(Z459="",0,Z459),"0")+IFERROR(IF(Z460="",0,Z460),"0")+IFERROR(IF(Z461="",0,Z461),"0")+IFERROR(IF(Z462="",0,Z462),"0")</f>
        <v>0.17570000000000002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90.5</v>
      </c>
      <c r="Y464" s="379">
        <f>IFERROR(SUM(Y457:Y462),"0")</f>
        <v>94.5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3.3</v>
      </c>
      <c r="Y466" s="378">
        <f>IFERROR(IF(X466="",0,CEILING((X466/$H466),1)*$H466),"")</f>
        <v>3.96</v>
      </c>
      <c r="Z466" s="36">
        <f>IFERROR(IF(Y466=0,"",ROUNDUP(Y466/H466,0)*0.00627),"")</f>
        <v>1.881E-2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4.6999999999999993</v>
      </c>
      <c r="BN466" s="64">
        <f>IFERROR(Y466*I466/H466,"0")</f>
        <v>5.64</v>
      </c>
      <c r="BO466" s="64">
        <f>IFERROR(1/J466*(X466/H466),"0")</f>
        <v>1.2499999999999997E-2</v>
      </c>
      <c r="BP466" s="64">
        <f>IFERROR(1/J466*(Y466/H466),"0")</f>
        <v>1.4999999999999999E-2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2.4999999999999996</v>
      </c>
      <c r="Y467" s="379">
        <f>IFERROR(Y466/H466,"0")</f>
        <v>3</v>
      </c>
      <c r="Z467" s="379">
        <f>IFERROR(IF(Z466="",0,Z466),"0")</f>
        <v>1.881E-2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3.3</v>
      </c>
      <c r="Y468" s="379">
        <f>IFERROR(SUM(Y466:Y466),"0")</f>
        <v>3.96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6</v>
      </c>
      <c r="Y471" s="378">
        <f>IFERROR(IF(X471="",0,CEILING((X471/$H471),1)*$H471),"")</f>
        <v>6</v>
      </c>
      <c r="Z471" s="36">
        <f>IFERROR(IF(Y471=0,"",ROUNDUP(Y471/H471,0)*0.00502),"")</f>
        <v>2.5100000000000001E-2</v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6.8600000000000012</v>
      </c>
      <c r="BN471" s="64">
        <f>IFERROR(Y471*I471/H471,"0")</f>
        <v>6.8600000000000012</v>
      </c>
      <c r="BO471" s="64">
        <f>IFERROR(1/J471*(X471/H471),"0")</f>
        <v>2.1367521367521368E-2</v>
      </c>
      <c r="BP471" s="64">
        <f>IFERROR(1/J471*(Y471/H471),"0")</f>
        <v>2.1367521367521368E-2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4</v>
      </c>
      <c r="Y472" s="378">
        <f>IFERROR(IF(X472="",0,CEILING((X472/$H472),1)*$H472),"")</f>
        <v>4.8</v>
      </c>
      <c r="Z472" s="36">
        <f>IFERROR(IF(Y472=0,"",ROUNDUP(Y472/H472,0)*0.00502),"")</f>
        <v>2.0080000000000001E-2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4.3333333333333339</v>
      </c>
      <c r="BN472" s="64">
        <f>IFERROR(Y472*I472/H472,"0")</f>
        <v>5.2</v>
      </c>
      <c r="BO472" s="64">
        <f>IFERROR(1/J472*(X472/H472),"0")</f>
        <v>1.4245014245014247E-2</v>
      </c>
      <c r="BP472" s="64">
        <f>IFERROR(1/J472*(Y472/H472),"0")</f>
        <v>1.7094017094017096E-2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14</v>
      </c>
      <c r="Y473" s="378">
        <f>IFERROR(IF(X473="",0,CEILING((X473/$H473),1)*$H473),"")</f>
        <v>14.399999999999999</v>
      </c>
      <c r="Z473" s="36">
        <f>IFERROR(IF(Y473=0,"",ROUNDUP(Y473/H473,0)*0.00502),"")</f>
        <v>6.0240000000000002E-2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23.56666666666667</v>
      </c>
      <c r="BN473" s="64">
        <f>IFERROR(Y473*I473/H473,"0")</f>
        <v>24.24</v>
      </c>
      <c r="BO473" s="64">
        <f>IFERROR(1/J473*(X473/H473),"0")</f>
        <v>4.9857549857549865E-2</v>
      </c>
      <c r="BP473" s="64">
        <f>IFERROR(1/J473*(Y473/H473),"0")</f>
        <v>5.1282051282051287E-2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20</v>
      </c>
      <c r="Y474" s="379">
        <f>IFERROR(Y471/H471,"0")+IFERROR(Y472/H472,"0")+IFERROR(Y473/H473,"0")</f>
        <v>21</v>
      </c>
      <c r="Z474" s="379">
        <f>IFERROR(IF(Z471="",0,Z471),"0")+IFERROR(IF(Z472="",0,Z472),"0")+IFERROR(IF(Z473="",0,Z473),"0")</f>
        <v>0.10542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24</v>
      </c>
      <c r="Y475" s="379">
        <f>IFERROR(SUM(Y471:Y473),"0")</f>
        <v>25.2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90</v>
      </c>
      <c r="Y484" s="378">
        <f t="shared" ref="Y484:Y491" si="83">IFERROR(IF(X484="",0,CEILING((X484/$H484),1)*$H484),"")</f>
        <v>95.04</v>
      </c>
      <c r="Z484" s="36">
        <f t="shared" ref="Z484:Z489" si="84">IFERROR(IF(Y484=0,"",ROUNDUP(Y484/H484,0)*0.01196),"")</f>
        <v>0.21528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96.136363636363626</v>
      </c>
      <c r="BN484" s="64">
        <f t="shared" ref="BN484:BN491" si="86">IFERROR(Y484*I484/H484,"0")</f>
        <v>101.52000000000001</v>
      </c>
      <c r="BO484" s="64">
        <f t="shared" ref="BO484:BO491" si="87">IFERROR(1/J484*(X484/H484),"0")</f>
        <v>0.16389860139860138</v>
      </c>
      <c r="BP484" s="64">
        <f t="shared" ref="BP484:BP491" si="88">IFERROR(1/J484*(Y484/H484),"0")</f>
        <v>0.17307692307692307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150</v>
      </c>
      <c r="Y487" s="378">
        <f t="shared" si="83"/>
        <v>153.12</v>
      </c>
      <c r="Z487" s="36">
        <f t="shared" si="84"/>
        <v>0.34683999999999998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160.22727272727272</v>
      </c>
      <c r="BN487" s="64">
        <f t="shared" si="86"/>
        <v>163.56</v>
      </c>
      <c r="BO487" s="64">
        <f t="shared" si="87"/>
        <v>0.27316433566433568</v>
      </c>
      <c r="BP487" s="64">
        <f t="shared" si="88"/>
        <v>0.27884615384615385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100</v>
      </c>
      <c r="Y489" s="378">
        <f t="shared" si="83"/>
        <v>100.32000000000001</v>
      </c>
      <c r="Z489" s="36">
        <f t="shared" si="84"/>
        <v>0.22724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106.81818181818181</v>
      </c>
      <c r="BN489" s="64">
        <f t="shared" si="86"/>
        <v>107.16</v>
      </c>
      <c r="BO489" s="64">
        <f t="shared" si="87"/>
        <v>0.18210955710955709</v>
      </c>
      <c r="BP489" s="64">
        <f t="shared" si="88"/>
        <v>0.18269230769230771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102</v>
      </c>
      <c r="Y490" s="378">
        <f t="shared" si="83"/>
        <v>104.4</v>
      </c>
      <c r="Z490" s="36">
        <f>IFERROR(IF(Y490=0,"",ROUNDUP(Y490/H490,0)*0.00937),"")</f>
        <v>0.27172999999999997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108.8</v>
      </c>
      <c r="BN490" s="64">
        <f t="shared" si="86"/>
        <v>111.36</v>
      </c>
      <c r="BO490" s="64">
        <f t="shared" si="87"/>
        <v>0.2361111111111111</v>
      </c>
      <c r="BP490" s="64">
        <f t="shared" si="88"/>
        <v>0.24166666666666667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132</v>
      </c>
      <c r="Y491" s="378">
        <f t="shared" si="83"/>
        <v>133.20000000000002</v>
      </c>
      <c r="Z491" s="36">
        <f>IFERROR(IF(Y491=0,"",ROUNDUP(Y491/H491,0)*0.00937),"")</f>
        <v>0.34669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140.79999999999998</v>
      </c>
      <c r="BN491" s="64">
        <f t="shared" si="86"/>
        <v>142.08000000000001</v>
      </c>
      <c r="BO491" s="64">
        <f t="shared" si="87"/>
        <v>0.30555555555555552</v>
      </c>
      <c r="BP491" s="64">
        <f t="shared" si="88"/>
        <v>0.3083333333333334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129.39393939393938</v>
      </c>
      <c r="Y492" s="379">
        <f>IFERROR(Y484/H484,"0")+IFERROR(Y485/H485,"0")+IFERROR(Y486/H486,"0")+IFERROR(Y487/H487,"0")+IFERROR(Y488/H488,"0")+IFERROR(Y489/H489,"0")+IFERROR(Y490/H490,"0")+IFERROR(Y491/H491,"0")</f>
        <v>132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1.4077799999999998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574</v>
      </c>
      <c r="Y493" s="379">
        <f>IFERROR(SUM(Y484:Y491),"0")</f>
        <v>586.08000000000004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120</v>
      </c>
      <c r="Y495" s="378">
        <f>IFERROR(IF(X495="",0,CEILING((X495/$H495),1)*$H495),"")</f>
        <v>121.44000000000001</v>
      </c>
      <c r="Z495" s="36">
        <f>IFERROR(IF(Y495=0,"",ROUNDUP(Y495/H495,0)*0.01196),"")</f>
        <v>0.27507999999999999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128.18181818181816</v>
      </c>
      <c r="BN495" s="64">
        <f>IFERROR(Y495*I495/H495,"0")</f>
        <v>129.72</v>
      </c>
      <c r="BO495" s="64">
        <f>IFERROR(1/J495*(X495/H495),"0")</f>
        <v>0.21853146853146854</v>
      </c>
      <c r="BP495" s="64">
        <f>IFERROR(1/J495*(Y495/H495),"0")</f>
        <v>0.22115384615384617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22.727272727272727</v>
      </c>
      <c r="Y497" s="379">
        <f>IFERROR(Y495/H495,"0")+IFERROR(Y496/H496,"0")</f>
        <v>23</v>
      </c>
      <c r="Z497" s="379">
        <f>IFERROR(IF(Z495="",0,Z495),"0")+IFERROR(IF(Z496="",0,Z496),"0")</f>
        <v>0.27507999999999999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120</v>
      </c>
      <c r="Y498" s="379">
        <f>IFERROR(SUM(Y495:Y496),"0")</f>
        <v>121.44000000000001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80</v>
      </c>
      <c r="Y500" s="378">
        <f t="shared" ref="Y500:Y505" si="89">IFERROR(IF(X500="",0,CEILING((X500/$H500),1)*$H500),"")</f>
        <v>84.48</v>
      </c>
      <c r="Z500" s="36">
        <f>IFERROR(IF(Y500=0,"",ROUNDUP(Y500/H500,0)*0.01196),"")</f>
        <v>0.19136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85.454545454545453</v>
      </c>
      <c r="BN500" s="64">
        <f t="shared" ref="BN500:BN505" si="91">IFERROR(Y500*I500/H500,"0")</f>
        <v>90.24</v>
      </c>
      <c r="BO500" s="64">
        <f t="shared" ref="BO500:BO505" si="92">IFERROR(1/J500*(X500/H500),"0")</f>
        <v>0.14568764568764569</v>
      </c>
      <c r="BP500" s="64">
        <f t="shared" ref="BP500:BP505" si="93">IFERROR(1/J500*(Y500/H500),"0")</f>
        <v>0.15384615384615385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70</v>
      </c>
      <c r="Y501" s="378">
        <f t="shared" si="89"/>
        <v>73.92</v>
      </c>
      <c r="Z501" s="36">
        <f>IFERROR(IF(Y501=0,"",ROUNDUP(Y501/H501,0)*0.01196),"")</f>
        <v>0.16744000000000001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74.772727272727266</v>
      </c>
      <c r="BN501" s="64">
        <f t="shared" si="91"/>
        <v>78.959999999999994</v>
      </c>
      <c r="BO501" s="64">
        <f t="shared" si="92"/>
        <v>0.12747668997668998</v>
      </c>
      <c r="BP501" s="64">
        <f t="shared" si="93"/>
        <v>0.13461538461538464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130</v>
      </c>
      <c r="Y502" s="378">
        <f t="shared" si="89"/>
        <v>132</v>
      </c>
      <c r="Z502" s="36">
        <f>IFERROR(IF(Y502=0,"",ROUNDUP(Y502/H502,0)*0.01196),"")</f>
        <v>0.29899999999999999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138.86363636363635</v>
      </c>
      <c r="BN502" s="64">
        <f t="shared" si="91"/>
        <v>140.99999999999997</v>
      </c>
      <c r="BO502" s="64">
        <f t="shared" si="92"/>
        <v>0.23674242424242425</v>
      </c>
      <c r="BP502" s="64">
        <f t="shared" si="93"/>
        <v>0.24038461538461539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54</v>
      </c>
      <c r="Y503" s="378">
        <f t="shared" si="89"/>
        <v>54</v>
      </c>
      <c r="Z503" s="36">
        <f>IFERROR(IF(Y503=0,"",ROUNDUP(Y503/H503,0)*0.00937),"")</f>
        <v>0.14055000000000001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57.599999999999994</v>
      </c>
      <c r="BN503" s="64">
        <f t="shared" si="91"/>
        <v>57.599999999999994</v>
      </c>
      <c r="BO503" s="64">
        <f t="shared" si="92"/>
        <v>0.125</v>
      </c>
      <c r="BP503" s="64">
        <f t="shared" si="93"/>
        <v>0.125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54</v>
      </c>
      <c r="Y505" s="378">
        <f t="shared" si="89"/>
        <v>54</v>
      </c>
      <c r="Z505" s="36">
        <f>IFERROR(IF(Y505=0,"",ROUNDUP(Y505/H505,0)*0.00937),"")</f>
        <v>0.14055000000000001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57.15</v>
      </c>
      <c r="BN505" s="64">
        <f t="shared" si="91"/>
        <v>57.15</v>
      </c>
      <c r="BO505" s="64">
        <f t="shared" si="92"/>
        <v>0.125</v>
      </c>
      <c r="BP505" s="64">
        <f t="shared" si="93"/>
        <v>0.125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83.030303030303031</v>
      </c>
      <c r="Y506" s="379">
        <f>IFERROR(Y500/H500,"0")+IFERROR(Y501/H501,"0")+IFERROR(Y502/H502,"0")+IFERROR(Y503/H503,"0")+IFERROR(Y504/H504,"0")+IFERROR(Y505/H505,"0")</f>
        <v>85</v>
      </c>
      <c r="Z506" s="379">
        <f>IFERROR(IF(Z500="",0,Z500),"0")+IFERROR(IF(Z501="",0,Z501),"0")+IFERROR(IF(Z502="",0,Z502),"0")+IFERROR(IF(Z503="",0,Z503),"0")+IFERROR(IF(Z504="",0,Z504),"0")+IFERROR(IF(Z505="",0,Z505),"0")</f>
        <v>0.93889999999999985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388</v>
      </c>
      <c r="Y507" s="379">
        <f>IFERROR(SUM(Y500:Y505),"0")</f>
        <v>398.4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10</v>
      </c>
      <c r="Y539" s="378">
        <f t="shared" si="99"/>
        <v>12.600000000000001</v>
      </c>
      <c r="Z539" s="36">
        <f>IFERROR(IF(Y539=0,"",ROUNDUP(Y539/H539,0)*0.00753),"")</f>
        <v>2.2589999999999999E-2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10.619047619047619</v>
      </c>
      <c r="BN539" s="64">
        <f t="shared" si="101"/>
        <v>13.38</v>
      </c>
      <c r="BO539" s="64">
        <f t="shared" si="102"/>
        <v>1.5262515262515262E-2</v>
      </c>
      <c r="BP539" s="64">
        <f t="shared" si="103"/>
        <v>1.9230769230769232E-2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2.3809523809523809</v>
      </c>
      <c r="Y545" s="379">
        <f>IFERROR(Y538/H538,"0")+IFERROR(Y539/H539,"0")+IFERROR(Y540/H540,"0")+IFERROR(Y541/H541,"0")+IFERROR(Y542/H542,"0")+IFERROR(Y543/H543,"0")+IFERROR(Y544/H544,"0")</f>
        <v>3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2.2589999999999999E-2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10</v>
      </c>
      <c r="Y546" s="379">
        <f>IFERROR(SUM(Y538:Y544),"0")</f>
        <v>12.600000000000001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750</v>
      </c>
      <c r="Y548" s="378">
        <f>IFERROR(IF(X548="",0,CEILING((X548/$H548),1)*$H548),"")</f>
        <v>756.6</v>
      </c>
      <c r="Z548" s="36">
        <f>IFERROR(IF(Y548=0,"",ROUNDUP(Y548/H548,0)*0.02175),"")</f>
        <v>2.10975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804.2307692307694</v>
      </c>
      <c r="BN548" s="64">
        <f>IFERROR(Y548*I548/H548,"0")</f>
        <v>811.30800000000011</v>
      </c>
      <c r="BO548" s="64">
        <f>IFERROR(1/J548*(X548/H548),"0")</f>
        <v>1.7170329670329672</v>
      </c>
      <c r="BP548" s="64">
        <f>IFERROR(1/J548*(Y548/H548),"0")</f>
        <v>1.732142857142857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96.15384615384616</v>
      </c>
      <c r="Y552" s="379">
        <f>IFERROR(Y548/H548,"0")+IFERROR(Y549/H549,"0")+IFERROR(Y550/H550,"0")+IFERROR(Y551/H551,"0")</f>
        <v>97</v>
      </c>
      <c r="Z552" s="379">
        <f>IFERROR(IF(Z548="",0,Z548),"0")+IFERROR(IF(Z549="",0,Z549),"0")+IFERROR(IF(Z550="",0,Z550),"0")+IFERROR(IF(Z551="",0,Z551),"0")</f>
        <v>2.10975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750</v>
      </c>
      <c r="Y553" s="379">
        <f>IFERROR(SUM(Y548:Y551),"0")</f>
        <v>756.6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17130.400000000001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17311.53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18291.718825274336</v>
      </c>
      <c r="Y580" s="379">
        <f>IFERROR(SUM(BN22:BN576),"0")</f>
        <v>18483.875000000007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34</v>
      </c>
      <c r="Y581" s="38">
        <f>ROUNDUP(SUM(BP22:BP576),0)</f>
        <v>35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19141.718825274336</v>
      </c>
      <c r="Y582" s="379">
        <f>GrossWeightTotalR+PalletQtyTotalR*25</f>
        <v>19358.875000000007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3838.8270375856578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3871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39.467050000000015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402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1116.9000000000001</v>
      </c>
      <c r="E589" s="46">
        <f>IFERROR(Y105*1,"0")+IFERROR(Y106*1,"0")+IFERROR(Y107*1,"0")+IFERROR(Y108*1,"0")+IFERROR(Y109*1,"0")+IFERROR(Y113*1,"0")+IFERROR(Y114*1,"0")+IFERROR(Y115*1,"0")+IFERROR(Y116*1,"0")+IFERROR(Y117*1,"0")</f>
        <v>982.8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1266.5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108</v>
      </c>
      <c r="H589" s="46">
        <f>IFERROR(Y175*1,"0")+IFERROR(Y176*1,"0")+IFERROR(Y177*1,"0")+IFERROR(Y178*1,"0")+IFERROR(Y179*1,"0")+IFERROR(Y180*1,"0")+IFERROR(Y181*1,"0")+IFERROR(Y182*1,"0")</f>
        <v>638.40000000000009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1922.6999999999996</v>
      </c>
      <c r="J589" s="46">
        <f>IFERROR(Y231*1,"0")+IFERROR(Y232*1,"0")+IFERROR(Y233*1,"0")+IFERROR(Y234*1,"0")+IFERROR(Y235*1,"0")+IFERROR(Y236*1,"0")+IFERROR(Y237*1,"0")+IFERROR(Y238*1,"0")</f>
        <v>128.39999999999998</v>
      </c>
      <c r="K589" s="46">
        <f>IFERROR(Y243*1,"0")+IFERROR(Y244*1,"0")+IFERROR(Y245*1,"0")+IFERROR(Y246*1,"0")+IFERROR(Y247*1,"0")+IFERROR(Y248*1,"0")+IFERROR(Y249*1,"0")+IFERROR(Y250*1,"0")</f>
        <v>178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561.6</v>
      </c>
      <c r="R589" s="46">
        <f>IFERROR(Y286*1,"0")</f>
        <v>0</v>
      </c>
      <c r="S589" s="46">
        <f>IFERROR(Y291*1,"0")+IFERROR(Y295*1,"0")+IFERROR(Y296*1,"0")</f>
        <v>176.4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1196.75</v>
      </c>
      <c r="U589" s="46">
        <f>IFERROR(Y348*1,"0")+IFERROR(Y352*1,"0")+IFERROR(Y353*1,"0")+IFERROR(Y354*1,"0")</f>
        <v>1007.7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5174.2000000000007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91.2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361.2</v>
      </c>
      <c r="Y589" s="46">
        <f>IFERROR(Y453*1,"0")+IFERROR(Y457*1,"0")+IFERROR(Y458*1,"0")+IFERROR(Y459*1,"0")+IFERROR(Y460*1,"0")+IFERROR(Y461*1,"0")+IFERROR(Y462*1,"0")+IFERROR(Y466*1,"0")</f>
        <v>98.46</v>
      </c>
      <c r="Z589" s="46">
        <f>IFERROR(Y471*1,"0")+IFERROR(Y472*1,"0")+IFERROR(Y473*1,"0")</f>
        <v>25.2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1105.92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769.2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