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O108" i="1" l="1"/>
  <c r="O109" i="1"/>
  <c r="O110" i="1"/>
  <c r="O90" i="1" l="1"/>
  <c r="O88" i="1"/>
  <c r="O70" i="1"/>
  <c r="O63" i="1"/>
  <c r="O49" i="1"/>
  <c r="O42" i="1"/>
  <c r="O25" i="1"/>
  <c r="O14" i="1"/>
  <c r="O13" i="1"/>
  <c r="AL8" i="1" l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6" i="1"/>
  <c r="AH87" i="1"/>
  <c r="AH88" i="1"/>
  <c r="AH90" i="1"/>
  <c r="AH91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7" i="1"/>
  <c r="AG8" i="1"/>
  <c r="AG9" i="1"/>
  <c r="AG10" i="1"/>
  <c r="AG11" i="1"/>
  <c r="AG6" i="1" s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7" i="1"/>
  <c r="AF8" i="1"/>
  <c r="AF9" i="1"/>
  <c r="AF10" i="1"/>
  <c r="AF11" i="1"/>
  <c r="AF6" i="1" s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Y41" i="1" s="1"/>
  <c r="W42" i="1"/>
  <c r="Z42" i="1" s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Z67" i="1" s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Z110" i="1" s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7" i="1"/>
  <c r="AD12" i="1"/>
  <c r="AD13" i="1"/>
  <c r="AD14" i="1"/>
  <c r="AD21" i="1"/>
  <c r="AD22" i="1"/>
  <c r="AD42" i="1"/>
  <c r="AD43" i="1"/>
  <c r="AD60" i="1"/>
  <c r="AD63" i="1"/>
  <c r="AD70" i="1"/>
  <c r="AD88" i="1"/>
  <c r="AD90" i="1"/>
  <c r="O8" i="1"/>
  <c r="O9" i="1"/>
  <c r="O10" i="1"/>
  <c r="O11" i="1"/>
  <c r="O6" i="1" s="1"/>
  <c r="O12" i="1"/>
  <c r="O15" i="1"/>
  <c r="O16" i="1"/>
  <c r="O17" i="1"/>
  <c r="O18" i="1"/>
  <c r="O19" i="1"/>
  <c r="O20" i="1"/>
  <c r="O21" i="1"/>
  <c r="O22" i="1"/>
  <c r="O23" i="1"/>
  <c r="O24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3" i="1"/>
  <c r="O44" i="1"/>
  <c r="O45" i="1"/>
  <c r="O46" i="1"/>
  <c r="O47" i="1"/>
  <c r="O48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4" i="1"/>
  <c r="O65" i="1"/>
  <c r="O66" i="1"/>
  <c r="O67" i="1"/>
  <c r="O68" i="1"/>
  <c r="O69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9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7" i="1"/>
  <c r="K84" i="1"/>
  <c r="K85" i="1"/>
  <c r="J84" i="1"/>
  <c r="J85" i="1"/>
  <c r="I84" i="1"/>
  <c r="I85" i="1"/>
  <c r="H84" i="1"/>
  <c r="H85" i="1"/>
  <c r="G84" i="1"/>
  <c r="G85" i="1"/>
  <c r="K23" i="1"/>
  <c r="K39" i="1"/>
  <c r="K55" i="1"/>
  <c r="K71" i="1"/>
  <c r="K89" i="1"/>
  <c r="K105" i="1"/>
  <c r="K121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6" i="1"/>
  <c r="K86" i="1" s="1"/>
  <c r="J87" i="1"/>
  <c r="K87" i="1" s="1"/>
  <c r="J88" i="1"/>
  <c r="K88" i="1" s="1"/>
  <c r="J89" i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7" i="1"/>
  <c r="K7" i="1" s="1"/>
  <c r="AB6" i="1"/>
  <c r="AC6" i="1"/>
  <c r="AD6" i="1"/>
  <c r="AA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7" i="1"/>
  <c r="E6" i="1"/>
  <c r="F6" i="1"/>
  <c r="AL6" i="1" l="1"/>
  <c r="AK6" i="1"/>
  <c r="Y67" i="1"/>
  <c r="W6" i="1"/>
  <c r="Y42" i="1"/>
  <c r="Y110" i="1"/>
  <c r="AJ6" i="1"/>
  <c r="AH6" i="1"/>
  <c r="AE6" i="1"/>
  <c r="N6" i="1"/>
  <c r="M6" i="1"/>
  <c r="L6" i="1"/>
  <c r="K6" i="1"/>
  <c r="J6" i="1"/>
</calcChain>
</file>

<file path=xl/sharedStrings.xml><?xml version="1.0" encoding="utf-8"?>
<sst xmlns="http://schemas.openxmlformats.org/spreadsheetml/2006/main" count="312" uniqueCount="164">
  <si>
    <t>Период: 11.09.2024 - 18.09.2024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</si>
  <si>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</si>
  <si>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</si>
  <si>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</si>
  <si>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</si>
  <si>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</si>
  <si>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</si>
  <si>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</si>
  <si>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</si>
  <si>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</si>
  <si>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</si>
  <si>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</si>
  <si>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</si>
  <si>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</si>
  <si>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</si>
  <si>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</si>
  <si>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</si>
  <si>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</si>
  <si>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</si>
  <si>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</si>
  <si>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</si>
  <si>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</si>
  <si>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</si>
  <si>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</si>
  <si>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</si>
  <si>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</si>
  <si>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</si>
  <si>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</si>
  <si>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</si>
  <si>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</si>
  <si>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</si>
  <si>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</si>
  <si>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</si>
  <si>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</si>
  <si>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</si>
  <si>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</si>
  <si>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</si>
  <si>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</si>
  <si>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</si>
  <si>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</si>
  <si>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</si>
  <si>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</si>
  <si>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</si>
  <si>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</si>
  <si>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</si>
  <si>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</si>
  <si>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</si>
  <si>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</si>
  <si>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</si>
  <si>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</si>
  <si>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</si>
  <si>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</si>
  <si>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</si>
  <si>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</si>
  <si>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</si>
  <si>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</si>
  <si>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</si>
  <si>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</si>
  <si>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</si>
  <si>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</si>
  <si>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</si>
  <si>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</si>
  <si>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</si>
  <si>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</si>
  <si>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</si>
  <si>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</si>
  <si>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</si>
  <si>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</si>
  <si>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</si>
  <si>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</si>
  <si>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</si>
  <si>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</si>
  <si>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</si>
  <si>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</si>
  <si>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</si>
  <si>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</si>
  <si>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</si>
  <si>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</si>
  <si>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</si>
  <si>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</si>
  <si>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</si>
  <si>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</si>
  <si>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</si>
  <si>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</si>
  <si>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</si>
  <si>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</si>
  <si>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</si>
  <si>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</si>
  <si>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</si>
  <si>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411  Колбаса Муромская ТМ Зареченские в оболочке полиамид ВЕС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</si>
  <si>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</si>
  <si>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</si>
  <si>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</si>
  <si>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</si>
  <si>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</si>
  <si>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</si>
  <si>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</si>
  <si>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</si>
  <si>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</si>
  <si>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</si>
  <si>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</si>
  <si>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</si>
  <si>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</si>
  <si>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</si>
  <si>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</si>
  <si>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</si>
  <si>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</si>
  <si>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</si>
  <si>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</si>
  <si>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</si>
  <si>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</si>
  <si>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</si>
  <si>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</si>
  <si>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472  Колбаса Молочная ВЕС ТМ Зареченские  ПОКОМ</t>
  </si>
  <si>
    <t xml:space="preserve"> 473  Ветчина Рубленая ВЕС ТМ Зареченские  ПОКОМ</t>
  </si>
  <si>
    <t xml:space="preserve"> 474  Колбаса Молочная 0,4кг ТМ Зареченские  ПОКОМ</t>
  </si>
  <si>
    <t xml:space="preserve"> 475  Колбаса Нежная 0,4кг ТМ Зареченские  ПОКОМ</t>
  </si>
  <si>
    <t xml:space="preserve"> 476  Колбаса Нежная со шпиком 0,4кг ТМ Зареченские  ПОКОМ</t>
  </si>
  <si>
    <t xml:space="preserve"> 477  Ветчина Рубленая 0,4кг ТМ Зареченские  ПОКОМ</t>
  </si>
  <si>
    <t xml:space="preserve"> 478  Сардельки Зареченские ВЕС ТМ Зареченские  ПОКОМ</t>
  </si>
  <si>
    <t xml:space="preserve"> 479  Шпикачки Зареченские ВЕС ТМ Зареченские  ПОКОМ</t>
  </si>
  <si>
    <t xml:space="preserve"> 486  Колбаски Бюргерсы с сыром 0,27кг ТМ Баварушка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</si>
  <si>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</si>
  <si>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</si>
  <si>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</si>
  <si>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408  Ветчина Сливушка с индейкой ТМ Вязанка, 0,4кг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</si>
  <si>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</si>
  <si>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</si>
  <si>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</si>
  <si>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 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</si>
  <si>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</si>
  <si>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</si>
  <si>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</si>
  <si>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>БОНУС_ 457  Колбаса Молочная ТМ Особый рецепт ВЕС большой батон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</si>
  <si>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</si>
  <si>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</si>
  <si>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</si>
  <si>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</si>
  <si>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</si>
  <si>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</si>
  <si>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</si>
  <si>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</si>
  <si>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</si>
  <si>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</si>
  <si>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</si>
  <si>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</si>
  <si>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</si>
  <si>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</si>
  <si>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</si>
  <si>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</si>
  <si>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</si>
  <si>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</si>
  <si>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>18,09,</t>
  </si>
  <si>
    <t>19,09,</t>
  </si>
  <si>
    <t>20,09,</t>
  </si>
  <si>
    <t>24,09д</t>
  </si>
  <si>
    <t>23,09,</t>
  </si>
  <si>
    <t>24,09,</t>
  </si>
  <si>
    <t>30,08,</t>
  </si>
  <si>
    <t>06,09,</t>
  </si>
  <si>
    <t>13,09,</t>
  </si>
  <si>
    <t>11т</t>
  </si>
  <si>
    <t>17т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</si>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</sst>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1" xfId="0" applyFont="1" applyBorder="1" applyAlignment="1">
      <alignment horizontal="left" vertical="top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3,09,24&#1087;&#1086;&#1082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2-18,09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8,09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%2018,09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06.09.2024 - 13.09.2024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13,09,</v>
          </cell>
          <cell r="M5" t="str">
            <v>16,09,</v>
          </cell>
          <cell r="N5" t="str">
            <v>17,09,</v>
          </cell>
          <cell r="O5" t="str">
            <v>17,09д</v>
          </cell>
          <cell r="P5" t="str">
            <v>24,09д</v>
          </cell>
          <cell r="U5" t="str">
            <v>18,09,</v>
          </cell>
          <cell r="V5" t="str">
            <v>19,09,</v>
          </cell>
          <cell r="X5" t="str">
            <v>20,09,</v>
          </cell>
          <cell r="AE5" t="str">
            <v>23,08,</v>
          </cell>
          <cell r="AF5" t="str">
            <v>30,08,</v>
          </cell>
          <cell r="AG5" t="str">
            <v>06,09,</v>
          </cell>
          <cell r="AH5" t="str">
            <v>17,09,</v>
          </cell>
        </row>
        <row r="6">
          <cell r="E6">
            <v>132606.82899999997</v>
          </cell>
          <cell r="F6">
            <v>60058.205999999998</v>
          </cell>
          <cell r="J6">
            <v>135513.70199999999</v>
          </cell>
          <cell r="K6">
            <v>-2906.8730000000014</v>
          </cell>
          <cell r="L6">
            <v>29150</v>
          </cell>
          <cell r="M6">
            <v>16860</v>
          </cell>
          <cell r="N6">
            <v>28700</v>
          </cell>
          <cell r="O6">
            <v>9200</v>
          </cell>
          <cell r="P6">
            <v>15100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6350</v>
          </cell>
          <cell r="V6">
            <v>28580</v>
          </cell>
          <cell r="W6">
            <v>23441.3658</v>
          </cell>
          <cell r="X6">
            <v>30470</v>
          </cell>
          <cell r="AA6">
            <v>0</v>
          </cell>
          <cell r="AB6">
            <v>0</v>
          </cell>
          <cell r="AC6">
            <v>0</v>
          </cell>
          <cell r="AD6">
            <v>15400</v>
          </cell>
          <cell r="AE6">
            <v>25851.724999999995</v>
          </cell>
          <cell r="AF6">
            <v>22811.59680000001</v>
          </cell>
          <cell r="AG6">
            <v>25040.093599999989</v>
          </cell>
          <cell r="AH6">
            <v>28015.458000000006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679.69399999999996</v>
          </cell>
          <cell r="D7">
            <v>329.935</v>
          </cell>
          <cell r="E7">
            <v>684.54100000000005</v>
          </cell>
          <cell r="F7">
            <v>285.11099999999999</v>
          </cell>
          <cell r="G7" t="str">
            <v>н</v>
          </cell>
          <cell r="H7">
            <v>1</v>
          </cell>
          <cell r="I7">
            <v>45</v>
          </cell>
          <cell r="J7">
            <v>707.65300000000002</v>
          </cell>
          <cell r="K7">
            <v>-23.111999999999966</v>
          </cell>
          <cell r="L7">
            <v>120</v>
          </cell>
          <cell r="M7">
            <v>230</v>
          </cell>
          <cell r="N7">
            <v>120</v>
          </cell>
          <cell r="O7">
            <v>0</v>
          </cell>
          <cell r="U7">
            <v>100</v>
          </cell>
          <cell r="V7">
            <v>180</v>
          </cell>
          <cell r="W7">
            <v>136.90820000000002</v>
          </cell>
          <cell r="X7">
            <v>160</v>
          </cell>
          <cell r="Y7">
            <v>8.7292872158132209</v>
          </cell>
          <cell r="Z7">
            <v>2.0824976151903241</v>
          </cell>
          <cell r="AD7">
            <v>0</v>
          </cell>
          <cell r="AE7">
            <v>123.821</v>
          </cell>
          <cell r="AF7">
            <v>105.1828</v>
          </cell>
          <cell r="AG7">
            <v>127.4162</v>
          </cell>
          <cell r="AH7">
            <v>184.16800000000001</v>
          </cell>
          <cell r="AI7" t="str">
            <v>сентак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194.172</v>
          </cell>
          <cell r="D8">
            <v>857.077</v>
          </cell>
          <cell r="E8">
            <v>546.34299999999996</v>
          </cell>
          <cell r="F8">
            <v>453.39800000000002</v>
          </cell>
          <cell r="G8" t="str">
            <v>ябл</v>
          </cell>
          <cell r="H8">
            <v>1</v>
          </cell>
          <cell r="I8">
            <v>45</v>
          </cell>
          <cell r="J8">
            <v>655.92</v>
          </cell>
          <cell r="K8">
            <v>-109.577</v>
          </cell>
          <cell r="L8">
            <v>100</v>
          </cell>
          <cell r="M8">
            <v>150</v>
          </cell>
          <cell r="N8">
            <v>150</v>
          </cell>
          <cell r="O8">
            <v>0</v>
          </cell>
          <cell r="U8">
            <v>100</v>
          </cell>
          <cell r="V8">
            <v>100</v>
          </cell>
          <cell r="W8">
            <v>109.26859999999999</v>
          </cell>
          <cell r="X8">
            <v>100</v>
          </cell>
          <cell r="Y8">
            <v>10.555621651599822</v>
          </cell>
          <cell r="Z8">
            <v>4.1493896691272703</v>
          </cell>
          <cell r="AD8">
            <v>0</v>
          </cell>
          <cell r="AE8">
            <v>153.97819999999999</v>
          </cell>
          <cell r="AF8">
            <v>110.3086</v>
          </cell>
          <cell r="AG8">
            <v>129.33580000000001</v>
          </cell>
          <cell r="AH8">
            <v>161.83199999999999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1270.6769999999999</v>
          </cell>
          <cell r="D9">
            <v>1379.9480000000001</v>
          </cell>
          <cell r="E9">
            <v>1874.58</v>
          </cell>
          <cell r="F9">
            <v>723.08</v>
          </cell>
          <cell r="G9" t="str">
            <v>н</v>
          </cell>
          <cell r="H9">
            <v>1</v>
          </cell>
          <cell r="I9">
            <v>45</v>
          </cell>
          <cell r="J9">
            <v>1747.413</v>
          </cell>
          <cell r="K9">
            <v>127.16699999999992</v>
          </cell>
          <cell r="L9">
            <v>420</v>
          </cell>
          <cell r="M9">
            <v>400</v>
          </cell>
          <cell r="N9">
            <v>540</v>
          </cell>
          <cell r="O9">
            <v>0</v>
          </cell>
          <cell r="U9">
            <v>200</v>
          </cell>
          <cell r="V9">
            <v>550</v>
          </cell>
          <cell r="W9">
            <v>374.916</v>
          </cell>
          <cell r="X9">
            <v>430</v>
          </cell>
          <cell r="Y9">
            <v>8.7034962498266282</v>
          </cell>
          <cell r="Z9">
            <v>1.9286453498917091</v>
          </cell>
          <cell r="AD9">
            <v>0</v>
          </cell>
          <cell r="AE9">
            <v>469.09700000000004</v>
          </cell>
          <cell r="AF9">
            <v>359.3802</v>
          </cell>
          <cell r="AG9">
            <v>364.58479999999997</v>
          </cell>
          <cell r="AH9">
            <v>547.31799999999998</v>
          </cell>
          <cell r="AI9" t="str">
            <v>продсент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35.225999999999999</v>
          </cell>
          <cell r="D10">
            <v>269.86500000000001</v>
          </cell>
          <cell r="E10">
            <v>184.495</v>
          </cell>
          <cell r="F10">
            <v>115.377</v>
          </cell>
          <cell r="G10">
            <v>0</v>
          </cell>
          <cell r="H10">
            <v>1</v>
          </cell>
          <cell r="I10">
            <v>40</v>
          </cell>
          <cell r="J10">
            <v>196.60300000000001</v>
          </cell>
          <cell r="K10">
            <v>-12.108000000000004</v>
          </cell>
          <cell r="L10">
            <v>50</v>
          </cell>
          <cell r="M10">
            <v>30</v>
          </cell>
          <cell r="N10">
            <v>40</v>
          </cell>
          <cell r="O10">
            <v>0</v>
          </cell>
          <cell r="V10">
            <v>50</v>
          </cell>
          <cell r="W10">
            <v>36.899000000000001</v>
          </cell>
          <cell r="X10">
            <v>40</v>
          </cell>
          <cell r="Y10">
            <v>8.8180438494268145</v>
          </cell>
          <cell r="Z10">
            <v>3.1268327054933738</v>
          </cell>
          <cell r="AD10">
            <v>0</v>
          </cell>
          <cell r="AE10">
            <v>39.803600000000003</v>
          </cell>
          <cell r="AF10">
            <v>23.7196</v>
          </cell>
          <cell r="AG10">
            <v>41.639600000000002</v>
          </cell>
          <cell r="AH10">
            <v>37.234999999999999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267</v>
          </cell>
          <cell r="D11">
            <v>156</v>
          </cell>
          <cell r="E11">
            <v>279</v>
          </cell>
          <cell r="F11">
            <v>127</v>
          </cell>
          <cell r="G11">
            <v>0</v>
          </cell>
          <cell r="H11">
            <v>0.5</v>
          </cell>
          <cell r="I11">
            <v>45</v>
          </cell>
          <cell r="J11">
            <v>331</v>
          </cell>
          <cell r="K11">
            <v>-52</v>
          </cell>
          <cell r="L11">
            <v>70</v>
          </cell>
          <cell r="M11">
            <v>80</v>
          </cell>
          <cell r="N11">
            <v>110</v>
          </cell>
          <cell r="O11">
            <v>0</v>
          </cell>
          <cell r="V11">
            <v>40</v>
          </cell>
          <cell r="W11">
            <v>55.8</v>
          </cell>
          <cell r="X11">
            <v>60</v>
          </cell>
          <cell r="Y11">
            <v>8.7275985663082434</v>
          </cell>
          <cell r="Z11">
            <v>2.2759856630824373</v>
          </cell>
          <cell r="AD11">
            <v>0</v>
          </cell>
          <cell r="AE11">
            <v>77</v>
          </cell>
          <cell r="AF11">
            <v>65.2</v>
          </cell>
          <cell r="AG11">
            <v>58.4</v>
          </cell>
          <cell r="AH11">
            <v>53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945</v>
          </cell>
          <cell r="D12">
            <v>3618</v>
          </cell>
          <cell r="E12">
            <v>3486</v>
          </cell>
          <cell r="F12">
            <v>1006</v>
          </cell>
          <cell r="G12" t="str">
            <v>ябл</v>
          </cell>
          <cell r="H12">
            <v>0.4</v>
          </cell>
          <cell r="I12">
            <v>45</v>
          </cell>
          <cell r="J12">
            <v>3507</v>
          </cell>
          <cell r="K12">
            <v>-21</v>
          </cell>
          <cell r="L12">
            <v>500</v>
          </cell>
          <cell r="M12">
            <v>500</v>
          </cell>
          <cell r="N12">
            <v>700</v>
          </cell>
          <cell r="O12">
            <v>0</v>
          </cell>
          <cell r="U12">
            <v>300</v>
          </cell>
          <cell r="V12">
            <v>700</v>
          </cell>
          <cell r="W12">
            <v>495.2</v>
          </cell>
          <cell r="X12">
            <v>600</v>
          </cell>
          <cell r="Y12">
            <v>8.6954765751211642</v>
          </cell>
          <cell r="Z12">
            <v>2.0315024232633281</v>
          </cell>
          <cell r="AD12">
            <v>1010</v>
          </cell>
          <cell r="AE12">
            <v>594.4</v>
          </cell>
          <cell r="AF12">
            <v>576.6</v>
          </cell>
          <cell r="AG12">
            <v>501.2</v>
          </cell>
          <cell r="AH12">
            <v>573</v>
          </cell>
          <cell r="AI12" t="str">
            <v>оконч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3298</v>
          </cell>
          <cell r="D13">
            <v>2569</v>
          </cell>
          <cell r="E13">
            <v>3986</v>
          </cell>
          <cell r="F13">
            <v>1730</v>
          </cell>
          <cell r="G13">
            <v>0</v>
          </cell>
          <cell r="H13">
            <v>0.45</v>
          </cell>
          <cell r="I13">
            <v>45</v>
          </cell>
          <cell r="J13">
            <v>4044</v>
          </cell>
          <cell r="K13">
            <v>-58</v>
          </cell>
          <cell r="L13">
            <v>700</v>
          </cell>
          <cell r="M13">
            <v>0</v>
          </cell>
          <cell r="N13">
            <v>500</v>
          </cell>
          <cell r="O13">
            <v>1000</v>
          </cell>
          <cell r="P13">
            <v>700</v>
          </cell>
          <cell r="V13">
            <v>1100</v>
          </cell>
          <cell r="W13">
            <v>665.2</v>
          </cell>
          <cell r="X13">
            <v>800</v>
          </cell>
          <cell r="Y13">
            <v>9.8165965123271182</v>
          </cell>
          <cell r="Z13">
            <v>2.6007215874924832</v>
          </cell>
          <cell r="AD13">
            <v>660</v>
          </cell>
          <cell r="AE13">
            <v>847.4</v>
          </cell>
          <cell r="AF13">
            <v>679.2</v>
          </cell>
          <cell r="AG13">
            <v>671.4</v>
          </cell>
          <cell r="AH13">
            <v>989</v>
          </cell>
          <cell r="AI13" t="str">
            <v>сентак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2839</v>
          </cell>
          <cell r="D14">
            <v>4647</v>
          </cell>
          <cell r="E14">
            <v>5666</v>
          </cell>
          <cell r="F14">
            <v>1688</v>
          </cell>
          <cell r="G14">
            <v>0</v>
          </cell>
          <cell r="H14">
            <v>0.45</v>
          </cell>
          <cell r="I14">
            <v>45</v>
          </cell>
          <cell r="J14">
            <v>5714</v>
          </cell>
          <cell r="K14">
            <v>-48</v>
          </cell>
          <cell r="L14">
            <v>1000</v>
          </cell>
          <cell r="M14">
            <v>0</v>
          </cell>
          <cell r="N14">
            <v>1000</v>
          </cell>
          <cell r="O14">
            <v>1000</v>
          </cell>
          <cell r="P14">
            <v>700</v>
          </cell>
          <cell r="V14">
            <v>1100</v>
          </cell>
          <cell r="W14">
            <v>761.2</v>
          </cell>
          <cell r="X14">
            <v>900</v>
          </cell>
          <cell r="Y14">
            <v>9.7057277982133474</v>
          </cell>
          <cell r="Z14">
            <v>2.2175512348922752</v>
          </cell>
          <cell r="AD14">
            <v>1860</v>
          </cell>
          <cell r="AE14">
            <v>943.8</v>
          </cell>
          <cell r="AF14">
            <v>850.6</v>
          </cell>
          <cell r="AG14">
            <v>822.6</v>
          </cell>
          <cell r="AH14">
            <v>1067</v>
          </cell>
          <cell r="AI14">
            <v>0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222</v>
          </cell>
          <cell r="D15">
            <v>170</v>
          </cell>
          <cell r="E15">
            <v>291</v>
          </cell>
          <cell r="F15">
            <v>91</v>
          </cell>
          <cell r="G15">
            <v>0</v>
          </cell>
          <cell r="H15">
            <v>0.5</v>
          </cell>
          <cell r="I15">
            <v>40</v>
          </cell>
          <cell r="J15">
            <v>337</v>
          </cell>
          <cell r="K15">
            <v>-46</v>
          </cell>
          <cell r="L15">
            <v>70</v>
          </cell>
          <cell r="M15">
            <v>100</v>
          </cell>
          <cell r="N15">
            <v>100</v>
          </cell>
          <cell r="O15">
            <v>0</v>
          </cell>
          <cell r="V15">
            <v>80</v>
          </cell>
          <cell r="W15">
            <v>58.2</v>
          </cell>
          <cell r="X15">
            <v>70</v>
          </cell>
          <cell r="Y15">
            <v>8.7800687285223358</v>
          </cell>
          <cell r="Z15">
            <v>1.563573883161512</v>
          </cell>
          <cell r="AD15">
            <v>0</v>
          </cell>
          <cell r="AE15">
            <v>82.2</v>
          </cell>
          <cell r="AF15">
            <v>58.4</v>
          </cell>
          <cell r="AG15">
            <v>54.8</v>
          </cell>
          <cell r="AH15">
            <v>86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34</v>
          </cell>
          <cell r="D16">
            <v>178</v>
          </cell>
          <cell r="E16">
            <v>82</v>
          </cell>
          <cell r="F16">
            <v>38</v>
          </cell>
          <cell r="G16">
            <v>0</v>
          </cell>
          <cell r="H16">
            <v>0.4</v>
          </cell>
          <cell r="I16">
            <v>50</v>
          </cell>
          <cell r="J16">
            <v>92</v>
          </cell>
          <cell r="K16">
            <v>-10</v>
          </cell>
          <cell r="L16">
            <v>20</v>
          </cell>
          <cell r="M16">
            <v>30</v>
          </cell>
          <cell r="N16">
            <v>30</v>
          </cell>
          <cell r="O16">
            <v>0</v>
          </cell>
          <cell r="V16">
            <v>30</v>
          </cell>
          <cell r="W16">
            <v>16.399999999999999</v>
          </cell>
          <cell r="Y16">
            <v>9.0243902439024399</v>
          </cell>
          <cell r="Z16">
            <v>2.3170731707317076</v>
          </cell>
          <cell r="AD16">
            <v>0</v>
          </cell>
          <cell r="AE16">
            <v>15.6</v>
          </cell>
          <cell r="AF16">
            <v>13</v>
          </cell>
          <cell r="AG16">
            <v>15.2</v>
          </cell>
          <cell r="AH16">
            <v>18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593</v>
          </cell>
          <cell r="D17">
            <v>15</v>
          </cell>
          <cell r="E17">
            <v>359</v>
          </cell>
          <cell r="F17">
            <v>239</v>
          </cell>
          <cell r="G17">
            <v>0</v>
          </cell>
          <cell r="H17">
            <v>0.17</v>
          </cell>
          <cell r="I17">
            <v>180</v>
          </cell>
          <cell r="J17">
            <v>372</v>
          </cell>
          <cell r="K17">
            <v>-13</v>
          </cell>
          <cell r="L17">
            <v>200</v>
          </cell>
          <cell r="M17">
            <v>0</v>
          </cell>
          <cell r="N17">
            <v>200</v>
          </cell>
          <cell r="O17">
            <v>0</v>
          </cell>
          <cell r="W17">
            <v>71.8</v>
          </cell>
          <cell r="X17">
            <v>400</v>
          </cell>
          <cell r="Y17">
            <v>14.470752089136491</v>
          </cell>
          <cell r="Z17">
            <v>3.3286908077994428</v>
          </cell>
          <cell r="AD17">
            <v>0</v>
          </cell>
          <cell r="AE17">
            <v>71.400000000000006</v>
          </cell>
          <cell r="AF17">
            <v>60.2</v>
          </cell>
          <cell r="AG17">
            <v>79.599999999999994</v>
          </cell>
          <cell r="AH17">
            <v>51</v>
          </cell>
          <cell r="AI17" t="e">
            <v>#N/A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B18" t="str">
            <v>шт</v>
          </cell>
          <cell r="C18">
            <v>303</v>
          </cell>
          <cell r="D18">
            <v>275</v>
          </cell>
          <cell r="E18">
            <v>360</v>
          </cell>
          <cell r="F18">
            <v>192</v>
          </cell>
          <cell r="G18">
            <v>0</v>
          </cell>
          <cell r="H18">
            <v>0.3</v>
          </cell>
          <cell r="I18">
            <v>40</v>
          </cell>
          <cell r="J18">
            <v>428</v>
          </cell>
          <cell r="K18">
            <v>-68</v>
          </cell>
          <cell r="L18">
            <v>90</v>
          </cell>
          <cell r="M18">
            <v>100</v>
          </cell>
          <cell r="N18">
            <v>80</v>
          </cell>
          <cell r="O18">
            <v>0</v>
          </cell>
          <cell r="V18">
            <v>80</v>
          </cell>
          <cell r="W18">
            <v>72</v>
          </cell>
          <cell r="X18">
            <v>90</v>
          </cell>
          <cell r="Y18">
            <v>8.7777777777777786</v>
          </cell>
          <cell r="Z18">
            <v>2.6666666666666665</v>
          </cell>
          <cell r="AD18">
            <v>0</v>
          </cell>
          <cell r="AE18">
            <v>77.400000000000006</v>
          </cell>
          <cell r="AF18">
            <v>82.2</v>
          </cell>
          <cell r="AG18">
            <v>78</v>
          </cell>
          <cell r="AH18">
            <v>77</v>
          </cell>
          <cell r="AI18">
            <v>0</v>
          </cell>
        </row>
        <row r="19">
          <cell r="A19" t="str">
            <v xml:space="preserve"> 083  Колбаса Швейцарская 0,17 кг., ШТ., сырокопченая   ПОКОМ</v>
          </cell>
          <cell r="B19" t="str">
            <v>шт</v>
          </cell>
          <cell r="C19">
            <v>2701</v>
          </cell>
          <cell r="D19">
            <v>68</v>
          </cell>
          <cell r="E19">
            <v>1568</v>
          </cell>
          <cell r="F19">
            <v>1155</v>
          </cell>
          <cell r="G19">
            <v>0</v>
          </cell>
          <cell r="H19">
            <v>0.17</v>
          </cell>
          <cell r="I19">
            <v>180</v>
          </cell>
          <cell r="J19">
            <v>1599</v>
          </cell>
          <cell r="K19">
            <v>-31</v>
          </cell>
          <cell r="L19">
            <v>1000</v>
          </cell>
          <cell r="M19">
            <v>0</v>
          </cell>
          <cell r="N19">
            <v>500</v>
          </cell>
          <cell r="O19">
            <v>0</v>
          </cell>
          <cell r="W19">
            <v>313.60000000000002</v>
          </cell>
          <cell r="X19">
            <v>2000</v>
          </cell>
          <cell r="Y19">
            <v>14.843749999999998</v>
          </cell>
          <cell r="Z19">
            <v>3.683035714285714</v>
          </cell>
          <cell r="AD19">
            <v>0</v>
          </cell>
          <cell r="AE19">
            <v>294</v>
          </cell>
          <cell r="AF19">
            <v>293.60000000000002</v>
          </cell>
          <cell r="AG19">
            <v>367.4</v>
          </cell>
          <cell r="AH19">
            <v>300</v>
          </cell>
          <cell r="AI19">
            <v>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B20" t="str">
            <v>шт</v>
          </cell>
          <cell r="C20">
            <v>753</v>
          </cell>
          <cell r="D20">
            <v>421</v>
          </cell>
          <cell r="E20">
            <v>701</v>
          </cell>
          <cell r="F20">
            <v>428</v>
          </cell>
          <cell r="G20">
            <v>0</v>
          </cell>
          <cell r="H20">
            <v>0.35</v>
          </cell>
          <cell r="I20">
            <v>45</v>
          </cell>
          <cell r="J20">
            <v>787</v>
          </cell>
          <cell r="K20">
            <v>-86</v>
          </cell>
          <cell r="L20">
            <v>200</v>
          </cell>
          <cell r="M20">
            <v>0</v>
          </cell>
          <cell r="N20">
            <v>180</v>
          </cell>
          <cell r="O20">
            <v>0</v>
          </cell>
          <cell r="V20">
            <v>250</v>
          </cell>
          <cell r="W20">
            <v>140.19999999999999</v>
          </cell>
          <cell r="X20">
            <v>200</v>
          </cell>
          <cell r="Y20">
            <v>8.9728958630527824</v>
          </cell>
          <cell r="Z20">
            <v>3.0527817403708988</v>
          </cell>
          <cell r="AD20">
            <v>0</v>
          </cell>
          <cell r="AE20">
            <v>182.6</v>
          </cell>
          <cell r="AF20">
            <v>189.4</v>
          </cell>
          <cell r="AG20">
            <v>161.4</v>
          </cell>
          <cell r="AH20">
            <v>150</v>
          </cell>
          <cell r="AI20" t="str">
            <v>оконч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B21" t="str">
            <v>шт</v>
          </cell>
          <cell r="C21">
            <v>197</v>
          </cell>
          <cell r="D21">
            <v>700</v>
          </cell>
          <cell r="E21">
            <v>709</v>
          </cell>
          <cell r="F21">
            <v>172</v>
          </cell>
          <cell r="G21" t="str">
            <v>н</v>
          </cell>
          <cell r="H21">
            <v>0.35</v>
          </cell>
          <cell r="I21">
            <v>45</v>
          </cell>
          <cell r="J21">
            <v>842</v>
          </cell>
          <cell r="K21">
            <v>-133</v>
          </cell>
          <cell r="L21">
            <v>70</v>
          </cell>
          <cell r="M21">
            <v>0</v>
          </cell>
          <cell r="N21">
            <v>50</v>
          </cell>
          <cell r="O21">
            <v>0</v>
          </cell>
          <cell r="V21">
            <v>50</v>
          </cell>
          <cell r="W21">
            <v>35</v>
          </cell>
          <cell r="X21">
            <v>30</v>
          </cell>
          <cell r="Y21">
            <v>10.628571428571428</v>
          </cell>
          <cell r="Z21">
            <v>4.9142857142857146</v>
          </cell>
          <cell r="AD21">
            <v>534</v>
          </cell>
          <cell r="AE21">
            <v>41.8</v>
          </cell>
          <cell r="AF21">
            <v>50</v>
          </cell>
          <cell r="AG21">
            <v>49.6</v>
          </cell>
          <cell r="AH21">
            <v>31</v>
          </cell>
          <cell r="AI21">
            <v>0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C22">
            <v>406</v>
          </cell>
          <cell r="D22">
            <v>183</v>
          </cell>
          <cell r="E22">
            <v>288</v>
          </cell>
          <cell r="F22">
            <v>272</v>
          </cell>
          <cell r="G22">
            <v>0</v>
          </cell>
          <cell r="H22">
            <v>0.35</v>
          </cell>
          <cell r="I22">
            <v>45</v>
          </cell>
          <cell r="J22">
            <v>606</v>
          </cell>
          <cell r="K22">
            <v>-318</v>
          </cell>
          <cell r="L22">
            <v>70</v>
          </cell>
          <cell r="M22">
            <v>120</v>
          </cell>
          <cell r="N22">
            <v>90</v>
          </cell>
          <cell r="O22">
            <v>0</v>
          </cell>
          <cell r="V22">
            <v>70</v>
          </cell>
          <cell r="W22">
            <v>49.2</v>
          </cell>
          <cell r="X22">
            <v>70</v>
          </cell>
          <cell r="Y22">
            <v>14.065040650406504</v>
          </cell>
          <cell r="Z22">
            <v>5.5284552845528454</v>
          </cell>
          <cell r="AD22">
            <v>42</v>
          </cell>
          <cell r="AE22">
            <v>87</v>
          </cell>
          <cell r="AF22">
            <v>88</v>
          </cell>
          <cell r="AG22">
            <v>71.2</v>
          </cell>
          <cell r="AH22">
            <v>82</v>
          </cell>
          <cell r="AI22">
            <v>0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B23" t="str">
            <v>шт</v>
          </cell>
          <cell r="C23">
            <v>470</v>
          </cell>
          <cell r="D23">
            <v>825</v>
          </cell>
          <cell r="E23">
            <v>766</v>
          </cell>
          <cell r="F23">
            <v>496</v>
          </cell>
          <cell r="G23">
            <v>0</v>
          </cell>
          <cell r="H23">
            <v>0.35</v>
          </cell>
          <cell r="I23">
            <v>45</v>
          </cell>
          <cell r="J23">
            <v>1228</v>
          </cell>
          <cell r="K23">
            <v>-462</v>
          </cell>
          <cell r="L23">
            <v>200</v>
          </cell>
          <cell r="M23">
            <v>250</v>
          </cell>
          <cell r="N23">
            <v>150</v>
          </cell>
          <cell r="O23">
            <v>0</v>
          </cell>
          <cell r="U23">
            <v>100</v>
          </cell>
          <cell r="V23">
            <v>250</v>
          </cell>
          <cell r="W23">
            <v>153.19999999999999</v>
          </cell>
          <cell r="X23">
            <v>250</v>
          </cell>
          <cell r="Y23">
            <v>11.070496083550914</v>
          </cell>
          <cell r="Z23">
            <v>3.2375979112271542</v>
          </cell>
          <cell r="AD23">
            <v>0</v>
          </cell>
          <cell r="AE23">
            <v>164.8</v>
          </cell>
          <cell r="AF23">
            <v>155.4</v>
          </cell>
          <cell r="AG23">
            <v>178.6</v>
          </cell>
          <cell r="AH23">
            <v>236</v>
          </cell>
          <cell r="AI23" t="str">
            <v>сентак</v>
          </cell>
        </row>
        <row r="24">
          <cell r="A24" t="str">
            <v xml:space="preserve"> 200  Ветчина Дугушка ТМ Стародворье, вектор в/у    ПОКОМ</v>
          </cell>
          <cell r="B24" t="str">
            <v>кг</v>
          </cell>
          <cell r="C24">
            <v>337.33100000000002</v>
          </cell>
          <cell r="D24">
            <v>519.72199999999998</v>
          </cell>
          <cell r="E24">
            <v>566.25300000000004</v>
          </cell>
          <cell r="F24">
            <v>268.87200000000001</v>
          </cell>
          <cell r="G24">
            <v>0</v>
          </cell>
          <cell r="H24">
            <v>1</v>
          </cell>
          <cell r="I24">
            <v>50</v>
          </cell>
          <cell r="J24">
            <v>544.67600000000004</v>
          </cell>
          <cell r="K24">
            <v>21.576999999999998</v>
          </cell>
          <cell r="L24">
            <v>140</v>
          </cell>
          <cell r="M24">
            <v>120</v>
          </cell>
          <cell r="N24">
            <v>190</v>
          </cell>
          <cell r="O24">
            <v>0</v>
          </cell>
          <cell r="V24">
            <v>150</v>
          </cell>
          <cell r="W24">
            <v>113.25060000000001</v>
          </cell>
          <cell r="X24">
            <v>120</v>
          </cell>
          <cell r="Y24">
            <v>8.7317153286605098</v>
          </cell>
          <cell r="Z24">
            <v>2.3741331171755382</v>
          </cell>
          <cell r="AD24">
            <v>0</v>
          </cell>
          <cell r="AE24">
            <v>119.64739999999999</v>
          </cell>
          <cell r="AF24">
            <v>105.607</v>
          </cell>
          <cell r="AG24">
            <v>116.3394</v>
          </cell>
          <cell r="AH24">
            <v>110.375</v>
          </cell>
          <cell r="AI24">
            <v>0</v>
          </cell>
        </row>
        <row r="25">
          <cell r="A25" t="str">
            <v xml:space="preserve"> 201  Ветчина Нежная ТМ Особый рецепт, (2,5кг), ПОКОМ</v>
          </cell>
          <cell r="B25" t="str">
            <v>кг</v>
          </cell>
          <cell r="C25">
            <v>2754.4160000000002</v>
          </cell>
          <cell r="D25">
            <v>17853.226999999999</v>
          </cell>
          <cell r="E25">
            <v>5394.6009999999997</v>
          </cell>
          <cell r="F25">
            <v>3348.0830000000001</v>
          </cell>
          <cell r="G25">
            <v>0</v>
          </cell>
          <cell r="H25">
            <v>1</v>
          </cell>
          <cell r="I25">
            <v>50</v>
          </cell>
          <cell r="J25">
            <v>5479.3010000000004</v>
          </cell>
          <cell r="K25">
            <v>-84.700000000000728</v>
          </cell>
          <cell r="L25">
            <v>1400</v>
          </cell>
          <cell r="M25">
            <v>0</v>
          </cell>
          <cell r="N25">
            <v>1000</v>
          </cell>
          <cell r="O25">
            <v>1200</v>
          </cell>
          <cell r="P25">
            <v>1200</v>
          </cell>
          <cell r="U25">
            <v>700</v>
          </cell>
          <cell r="V25">
            <v>1000</v>
          </cell>
          <cell r="W25">
            <v>1078.9202</v>
          </cell>
          <cell r="X25">
            <v>1200</v>
          </cell>
          <cell r="Y25">
            <v>10.239944529725182</v>
          </cell>
          <cell r="Z25">
            <v>3.103179456645635</v>
          </cell>
          <cell r="AD25">
            <v>0</v>
          </cell>
          <cell r="AE25">
            <v>1122.5585999999998</v>
          </cell>
          <cell r="AF25">
            <v>1043.8128000000002</v>
          </cell>
          <cell r="AG25">
            <v>1211.2718</v>
          </cell>
          <cell r="AH25">
            <v>1645.059</v>
          </cell>
          <cell r="AI25" t="str">
            <v>продсент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B26" t="str">
            <v>кг</v>
          </cell>
          <cell r="C26">
            <v>206.59200000000001</v>
          </cell>
          <cell r="D26">
            <v>492.99200000000002</v>
          </cell>
          <cell r="E26">
            <v>370.88099999999997</v>
          </cell>
          <cell r="F26">
            <v>301.827</v>
          </cell>
          <cell r="G26">
            <v>0</v>
          </cell>
          <cell r="H26">
            <v>1</v>
          </cell>
          <cell r="I26">
            <v>50</v>
          </cell>
          <cell r="J26">
            <v>376.30599999999998</v>
          </cell>
          <cell r="K26">
            <v>-5.4250000000000114</v>
          </cell>
          <cell r="L26">
            <v>100</v>
          </cell>
          <cell r="M26">
            <v>40</v>
          </cell>
          <cell r="N26">
            <v>60</v>
          </cell>
          <cell r="O26">
            <v>0</v>
          </cell>
          <cell r="V26">
            <v>60</v>
          </cell>
          <cell r="W26">
            <v>74.176199999999994</v>
          </cell>
          <cell r="X26">
            <v>90</v>
          </cell>
          <cell r="Y26">
            <v>8.7875491060474928</v>
          </cell>
          <cell r="Z26">
            <v>4.0690544945683387</v>
          </cell>
          <cell r="AD26">
            <v>0</v>
          </cell>
          <cell r="AE26">
            <v>84.450599999999994</v>
          </cell>
          <cell r="AF26">
            <v>76.404399999999995</v>
          </cell>
          <cell r="AG26">
            <v>92.850200000000001</v>
          </cell>
          <cell r="AH26">
            <v>94.805000000000007</v>
          </cell>
          <cell r="AI26">
            <v>0</v>
          </cell>
        </row>
        <row r="27">
          <cell r="A27" t="str">
            <v xml:space="preserve"> 229  Колбаса Молочная Дугушка, в/у, ВЕС, ТМ Стародворье   ПОКОМ</v>
          </cell>
          <cell r="B27" t="str">
            <v>кг</v>
          </cell>
          <cell r="C27">
            <v>260.60899999999998</v>
          </cell>
          <cell r="D27">
            <v>774.072</v>
          </cell>
          <cell r="E27">
            <v>621.27499999999998</v>
          </cell>
          <cell r="F27">
            <v>385.97500000000002</v>
          </cell>
          <cell r="G27">
            <v>0</v>
          </cell>
          <cell r="H27">
            <v>1</v>
          </cell>
          <cell r="I27">
            <v>50</v>
          </cell>
          <cell r="J27">
            <v>609.23099999999999</v>
          </cell>
          <cell r="K27">
            <v>12.043999999999983</v>
          </cell>
          <cell r="L27">
            <v>180</v>
          </cell>
          <cell r="M27">
            <v>80</v>
          </cell>
          <cell r="N27">
            <v>150</v>
          </cell>
          <cell r="O27">
            <v>0</v>
          </cell>
          <cell r="V27">
            <v>140</v>
          </cell>
          <cell r="W27">
            <v>124.255</v>
          </cell>
          <cell r="X27">
            <v>150</v>
          </cell>
          <cell r="Y27">
            <v>8.73988974286749</v>
          </cell>
          <cell r="Z27">
            <v>3.1063136292302125</v>
          </cell>
          <cell r="AD27">
            <v>0</v>
          </cell>
          <cell r="AE27">
            <v>124.133</v>
          </cell>
          <cell r="AF27">
            <v>113.85419999999999</v>
          </cell>
          <cell r="AG27">
            <v>144.23840000000001</v>
          </cell>
          <cell r="AH27">
            <v>132.464</v>
          </cell>
          <cell r="AI27">
            <v>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B28" t="str">
            <v>кг</v>
          </cell>
          <cell r="C28">
            <v>232.49100000000001</v>
          </cell>
          <cell r="D28">
            <v>249.35</v>
          </cell>
          <cell r="E28">
            <v>329.13299999999998</v>
          </cell>
          <cell r="F28">
            <v>136.834</v>
          </cell>
          <cell r="G28">
            <v>0</v>
          </cell>
          <cell r="H28">
            <v>1</v>
          </cell>
          <cell r="I28">
            <v>60</v>
          </cell>
          <cell r="J28">
            <v>323.27499999999998</v>
          </cell>
          <cell r="K28">
            <v>5.8580000000000041</v>
          </cell>
          <cell r="L28">
            <v>80</v>
          </cell>
          <cell r="M28">
            <v>90</v>
          </cell>
          <cell r="N28">
            <v>130</v>
          </cell>
          <cell r="O28">
            <v>0</v>
          </cell>
          <cell r="V28">
            <v>60</v>
          </cell>
          <cell r="W28">
            <v>65.826599999999999</v>
          </cell>
          <cell r="X28">
            <v>80</v>
          </cell>
          <cell r="Y28">
            <v>8.7629317023817137</v>
          </cell>
          <cell r="Z28">
            <v>2.0787037459021125</v>
          </cell>
          <cell r="AD28">
            <v>0</v>
          </cell>
          <cell r="AE28">
            <v>61.802399999999999</v>
          </cell>
          <cell r="AF28">
            <v>64.061199999999999</v>
          </cell>
          <cell r="AG28">
            <v>64.245199999999997</v>
          </cell>
          <cell r="AH28">
            <v>48.968000000000004</v>
          </cell>
          <cell r="AI28">
            <v>0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B29" t="str">
            <v>кг</v>
          </cell>
          <cell r="C29">
            <v>209.79499999999999</v>
          </cell>
          <cell r="D29">
            <v>248.696</v>
          </cell>
          <cell r="E29">
            <v>274.22199999999998</v>
          </cell>
          <cell r="F29">
            <v>165.654</v>
          </cell>
          <cell r="G29">
            <v>0</v>
          </cell>
          <cell r="H29">
            <v>1</v>
          </cell>
          <cell r="I29">
            <v>60</v>
          </cell>
          <cell r="J29">
            <v>274.07299999999998</v>
          </cell>
          <cell r="K29">
            <v>0.14900000000000091</v>
          </cell>
          <cell r="L29">
            <v>80</v>
          </cell>
          <cell r="M29">
            <v>30</v>
          </cell>
          <cell r="N29">
            <v>90</v>
          </cell>
          <cell r="O29">
            <v>0</v>
          </cell>
          <cell r="V29">
            <v>50</v>
          </cell>
          <cell r="W29">
            <v>54.844399999999993</v>
          </cell>
          <cell r="X29">
            <v>70</v>
          </cell>
          <cell r="Y29">
            <v>8.8551246800037937</v>
          </cell>
          <cell r="Z29">
            <v>3.0204359971118295</v>
          </cell>
          <cell r="AD29">
            <v>0</v>
          </cell>
          <cell r="AE29">
            <v>55.907000000000004</v>
          </cell>
          <cell r="AF29">
            <v>59.928999999999995</v>
          </cell>
          <cell r="AG29">
            <v>61.901199999999996</v>
          </cell>
          <cell r="AH29">
            <v>55.761000000000003</v>
          </cell>
          <cell r="AI29">
            <v>0</v>
          </cell>
        </row>
        <row r="30">
          <cell r="A30" t="str">
            <v xml:space="preserve"> 240  Колбаса Салями охотничья, ВЕС. ПОКОМ</v>
          </cell>
          <cell r="B30" t="str">
            <v>кг</v>
          </cell>
          <cell r="C30">
            <v>67.492000000000004</v>
          </cell>
          <cell r="D30">
            <v>3.1589999999999998</v>
          </cell>
          <cell r="E30">
            <v>19.088000000000001</v>
          </cell>
          <cell r="F30">
            <v>48.404000000000003</v>
          </cell>
          <cell r="G30">
            <v>0</v>
          </cell>
          <cell r="H30">
            <v>1</v>
          </cell>
          <cell r="I30">
            <v>180</v>
          </cell>
          <cell r="J30">
            <v>46.356000000000002</v>
          </cell>
          <cell r="K30">
            <v>-27.268000000000001</v>
          </cell>
          <cell r="L30">
            <v>0</v>
          </cell>
          <cell r="M30">
            <v>0</v>
          </cell>
          <cell r="N30">
            <v>30</v>
          </cell>
          <cell r="O30">
            <v>0</v>
          </cell>
          <cell r="W30">
            <v>3.8176000000000001</v>
          </cell>
          <cell r="Y30">
            <v>20.537510477787091</v>
          </cell>
          <cell r="Z30">
            <v>12.679170159262364</v>
          </cell>
          <cell r="AD30">
            <v>0</v>
          </cell>
          <cell r="AE30">
            <v>6.7732000000000001</v>
          </cell>
          <cell r="AF30">
            <v>6.2587999999999999</v>
          </cell>
          <cell r="AG30">
            <v>5.7808000000000002</v>
          </cell>
          <cell r="AH30">
            <v>0</v>
          </cell>
          <cell r="AI30">
            <v>0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B31" t="str">
            <v>кг</v>
          </cell>
          <cell r="C31">
            <v>355.815</v>
          </cell>
          <cell r="D31">
            <v>632.15300000000002</v>
          </cell>
          <cell r="E31">
            <v>558.029</v>
          </cell>
          <cell r="F31">
            <v>393.923</v>
          </cell>
          <cell r="G31">
            <v>0</v>
          </cell>
          <cell r="H31">
            <v>1</v>
          </cell>
          <cell r="I31">
            <v>60</v>
          </cell>
          <cell r="J31">
            <v>557.22299999999996</v>
          </cell>
          <cell r="K31">
            <v>0.80600000000004002</v>
          </cell>
          <cell r="L31">
            <v>160</v>
          </cell>
          <cell r="M31">
            <v>50</v>
          </cell>
          <cell r="N31">
            <v>130</v>
          </cell>
          <cell r="O31">
            <v>0</v>
          </cell>
          <cell r="V31">
            <v>110</v>
          </cell>
          <cell r="W31">
            <v>111.6058</v>
          </cell>
          <cell r="X31">
            <v>130</v>
          </cell>
          <cell r="Y31">
            <v>8.7264550767074827</v>
          </cell>
          <cell r="Z31">
            <v>3.5295925480575381</v>
          </cell>
          <cell r="AD31">
            <v>0</v>
          </cell>
          <cell r="AE31">
            <v>143.5838</v>
          </cell>
          <cell r="AF31">
            <v>118.5406</v>
          </cell>
          <cell r="AG31">
            <v>133.35980000000001</v>
          </cell>
          <cell r="AH31">
            <v>167.09800000000001</v>
          </cell>
          <cell r="AI31">
            <v>0</v>
          </cell>
        </row>
        <row r="32">
          <cell r="A32" t="str">
            <v xml:space="preserve"> 247  Сардельки Нежные, ВЕС.  ПОКОМ</v>
          </cell>
          <cell r="B32" t="str">
            <v>кг</v>
          </cell>
          <cell r="C32">
            <v>79.778999999999996</v>
          </cell>
          <cell r="D32">
            <v>1094.2049999999999</v>
          </cell>
          <cell r="E32">
            <v>154.898</v>
          </cell>
          <cell r="F32">
            <v>157.22300000000001</v>
          </cell>
          <cell r="G32">
            <v>0</v>
          </cell>
          <cell r="H32">
            <v>1</v>
          </cell>
          <cell r="I32">
            <v>30</v>
          </cell>
          <cell r="J32">
            <v>158.04</v>
          </cell>
          <cell r="K32">
            <v>-3.1419999999999959</v>
          </cell>
          <cell r="L32">
            <v>40</v>
          </cell>
          <cell r="M32">
            <v>0</v>
          </cell>
          <cell r="N32">
            <v>20</v>
          </cell>
          <cell r="O32">
            <v>0</v>
          </cell>
          <cell r="W32">
            <v>30.979599999999998</v>
          </cell>
          <cell r="X32">
            <v>30</v>
          </cell>
          <cell r="Y32">
            <v>7.9801869617425671</v>
          </cell>
          <cell r="Z32">
            <v>5.0750493873387654</v>
          </cell>
          <cell r="AD32">
            <v>0</v>
          </cell>
          <cell r="AE32">
            <v>32.870199999999997</v>
          </cell>
          <cell r="AF32">
            <v>32.495600000000003</v>
          </cell>
          <cell r="AG32">
            <v>37.242200000000004</v>
          </cell>
          <cell r="AH32">
            <v>31.923999999999999</v>
          </cell>
          <cell r="AI32">
            <v>0</v>
          </cell>
        </row>
        <row r="33">
          <cell r="A33" t="str">
            <v xml:space="preserve"> 248  Сардельки Сочные ТМ Особый рецепт,   ПОКОМ</v>
          </cell>
          <cell r="B33" t="str">
            <v>кг</v>
          </cell>
          <cell r="C33">
            <v>169.82900000000001</v>
          </cell>
          <cell r="D33">
            <v>408.15300000000002</v>
          </cell>
          <cell r="E33">
            <v>185.79300000000001</v>
          </cell>
          <cell r="F33">
            <v>96.100999999999999</v>
          </cell>
          <cell r="G33" t="str">
            <v>н</v>
          </cell>
          <cell r="H33">
            <v>1</v>
          </cell>
          <cell r="I33">
            <v>30</v>
          </cell>
          <cell r="J33">
            <v>193.428</v>
          </cell>
          <cell r="K33">
            <v>-7.6349999999999909</v>
          </cell>
          <cell r="L33">
            <v>40</v>
          </cell>
          <cell r="M33">
            <v>80</v>
          </cell>
          <cell r="N33">
            <v>0</v>
          </cell>
          <cell r="O33">
            <v>0</v>
          </cell>
          <cell r="V33">
            <v>30</v>
          </cell>
          <cell r="W33">
            <v>37.1586</v>
          </cell>
          <cell r="X33">
            <v>50</v>
          </cell>
          <cell r="Y33">
            <v>7.9685725511725414</v>
          </cell>
          <cell r="Z33">
            <v>2.5862384481654312</v>
          </cell>
          <cell r="AD33">
            <v>0</v>
          </cell>
          <cell r="AE33">
            <v>33.906199999999998</v>
          </cell>
          <cell r="AF33">
            <v>47.212000000000003</v>
          </cell>
          <cell r="AG33">
            <v>38.647399999999998</v>
          </cell>
          <cell r="AH33">
            <v>47.985999999999997</v>
          </cell>
          <cell r="AI33">
            <v>0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B34" t="str">
            <v>кг</v>
          </cell>
          <cell r="C34">
            <v>672.25599999999997</v>
          </cell>
          <cell r="D34">
            <v>1429.566</v>
          </cell>
          <cell r="E34">
            <v>1335.192</v>
          </cell>
          <cell r="F34">
            <v>692.03399999999999</v>
          </cell>
          <cell r="G34">
            <v>0</v>
          </cell>
          <cell r="H34">
            <v>1</v>
          </cell>
          <cell r="I34">
            <v>30</v>
          </cell>
          <cell r="J34">
            <v>1349.4090000000001</v>
          </cell>
          <cell r="K34">
            <v>-14.217000000000098</v>
          </cell>
          <cell r="L34">
            <v>350</v>
          </cell>
          <cell r="M34">
            <v>200</v>
          </cell>
          <cell r="N34">
            <v>250</v>
          </cell>
          <cell r="O34">
            <v>0</v>
          </cell>
          <cell r="V34">
            <v>300</v>
          </cell>
          <cell r="W34">
            <v>267.03840000000002</v>
          </cell>
          <cell r="X34">
            <v>350</v>
          </cell>
          <cell r="Y34">
            <v>8.0214456048268712</v>
          </cell>
          <cell r="Z34">
            <v>2.5915149281901027</v>
          </cell>
          <cell r="AD34">
            <v>0</v>
          </cell>
          <cell r="AE34">
            <v>278.96899999999999</v>
          </cell>
          <cell r="AF34">
            <v>305.95680000000004</v>
          </cell>
          <cell r="AG34">
            <v>301.98</v>
          </cell>
          <cell r="AH34">
            <v>293.06299999999999</v>
          </cell>
          <cell r="AI34" t="str">
            <v>оконч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B35" t="str">
            <v>кг</v>
          </cell>
          <cell r="C35">
            <v>80.742000000000004</v>
          </cell>
          <cell r="D35">
            <v>819.14499999999998</v>
          </cell>
          <cell r="E35">
            <v>137.00399999999999</v>
          </cell>
          <cell r="F35">
            <v>18.065000000000001</v>
          </cell>
          <cell r="G35">
            <v>0</v>
          </cell>
          <cell r="H35">
            <v>1</v>
          </cell>
          <cell r="I35">
            <v>40</v>
          </cell>
          <cell r="J35">
            <v>162.35499999999999</v>
          </cell>
          <cell r="K35">
            <v>-25.350999999999999</v>
          </cell>
          <cell r="L35">
            <v>20</v>
          </cell>
          <cell r="M35">
            <v>50</v>
          </cell>
          <cell r="N35">
            <v>40</v>
          </cell>
          <cell r="O35">
            <v>0</v>
          </cell>
          <cell r="U35">
            <v>30</v>
          </cell>
          <cell r="V35">
            <v>50</v>
          </cell>
          <cell r="W35">
            <v>27.400799999999997</v>
          </cell>
          <cell r="X35">
            <v>30</v>
          </cell>
          <cell r="Y35">
            <v>8.6882499781028297</v>
          </cell>
          <cell r="Z35">
            <v>0.65928732007824598</v>
          </cell>
          <cell r="AD35">
            <v>0</v>
          </cell>
          <cell r="AE35">
            <v>25.526400000000002</v>
          </cell>
          <cell r="AF35">
            <v>21.680399999999999</v>
          </cell>
          <cell r="AG35">
            <v>22.572600000000001</v>
          </cell>
          <cell r="AH35">
            <v>17.541</v>
          </cell>
          <cell r="AI35">
            <v>0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B36" t="str">
            <v>кг</v>
          </cell>
          <cell r="C36">
            <v>276.64299999999997</v>
          </cell>
          <cell r="D36">
            <v>26.298999999999999</v>
          </cell>
          <cell r="E36">
            <v>188.64500000000001</v>
          </cell>
          <cell r="F36">
            <v>110.1</v>
          </cell>
          <cell r="G36" t="str">
            <v>н</v>
          </cell>
          <cell r="H36">
            <v>1</v>
          </cell>
          <cell r="I36">
            <v>35</v>
          </cell>
          <cell r="J36">
            <v>189.90899999999999</v>
          </cell>
          <cell r="K36">
            <v>-1.2639999999999816</v>
          </cell>
          <cell r="L36">
            <v>0</v>
          </cell>
          <cell r="M36">
            <v>30</v>
          </cell>
          <cell r="N36">
            <v>20</v>
          </cell>
          <cell r="O36">
            <v>0</v>
          </cell>
          <cell r="U36">
            <v>50</v>
          </cell>
          <cell r="V36">
            <v>70</v>
          </cell>
          <cell r="W36">
            <v>37.728999999999999</v>
          </cell>
          <cell r="X36">
            <v>50</v>
          </cell>
          <cell r="Y36">
            <v>8.7492379866945864</v>
          </cell>
          <cell r="Z36">
            <v>2.9181796496064036</v>
          </cell>
          <cell r="AD36">
            <v>0</v>
          </cell>
          <cell r="AE36">
            <v>88.856799999999993</v>
          </cell>
          <cell r="AF36">
            <v>50.876999999999995</v>
          </cell>
          <cell r="AG36">
            <v>30.298000000000002</v>
          </cell>
          <cell r="AH36">
            <v>116.92</v>
          </cell>
          <cell r="AI36">
            <v>0</v>
          </cell>
        </row>
        <row r="37">
          <cell r="A37" t="str">
            <v xml:space="preserve"> 263  Шпикачки Стародворские, ВЕС.  ПОКОМ</v>
          </cell>
          <cell r="B37" t="str">
            <v>кг</v>
          </cell>
          <cell r="C37">
            <v>67.257000000000005</v>
          </cell>
          <cell r="D37">
            <v>828.46900000000005</v>
          </cell>
          <cell r="E37">
            <v>125.03400000000001</v>
          </cell>
          <cell r="F37">
            <v>89.338999999999999</v>
          </cell>
          <cell r="G37">
            <v>0</v>
          </cell>
          <cell r="H37">
            <v>1</v>
          </cell>
          <cell r="I37">
            <v>30</v>
          </cell>
          <cell r="J37">
            <v>147.36000000000001</v>
          </cell>
          <cell r="K37">
            <v>-22.326000000000008</v>
          </cell>
          <cell r="L37">
            <v>30</v>
          </cell>
          <cell r="M37">
            <v>30</v>
          </cell>
          <cell r="N37">
            <v>20</v>
          </cell>
          <cell r="O37">
            <v>0</v>
          </cell>
          <cell r="W37">
            <v>25.006800000000002</v>
          </cell>
          <cell r="X37">
            <v>30</v>
          </cell>
          <cell r="Y37">
            <v>7.9713917814354485</v>
          </cell>
          <cell r="Z37">
            <v>3.5725882559943694</v>
          </cell>
          <cell r="AD37">
            <v>0</v>
          </cell>
          <cell r="AE37">
            <v>21.94</v>
          </cell>
          <cell r="AF37">
            <v>24.488599999999998</v>
          </cell>
          <cell r="AG37">
            <v>27.943599999999996</v>
          </cell>
          <cell r="AH37">
            <v>28.245000000000001</v>
          </cell>
          <cell r="AI37">
            <v>0</v>
          </cell>
        </row>
        <row r="38">
          <cell r="A38" t="str">
            <v xml:space="preserve"> 265  Колбаса Балыкбургская, ВЕС, ТМ Баварушка  ПОКОМ</v>
          </cell>
          <cell r="B38" t="str">
            <v>кг</v>
          </cell>
          <cell r="C38">
            <v>163.589</v>
          </cell>
          <cell r="D38">
            <v>262.755</v>
          </cell>
          <cell r="E38">
            <v>311.98099999999999</v>
          </cell>
          <cell r="F38">
            <v>97.918000000000006</v>
          </cell>
          <cell r="G38" t="str">
            <v>н</v>
          </cell>
          <cell r="H38">
            <v>1</v>
          </cell>
          <cell r="I38">
            <v>45</v>
          </cell>
          <cell r="J38">
            <v>326.916</v>
          </cell>
          <cell r="K38">
            <v>-14.935000000000002</v>
          </cell>
          <cell r="L38">
            <v>60</v>
          </cell>
          <cell r="M38">
            <v>100</v>
          </cell>
          <cell r="N38">
            <v>100</v>
          </cell>
          <cell r="O38">
            <v>0</v>
          </cell>
          <cell r="V38">
            <v>110</v>
          </cell>
          <cell r="W38">
            <v>62.3962</v>
          </cell>
          <cell r="X38">
            <v>80</v>
          </cell>
          <cell r="Y38">
            <v>8.7812719364320255</v>
          </cell>
          <cell r="Z38">
            <v>1.5692942839467789</v>
          </cell>
          <cell r="AD38">
            <v>0</v>
          </cell>
          <cell r="AE38">
            <v>57.107399999999998</v>
          </cell>
          <cell r="AF38">
            <v>50.703400000000002</v>
          </cell>
          <cell r="AG38">
            <v>55.793399999999998</v>
          </cell>
          <cell r="AH38">
            <v>70.787000000000006</v>
          </cell>
          <cell r="AI38">
            <v>0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 t="str">
            <v>кг</v>
          </cell>
          <cell r="C39">
            <v>108.245</v>
          </cell>
          <cell r="D39">
            <v>242.80799999999999</v>
          </cell>
          <cell r="E39">
            <v>220.435</v>
          </cell>
          <cell r="F39">
            <v>123.438</v>
          </cell>
          <cell r="G39" t="str">
            <v>н</v>
          </cell>
          <cell r="H39">
            <v>1</v>
          </cell>
          <cell r="I39">
            <v>45</v>
          </cell>
          <cell r="J39">
            <v>251.50899999999999</v>
          </cell>
          <cell r="K39">
            <v>-31.073999999999984</v>
          </cell>
          <cell r="L39">
            <v>50</v>
          </cell>
          <cell r="M39">
            <v>0</v>
          </cell>
          <cell r="N39">
            <v>80</v>
          </cell>
          <cell r="O39">
            <v>0</v>
          </cell>
          <cell r="V39">
            <v>80</v>
          </cell>
          <cell r="W39">
            <v>44.087000000000003</v>
          </cell>
          <cell r="X39">
            <v>50</v>
          </cell>
          <cell r="Y39">
            <v>8.6973030598589141</v>
          </cell>
          <cell r="Z39">
            <v>2.7998729784290153</v>
          </cell>
          <cell r="AD39">
            <v>0</v>
          </cell>
          <cell r="AE39">
            <v>40.940199999999997</v>
          </cell>
          <cell r="AF39">
            <v>38.344200000000001</v>
          </cell>
          <cell r="AG39">
            <v>47.008200000000002</v>
          </cell>
          <cell r="AH39">
            <v>48.848999999999997</v>
          </cell>
          <cell r="AI39">
            <v>0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 t="str">
            <v>кг</v>
          </cell>
          <cell r="C40">
            <v>195.19800000000001</v>
          </cell>
          <cell r="D40">
            <v>73.822999999999993</v>
          </cell>
          <cell r="E40">
            <v>173.73400000000001</v>
          </cell>
          <cell r="F40">
            <v>83.799000000000007</v>
          </cell>
          <cell r="G40" t="str">
            <v>н</v>
          </cell>
          <cell r="H40">
            <v>1</v>
          </cell>
          <cell r="I40">
            <v>45</v>
          </cell>
          <cell r="J40">
            <v>199.28899999999999</v>
          </cell>
          <cell r="K40">
            <v>-25.554999999999978</v>
          </cell>
          <cell r="L40">
            <v>30</v>
          </cell>
          <cell r="M40">
            <v>50</v>
          </cell>
          <cell r="N40">
            <v>40</v>
          </cell>
          <cell r="O40">
            <v>0</v>
          </cell>
          <cell r="V40">
            <v>60</v>
          </cell>
          <cell r="W40">
            <v>34.7468</v>
          </cell>
          <cell r="X40">
            <v>40</v>
          </cell>
          <cell r="Y40">
            <v>8.7432223974581831</v>
          </cell>
          <cell r="Z40">
            <v>2.4117040993703021</v>
          </cell>
          <cell r="AD40">
            <v>0</v>
          </cell>
          <cell r="AE40">
            <v>44.961399999999998</v>
          </cell>
          <cell r="AF40">
            <v>42.083999999999996</v>
          </cell>
          <cell r="AG40">
            <v>35.732999999999997</v>
          </cell>
          <cell r="AH40">
            <v>45.186999999999998</v>
          </cell>
          <cell r="AI40">
            <v>0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B41" t="str">
            <v>шт</v>
          </cell>
          <cell r="C41">
            <v>1765</v>
          </cell>
          <cell r="D41">
            <v>2096</v>
          </cell>
          <cell r="E41">
            <v>2015</v>
          </cell>
          <cell r="F41">
            <v>573</v>
          </cell>
          <cell r="G41" t="str">
            <v>акк</v>
          </cell>
          <cell r="H41">
            <v>0.35</v>
          </cell>
          <cell r="I41">
            <v>40</v>
          </cell>
          <cell r="J41">
            <v>1477</v>
          </cell>
          <cell r="K41">
            <v>538</v>
          </cell>
          <cell r="L41">
            <v>400</v>
          </cell>
          <cell r="M41">
            <v>600</v>
          </cell>
          <cell r="N41">
            <v>600</v>
          </cell>
          <cell r="O41">
            <v>0</v>
          </cell>
          <cell r="U41">
            <v>200</v>
          </cell>
          <cell r="V41">
            <v>650</v>
          </cell>
          <cell r="W41">
            <v>403</v>
          </cell>
          <cell r="X41">
            <v>500</v>
          </cell>
          <cell r="Y41">
            <v>8.741935483870968</v>
          </cell>
          <cell r="Z41">
            <v>1.4218362282878412</v>
          </cell>
          <cell r="AD41">
            <v>0</v>
          </cell>
          <cell r="AE41">
            <v>405.4</v>
          </cell>
          <cell r="AF41">
            <v>356.2</v>
          </cell>
          <cell r="AG41">
            <v>374.6</v>
          </cell>
          <cell r="AH41">
            <v>397</v>
          </cell>
          <cell r="AI41" t="str">
            <v>сентак</v>
          </cell>
        </row>
        <row r="42">
          <cell r="A42" t="str">
            <v xml:space="preserve"> 273  Сосиски Сочинки с сочной грудинкой, МГС 0.4кг,   ПОКОМ</v>
          </cell>
          <cell r="B42" t="str">
            <v>шт</v>
          </cell>
          <cell r="C42">
            <v>2223</v>
          </cell>
          <cell r="D42">
            <v>7909</v>
          </cell>
          <cell r="E42">
            <v>5209</v>
          </cell>
          <cell r="F42">
            <v>2436</v>
          </cell>
          <cell r="G42" t="str">
            <v>акк</v>
          </cell>
          <cell r="H42">
            <v>0.4</v>
          </cell>
          <cell r="I42">
            <v>40</v>
          </cell>
          <cell r="J42">
            <v>4045</v>
          </cell>
          <cell r="K42">
            <v>1164</v>
          </cell>
          <cell r="L42">
            <v>1200</v>
          </cell>
          <cell r="M42">
            <v>800</v>
          </cell>
          <cell r="N42">
            <v>1300</v>
          </cell>
          <cell r="O42">
            <v>0</v>
          </cell>
          <cell r="P42">
            <v>900</v>
          </cell>
          <cell r="V42">
            <v>1100</v>
          </cell>
          <cell r="W42">
            <v>914.6</v>
          </cell>
          <cell r="X42">
            <v>1150</v>
          </cell>
          <cell r="Y42">
            <v>9.7157227203148917</v>
          </cell>
          <cell r="Z42">
            <v>2.663459435818937</v>
          </cell>
          <cell r="AD42">
            <v>636</v>
          </cell>
          <cell r="AE42">
            <v>949.4</v>
          </cell>
          <cell r="AF42">
            <v>822</v>
          </cell>
          <cell r="AG42">
            <v>1001</v>
          </cell>
          <cell r="AH42">
            <v>795</v>
          </cell>
          <cell r="AI42">
            <v>0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B43" t="str">
            <v>шт</v>
          </cell>
          <cell r="C43">
            <v>2974</v>
          </cell>
          <cell r="D43">
            <v>2370</v>
          </cell>
          <cell r="E43">
            <v>3988</v>
          </cell>
          <cell r="F43">
            <v>1223</v>
          </cell>
          <cell r="G43">
            <v>0</v>
          </cell>
          <cell r="H43">
            <v>0.45</v>
          </cell>
          <cell r="I43">
            <v>45</v>
          </cell>
          <cell r="J43">
            <v>4087</v>
          </cell>
          <cell r="K43">
            <v>-99</v>
          </cell>
          <cell r="L43">
            <v>700</v>
          </cell>
          <cell r="M43">
            <v>600</v>
          </cell>
          <cell r="N43">
            <v>1100</v>
          </cell>
          <cell r="O43">
            <v>0</v>
          </cell>
          <cell r="P43">
            <v>600</v>
          </cell>
          <cell r="V43">
            <v>850</v>
          </cell>
          <cell r="W43">
            <v>597.6</v>
          </cell>
          <cell r="X43">
            <v>750</v>
          </cell>
          <cell r="Y43">
            <v>9.7439759036144569</v>
          </cell>
          <cell r="Z43">
            <v>2.0465194109772424</v>
          </cell>
          <cell r="AD43">
            <v>1000</v>
          </cell>
          <cell r="AE43">
            <v>757.4</v>
          </cell>
          <cell r="AF43">
            <v>452</v>
          </cell>
          <cell r="AG43">
            <v>600.20000000000005</v>
          </cell>
          <cell r="AH43">
            <v>767</v>
          </cell>
          <cell r="AI43" t="str">
            <v>сентак</v>
          </cell>
        </row>
        <row r="44">
          <cell r="A44" t="str">
            <v xml:space="preserve"> 283  Сосиски Сочинки, ВЕС, ТМ Стародворье ПОКОМ</v>
          </cell>
          <cell r="B44" t="str">
            <v>кг</v>
          </cell>
          <cell r="C44">
            <v>384.77300000000002</v>
          </cell>
          <cell r="D44">
            <v>717.72500000000002</v>
          </cell>
          <cell r="E44">
            <v>733.34799999999996</v>
          </cell>
          <cell r="F44">
            <v>341.608</v>
          </cell>
          <cell r="G44" t="str">
            <v>оконч</v>
          </cell>
          <cell r="H44">
            <v>1</v>
          </cell>
          <cell r="I44">
            <v>40</v>
          </cell>
          <cell r="J44">
            <v>707.59</v>
          </cell>
          <cell r="K44">
            <v>25.757999999999925</v>
          </cell>
          <cell r="L44">
            <v>150</v>
          </cell>
          <cell r="M44">
            <v>180</v>
          </cell>
          <cell r="N44">
            <v>150</v>
          </cell>
          <cell r="O44">
            <v>0</v>
          </cell>
          <cell r="V44">
            <v>300</v>
          </cell>
          <cell r="W44">
            <v>146.6696</v>
          </cell>
          <cell r="X44">
            <v>160</v>
          </cell>
          <cell r="Y44">
            <v>8.738061602404315</v>
          </cell>
          <cell r="Z44">
            <v>2.3290988725680033</v>
          </cell>
          <cell r="AD44">
            <v>0</v>
          </cell>
          <cell r="AE44">
            <v>150.80360000000002</v>
          </cell>
          <cell r="AF44">
            <v>129.34880000000001</v>
          </cell>
          <cell r="AG44">
            <v>148.19919999999999</v>
          </cell>
          <cell r="AH44">
            <v>220.67400000000001</v>
          </cell>
          <cell r="AI44">
            <v>0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B45" t="str">
            <v>шт</v>
          </cell>
          <cell r="C45">
            <v>1230</v>
          </cell>
          <cell r="D45">
            <v>1043</v>
          </cell>
          <cell r="E45">
            <v>879</v>
          </cell>
          <cell r="F45">
            <v>1360</v>
          </cell>
          <cell r="G45">
            <v>0</v>
          </cell>
          <cell r="H45">
            <v>0.1</v>
          </cell>
          <cell r="I45">
            <v>730</v>
          </cell>
          <cell r="J45">
            <v>914</v>
          </cell>
          <cell r="K45">
            <v>-35</v>
          </cell>
          <cell r="L45">
            <v>1000</v>
          </cell>
          <cell r="M45">
            <v>0</v>
          </cell>
          <cell r="N45">
            <v>0</v>
          </cell>
          <cell r="O45">
            <v>0</v>
          </cell>
          <cell r="W45">
            <v>175.8</v>
          </cell>
          <cell r="X45">
            <v>500</v>
          </cell>
          <cell r="Y45">
            <v>16.26848691695108</v>
          </cell>
          <cell r="Z45">
            <v>7.7360637087599544</v>
          </cell>
          <cell r="AD45">
            <v>0</v>
          </cell>
          <cell r="AE45">
            <v>191</v>
          </cell>
          <cell r="AF45">
            <v>145.4</v>
          </cell>
          <cell r="AG45">
            <v>256.39999999999998</v>
          </cell>
          <cell r="AH45">
            <v>189</v>
          </cell>
          <cell r="AI45">
            <v>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 t="str">
            <v>шт</v>
          </cell>
          <cell r="C46">
            <v>618</v>
          </cell>
          <cell r="D46">
            <v>1982</v>
          </cell>
          <cell r="E46">
            <v>1613</v>
          </cell>
          <cell r="F46">
            <v>879</v>
          </cell>
          <cell r="G46">
            <v>0</v>
          </cell>
          <cell r="H46">
            <v>0.35</v>
          </cell>
          <cell r="I46">
            <v>40</v>
          </cell>
          <cell r="J46">
            <v>1710</v>
          </cell>
          <cell r="K46">
            <v>-97</v>
          </cell>
          <cell r="L46">
            <v>400</v>
          </cell>
          <cell r="M46">
            <v>300</v>
          </cell>
          <cell r="N46">
            <v>450</v>
          </cell>
          <cell r="O46">
            <v>0</v>
          </cell>
          <cell r="V46">
            <v>400</v>
          </cell>
          <cell r="W46">
            <v>322.60000000000002</v>
          </cell>
          <cell r="X46">
            <v>400</v>
          </cell>
          <cell r="Y46">
            <v>8.769373837569745</v>
          </cell>
          <cell r="Z46">
            <v>2.7247365158090511</v>
          </cell>
          <cell r="AD46">
            <v>0</v>
          </cell>
          <cell r="AE46">
            <v>321.39999999999998</v>
          </cell>
          <cell r="AF46">
            <v>283.39999999999998</v>
          </cell>
          <cell r="AG46">
            <v>359</v>
          </cell>
          <cell r="AH46">
            <v>299</v>
          </cell>
          <cell r="AI46">
            <v>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 t="str">
            <v>кг</v>
          </cell>
          <cell r="C47">
            <v>141.77799999999999</v>
          </cell>
          <cell r="D47">
            <v>212.53399999999999</v>
          </cell>
          <cell r="E47">
            <v>254.69300000000001</v>
          </cell>
          <cell r="F47">
            <v>90.870999999999995</v>
          </cell>
          <cell r="G47">
            <v>0</v>
          </cell>
          <cell r="H47">
            <v>1</v>
          </cell>
          <cell r="I47">
            <v>40</v>
          </cell>
          <cell r="J47">
            <v>251.83099999999999</v>
          </cell>
          <cell r="K47">
            <v>2.8620000000000232</v>
          </cell>
          <cell r="L47">
            <v>50</v>
          </cell>
          <cell r="M47">
            <v>80</v>
          </cell>
          <cell r="N47">
            <v>70</v>
          </cell>
          <cell r="O47">
            <v>0</v>
          </cell>
          <cell r="V47">
            <v>100</v>
          </cell>
          <cell r="W47">
            <v>50.938600000000001</v>
          </cell>
          <cell r="X47">
            <v>60</v>
          </cell>
          <cell r="Y47">
            <v>8.8512640708617827</v>
          </cell>
          <cell r="Z47">
            <v>1.7839320279709296</v>
          </cell>
          <cell r="AD47">
            <v>0</v>
          </cell>
          <cell r="AE47">
            <v>49.930799999999998</v>
          </cell>
          <cell r="AF47">
            <v>45.287400000000005</v>
          </cell>
          <cell r="AG47">
            <v>48.989199999999997</v>
          </cell>
          <cell r="AH47">
            <v>55.521000000000001</v>
          </cell>
          <cell r="AI47">
            <v>0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 t="str">
            <v>шт</v>
          </cell>
          <cell r="C48">
            <v>1477</v>
          </cell>
          <cell r="D48">
            <v>2225</v>
          </cell>
          <cell r="E48">
            <v>2166</v>
          </cell>
          <cell r="F48">
            <v>1344</v>
          </cell>
          <cell r="G48">
            <v>0</v>
          </cell>
          <cell r="H48">
            <v>0.4</v>
          </cell>
          <cell r="I48">
            <v>35</v>
          </cell>
          <cell r="J48">
            <v>2317</v>
          </cell>
          <cell r="K48">
            <v>-151</v>
          </cell>
          <cell r="L48">
            <v>600</v>
          </cell>
          <cell r="M48">
            <v>200</v>
          </cell>
          <cell r="N48">
            <v>700</v>
          </cell>
          <cell r="O48">
            <v>0</v>
          </cell>
          <cell r="V48">
            <v>400</v>
          </cell>
          <cell r="W48">
            <v>433.2</v>
          </cell>
          <cell r="X48">
            <v>550</v>
          </cell>
          <cell r="Y48">
            <v>8.7580794090489391</v>
          </cell>
          <cell r="Z48">
            <v>3.1024930747922439</v>
          </cell>
          <cell r="AD48">
            <v>0</v>
          </cell>
          <cell r="AE48">
            <v>534.20000000000005</v>
          </cell>
          <cell r="AF48">
            <v>469.8</v>
          </cell>
          <cell r="AG48">
            <v>498</v>
          </cell>
          <cell r="AH48">
            <v>421</v>
          </cell>
          <cell r="AI48" t="e">
            <v>#N/A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 t="str">
            <v>шт</v>
          </cell>
          <cell r="C49">
            <v>2225</v>
          </cell>
          <cell r="D49">
            <v>3163</v>
          </cell>
          <cell r="E49">
            <v>3450</v>
          </cell>
          <cell r="F49">
            <v>1798</v>
          </cell>
          <cell r="G49">
            <v>0</v>
          </cell>
          <cell r="H49">
            <v>0.4</v>
          </cell>
          <cell r="I49">
            <v>40</v>
          </cell>
          <cell r="J49">
            <v>3525</v>
          </cell>
          <cell r="K49">
            <v>-75</v>
          </cell>
          <cell r="L49">
            <v>900</v>
          </cell>
          <cell r="M49">
            <v>500</v>
          </cell>
          <cell r="N49">
            <v>1100</v>
          </cell>
          <cell r="O49">
            <v>0</v>
          </cell>
          <cell r="P49">
            <v>700</v>
          </cell>
          <cell r="V49">
            <v>900</v>
          </cell>
          <cell r="W49">
            <v>690</v>
          </cell>
          <cell r="X49">
            <v>850</v>
          </cell>
          <cell r="Y49">
            <v>9.7797101449275363</v>
          </cell>
          <cell r="Z49">
            <v>2.6057971014492756</v>
          </cell>
          <cell r="AD49">
            <v>0</v>
          </cell>
          <cell r="AE49">
            <v>779.6</v>
          </cell>
          <cell r="AF49">
            <v>697.2</v>
          </cell>
          <cell r="AG49">
            <v>751.6</v>
          </cell>
          <cell r="AH49">
            <v>763</v>
          </cell>
          <cell r="AI49" t="e">
            <v>#N/A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B50" t="str">
            <v>кг</v>
          </cell>
          <cell r="C50">
            <v>84.29</v>
          </cell>
          <cell r="D50">
            <v>96.566999999999993</v>
          </cell>
          <cell r="E50">
            <v>111.997</v>
          </cell>
          <cell r="F50">
            <v>65.185000000000002</v>
          </cell>
          <cell r="G50" t="str">
            <v>лид, я</v>
          </cell>
          <cell r="H50">
            <v>1</v>
          </cell>
          <cell r="I50">
            <v>40</v>
          </cell>
          <cell r="J50">
            <v>109.54300000000001</v>
          </cell>
          <cell r="K50">
            <v>2.4539999999999935</v>
          </cell>
          <cell r="L50">
            <v>30</v>
          </cell>
          <cell r="M50">
            <v>0</v>
          </cell>
          <cell r="N50">
            <v>40</v>
          </cell>
          <cell r="O50">
            <v>0</v>
          </cell>
          <cell r="V50">
            <v>40</v>
          </cell>
          <cell r="W50">
            <v>22.3994</v>
          </cell>
          <cell r="X50">
            <v>30</v>
          </cell>
          <cell r="Y50">
            <v>9.1602900077680651</v>
          </cell>
          <cell r="Z50">
            <v>2.9101225925694441</v>
          </cell>
          <cell r="AD50">
            <v>0</v>
          </cell>
          <cell r="AE50">
            <v>17.488</v>
          </cell>
          <cell r="AF50">
            <v>22.2562</v>
          </cell>
          <cell r="AG50">
            <v>24.046399999999998</v>
          </cell>
          <cell r="AH50">
            <v>44.343000000000004</v>
          </cell>
          <cell r="AI50">
            <v>0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B51" t="str">
            <v>кг</v>
          </cell>
          <cell r="C51">
            <v>118.051</v>
          </cell>
          <cell r="D51">
            <v>347.411</v>
          </cell>
          <cell r="E51">
            <v>235.036</v>
          </cell>
          <cell r="F51">
            <v>141.74199999999999</v>
          </cell>
          <cell r="G51" t="str">
            <v>оконч</v>
          </cell>
          <cell r="H51">
            <v>1</v>
          </cell>
          <cell r="I51">
            <v>40</v>
          </cell>
          <cell r="J51">
            <v>240.39400000000001</v>
          </cell>
          <cell r="K51">
            <v>-5.3580000000000041</v>
          </cell>
          <cell r="L51">
            <v>60</v>
          </cell>
          <cell r="M51">
            <v>0</v>
          </cell>
          <cell r="N51">
            <v>0</v>
          </cell>
          <cell r="O51">
            <v>0</v>
          </cell>
          <cell r="U51">
            <v>80</v>
          </cell>
          <cell r="V51">
            <v>80</v>
          </cell>
          <cell r="W51">
            <v>47.007199999999997</v>
          </cell>
          <cell r="X51">
            <v>50</v>
          </cell>
          <cell r="Y51">
            <v>8.7591262615088752</v>
          </cell>
          <cell r="Z51">
            <v>3.0153253118671182</v>
          </cell>
          <cell r="AD51">
            <v>0</v>
          </cell>
          <cell r="AE51">
            <v>45.615200000000002</v>
          </cell>
          <cell r="AF51">
            <v>39.625799999999998</v>
          </cell>
          <cell r="AG51">
            <v>51.205600000000004</v>
          </cell>
          <cell r="AH51">
            <v>80.649000000000001</v>
          </cell>
          <cell r="AI51">
            <v>0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B52" t="str">
            <v>шт</v>
          </cell>
          <cell r="C52">
            <v>976</v>
          </cell>
          <cell r="D52">
            <v>1661</v>
          </cell>
          <cell r="E52">
            <v>1667</v>
          </cell>
          <cell r="F52">
            <v>871</v>
          </cell>
          <cell r="G52" t="str">
            <v>лид, я</v>
          </cell>
          <cell r="H52">
            <v>0.35</v>
          </cell>
          <cell r="I52">
            <v>40</v>
          </cell>
          <cell r="J52">
            <v>1757</v>
          </cell>
          <cell r="K52">
            <v>-90</v>
          </cell>
          <cell r="L52">
            <v>400</v>
          </cell>
          <cell r="M52">
            <v>250</v>
          </cell>
          <cell r="N52">
            <v>500</v>
          </cell>
          <cell r="O52">
            <v>0</v>
          </cell>
          <cell r="V52">
            <v>500</v>
          </cell>
          <cell r="W52">
            <v>333.4</v>
          </cell>
          <cell r="X52">
            <v>400</v>
          </cell>
          <cell r="Y52">
            <v>8.7612477504499111</v>
          </cell>
          <cell r="Z52">
            <v>2.6124775044991004</v>
          </cell>
          <cell r="AD52">
            <v>0</v>
          </cell>
          <cell r="AE52">
            <v>348.8</v>
          </cell>
          <cell r="AF52">
            <v>330.2</v>
          </cell>
          <cell r="AG52">
            <v>365.8</v>
          </cell>
          <cell r="AH52">
            <v>318</v>
          </cell>
          <cell r="AI52">
            <v>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B53" t="str">
            <v>шт</v>
          </cell>
          <cell r="C53">
            <v>1342</v>
          </cell>
          <cell r="D53">
            <v>2297</v>
          </cell>
          <cell r="E53">
            <v>2447</v>
          </cell>
          <cell r="F53">
            <v>1079</v>
          </cell>
          <cell r="G53" t="str">
            <v>неакк</v>
          </cell>
          <cell r="H53">
            <v>0.35</v>
          </cell>
          <cell r="I53">
            <v>40</v>
          </cell>
          <cell r="J53">
            <v>2532</v>
          </cell>
          <cell r="K53">
            <v>-85</v>
          </cell>
          <cell r="L53">
            <v>600</v>
          </cell>
          <cell r="M53">
            <v>500</v>
          </cell>
          <cell r="N53">
            <v>700</v>
          </cell>
          <cell r="O53">
            <v>0</v>
          </cell>
          <cell r="V53">
            <v>800</v>
          </cell>
          <cell r="W53">
            <v>489.4</v>
          </cell>
          <cell r="X53">
            <v>600</v>
          </cell>
          <cell r="Y53">
            <v>8.7433592153657536</v>
          </cell>
          <cell r="Z53">
            <v>2.2047404985696772</v>
          </cell>
          <cell r="AD53">
            <v>0</v>
          </cell>
          <cell r="AE53">
            <v>470.2</v>
          </cell>
          <cell r="AF53">
            <v>455.6</v>
          </cell>
          <cell r="AG53">
            <v>506.8</v>
          </cell>
          <cell r="AH53">
            <v>520</v>
          </cell>
          <cell r="AI53">
            <v>0</v>
          </cell>
        </row>
        <row r="54">
          <cell r="A54" t="str">
            <v xml:space="preserve"> 309  Сосиски Сочинки с сыром 0,4 кг ТМ Стародворье  ПОКОМ</v>
          </cell>
          <cell r="B54" t="str">
            <v>шт</v>
          </cell>
          <cell r="C54">
            <v>589</v>
          </cell>
          <cell r="D54">
            <v>1623</v>
          </cell>
          <cell r="E54">
            <v>1358</v>
          </cell>
          <cell r="F54">
            <v>762</v>
          </cell>
          <cell r="G54">
            <v>0</v>
          </cell>
          <cell r="H54">
            <v>0.4</v>
          </cell>
          <cell r="I54">
            <v>35</v>
          </cell>
          <cell r="J54">
            <v>1446</v>
          </cell>
          <cell r="K54">
            <v>-88</v>
          </cell>
          <cell r="L54">
            <v>400</v>
          </cell>
          <cell r="M54">
            <v>220</v>
          </cell>
          <cell r="N54">
            <v>310</v>
          </cell>
          <cell r="O54">
            <v>0</v>
          </cell>
          <cell r="V54">
            <v>350</v>
          </cell>
          <cell r="W54">
            <v>271.60000000000002</v>
          </cell>
          <cell r="X54">
            <v>350</v>
          </cell>
          <cell r="Y54">
            <v>8.8070692194403524</v>
          </cell>
          <cell r="Z54">
            <v>2.8055964653902796</v>
          </cell>
          <cell r="AD54">
            <v>0</v>
          </cell>
          <cell r="AE54">
            <v>296.60000000000002</v>
          </cell>
          <cell r="AF54">
            <v>250.8</v>
          </cell>
          <cell r="AG54">
            <v>311.2</v>
          </cell>
          <cell r="AH54">
            <v>262</v>
          </cell>
          <cell r="AI54">
            <v>0</v>
          </cell>
        </row>
        <row r="55">
          <cell r="A55" t="str">
            <v xml:space="preserve"> 312  Ветчина Филейская ВЕС ТМ  Вязанка ТС Столичная  ПОКОМ</v>
          </cell>
          <cell r="B55" t="str">
            <v>кг</v>
          </cell>
          <cell r="C55">
            <v>271.19099999999997</v>
          </cell>
          <cell r="D55">
            <v>420.20400000000001</v>
          </cell>
          <cell r="E55">
            <v>440.54599999999999</v>
          </cell>
          <cell r="F55">
            <v>229.047</v>
          </cell>
          <cell r="G55">
            <v>0</v>
          </cell>
          <cell r="H55">
            <v>1</v>
          </cell>
          <cell r="I55">
            <v>50</v>
          </cell>
          <cell r="J55">
            <v>446.00799999999998</v>
          </cell>
          <cell r="K55">
            <v>-5.4619999999999891</v>
          </cell>
          <cell r="L55">
            <v>110</v>
          </cell>
          <cell r="M55">
            <v>70</v>
          </cell>
          <cell r="N55">
            <v>140</v>
          </cell>
          <cell r="O55">
            <v>0</v>
          </cell>
          <cell r="V55">
            <v>110</v>
          </cell>
          <cell r="W55">
            <v>88.109200000000001</v>
          </cell>
          <cell r="X55">
            <v>120</v>
          </cell>
          <cell r="Y55">
            <v>8.8418349048680511</v>
          </cell>
          <cell r="Z55">
            <v>2.5995809745179845</v>
          </cell>
          <cell r="AD55">
            <v>0</v>
          </cell>
          <cell r="AE55">
            <v>97.614000000000004</v>
          </cell>
          <cell r="AF55">
            <v>85.459000000000003</v>
          </cell>
          <cell r="AG55">
            <v>89.939599999999999</v>
          </cell>
          <cell r="AH55">
            <v>95.426000000000002</v>
          </cell>
          <cell r="AI55">
            <v>0</v>
          </cell>
        </row>
        <row r="56">
          <cell r="A56" t="str">
            <v xml:space="preserve"> 315  Колбаса вареная Молокуша ТМ Вязанка ВЕС, ПОКОМ</v>
          </cell>
          <cell r="B56" t="str">
            <v>кг</v>
          </cell>
          <cell r="C56">
            <v>628.072</v>
          </cell>
          <cell r="D56">
            <v>784.13300000000004</v>
          </cell>
          <cell r="E56">
            <v>833.01300000000003</v>
          </cell>
          <cell r="F56">
            <v>540.70399999999995</v>
          </cell>
          <cell r="G56" t="str">
            <v>н</v>
          </cell>
          <cell r="H56">
            <v>1</v>
          </cell>
          <cell r="I56">
            <v>50</v>
          </cell>
          <cell r="J56">
            <v>827.76199999999994</v>
          </cell>
          <cell r="K56">
            <v>5.25100000000009</v>
          </cell>
          <cell r="L56">
            <v>200</v>
          </cell>
          <cell r="M56">
            <v>50</v>
          </cell>
          <cell r="N56">
            <v>130</v>
          </cell>
          <cell r="O56">
            <v>0</v>
          </cell>
          <cell r="U56">
            <v>100</v>
          </cell>
          <cell r="V56">
            <v>250</v>
          </cell>
          <cell r="W56">
            <v>166.6026</v>
          </cell>
          <cell r="X56">
            <v>200</v>
          </cell>
          <cell r="Y56">
            <v>8.827617336103998</v>
          </cell>
          <cell r="Z56">
            <v>3.245471559267382</v>
          </cell>
          <cell r="AD56">
            <v>0</v>
          </cell>
          <cell r="AE56">
            <v>227.08960000000002</v>
          </cell>
          <cell r="AF56">
            <v>211.15320000000003</v>
          </cell>
          <cell r="AG56">
            <v>189.30360000000002</v>
          </cell>
          <cell r="AH56">
            <v>246.37100000000001</v>
          </cell>
          <cell r="AI56" t="str">
            <v>оконч</v>
          </cell>
        </row>
        <row r="57">
          <cell r="A57" t="str">
            <v xml:space="preserve"> 316  Колбаса Нежная ТМ Зареченские ВЕС  ПОКОМ</v>
          </cell>
          <cell r="B57" t="str">
            <v>кг</v>
          </cell>
          <cell r="C57">
            <v>105.32</v>
          </cell>
          <cell r="D57">
            <v>107.749</v>
          </cell>
          <cell r="E57">
            <v>87.927000000000007</v>
          </cell>
          <cell r="F57">
            <v>118.134</v>
          </cell>
          <cell r="G57">
            <v>0</v>
          </cell>
          <cell r="H57">
            <v>1</v>
          </cell>
          <cell r="I57">
            <v>50</v>
          </cell>
          <cell r="J57">
            <v>103.90600000000001</v>
          </cell>
          <cell r="K57">
            <v>-15.978999999999999</v>
          </cell>
          <cell r="L57">
            <v>40</v>
          </cell>
          <cell r="M57">
            <v>0</v>
          </cell>
          <cell r="N57">
            <v>0</v>
          </cell>
          <cell r="O57">
            <v>0</v>
          </cell>
          <cell r="W57">
            <v>17.5854</v>
          </cell>
          <cell r="Y57">
            <v>8.9923459233227572</v>
          </cell>
          <cell r="Z57">
            <v>6.7177317547511004</v>
          </cell>
          <cell r="AD57">
            <v>0</v>
          </cell>
          <cell r="AE57">
            <v>34.499600000000001</v>
          </cell>
          <cell r="AF57">
            <v>25.533999999999999</v>
          </cell>
          <cell r="AG57">
            <v>27.937400000000004</v>
          </cell>
          <cell r="AH57">
            <v>16.521999999999998</v>
          </cell>
          <cell r="AI57">
            <v>0</v>
          </cell>
        </row>
        <row r="58">
          <cell r="A58" t="str">
            <v xml:space="preserve"> 317 Колбаса Сервелат Рижский ТМ Зареченские, ВЕС  ПОКОМ</v>
          </cell>
          <cell r="B58" t="str">
            <v>кг</v>
          </cell>
          <cell r="C58">
            <v>33.29</v>
          </cell>
          <cell r="D58">
            <v>13.455</v>
          </cell>
          <cell r="E58">
            <v>32.848999999999997</v>
          </cell>
          <cell r="F58">
            <v>13.896000000000001</v>
          </cell>
          <cell r="G58" t="str">
            <v>нов</v>
          </cell>
          <cell r="H58">
            <v>1</v>
          </cell>
          <cell r="I58" t="e">
            <v>#N/A</v>
          </cell>
          <cell r="J58">
            <v>32.981999999999999</v>
          </cell>
          <cell r="K58">
            <v>-0.13300000000000267</v>
          </cell>
          <cell r="L58">
            <v>0</v>
          </cell>
          <cell r="M58">
            <v>0</v>
          </cell>
          <cell r="N58">
            <v>10</v>
          </cell>
          <cell r="O58">
            <v>0</v>
          </cell>
          <cell r="U58">
            <v>10</v>
          </cell>
          <cell r="V58">
            <v>10</v>
          </cell>
          <cell r="W58">
            <v>6.569799999999999</v>
          </cell>
          <cell r="X58">
            <v>10</v>
          </cell>
          <cell r="Y58">
            <v>8.2035982830527576</v>
          </cell>
          <cell r="Z58">
            <v>2.1151328807574057</v>
          </cell>
          <cell r="AD58">
            <v>0</v>
          </cell>
          <cell r="AE58">
            <v>11.905800000000001</v>
          </cell>
          <cell r="AF58">
            <v>6.7232000000000003</v>
          </cell>
          <cell r="AG58">
            <v>7.0287999999999995</v>
          </cell>
          <cell r="AH58">
            <v>3.056</v>
          </cell>
          <cell r="AI58" t="str">
            <v>увел</v>
          </cell>
        </row>
        <row r="59">
          <cell r="A59" t="str">
            <v xml:space="preserve"> 318  Сосиски Датские ТМ Зареченские, ВЕС  ПОКОМ</v>
          </cell>
          <cell r="B59" t="str">
            <v>кг</v>
          </cell>
          <cell r="C59">
            <v>1943.6510000000001</v>
          </cell>
          <cell r="D59">
            <v>2338.4340000000002</v>
          </cell>
          <cell r="E59">
            <v>3128.201</v>
          </cell>
          <cell r="F59">
            <v>1094.2629999999999</v>
          </cell>
          <cell r="G59">
            <v>0</v>
          </cell>
          <cell r="H59">
            <v>1</v>
          </cell>
          <cell r="I59">
            <v>40</v>
          </cell>
          <cell r="J59">
            <v>3111.261</v>
          </cell>
          <cell r="K59">
            <v>16.940000000000055</v>
          </cell>
          <cell r="L59">
            <v>700</v>
          </cell>
          <cell r="M59">
            <v>1000</v>
          </cell>
          <cell r="N59">
            <v>600</v>
          </cell>
          <cell r="O59">
            <v>0</v>
          </cell>
          <cell r="U59">
            <v>300</v>
          </cell>
          <cell r="V59">
            <v>1000</v>
          </cell>
          <cell r="W59">
            <v>625.64020000000005</v>
          </cell>
          <cell r="X59">
            <v>750</v>
          </cell>
          <cell r="Y59">
            <v>8.7019072623530249</v>
          </cell>
          <cell r="Z59">
            <v>1.7490292343746452</v>
          </cell>
          <cell r="AD59">
            <v>0</v>
          </cell>
          <cell r="AE59">
            <v>643.73940000000005</v>
          </cell>
          <cell r="AF59">
            <v>556.77620000000002</v>
          </cell>
          <cell r="AG59">
            <v>605.83780000000002</v>
          </cell>
          <cell r="AH59">
            <v>1128.855</v>
          </cell>
          <cell r="AI59" t="str">
            <v>сентак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 t="str">
            <v>шт</v>
          </cell>
          <cell r="C60">
            <v>2589</v>
          </cell>
          <cell r="D60">
            <v>4595</v>
          </cell>
          <cell r="E60">
            <v>5429</v>
          </cell>
          <cell r="F60">
            <v>1679</v>
          </cell>
          <cell r="G60">
            <v>0</v>
          </cell>
          <cell r="H60">
            <v>0.45</v>
          </cell>
          <cell r="I60">
            <v>50</v>
          </cell>
          <cell r="J60">
            <v>5441</v>
          </cell>
          <cell r="K60">
            <v>-12</v>
          </cell>
          <cell r="L60">
            <v>1000</v>
          </cell>
          <cell r="M60">
            <v>800</v>
          </cell>
          <cell r="N60">
            <v>700</v>
          </cell>
          <cell r="O60">
            <v>0</v>
          </cell>
          <cell r="P60">
            <v>800</v>
          </cell>
          <cell r="U60">
            <v>500</v>
          </cell>
          <cell r="V60">
            <v>1300</v>
          </cell>
          <cell r="W60">
            <v>791.8</v>
          </cell>
          <cell r="X60">
            <v>1000</v>
          </cell>
          <cell r="Y60">
            <v>9.8244506188431426</v>
          </cell>
          <cell r="Z60">
            <v>2.1204849709522606</v>
          </cell>
          <cell r="AD60">
            <v>1470</v>
          </cell>
          <cell r="AE60">
            <v>710.2</v>
          </cell>
          <cell r="AF60">
            <v>651.6</v>
          </cell>
          <cell r="AG60">
            <v>780.6</v>
          </cell>
          <cell r="AH60">
            <v>1205</v>
          </cell>
          <cell r="AI60" t="str">
            <v>сентак</v>
          </cell>
        </row>
        <row r="61">
          <cell r="A61" t="str">
            <v xml:space="preserve"> 320  Ветчина Нежная ТМ Зареченские,большой батон, ВЕС ПОКОМ</v>
          </cell>
          <cell r="B61" t="str">
            <v>кг</v>
          </cell>
          <cell r="C61">
            <v>56.54</v>
          </cell>
          <cell r="D61">
            <v>1.51</v>
          </cell>
          <cell r="E61">
            <v>4.53</v>
          </cell>
          <cell r="F61">
            <v>53.52</v>
          </cell>
          <cell r="G61" t="str">
            <v>нов</v>
          </cell>
          <cell r="H61">
            <v>0</v>
          </cell>
          <cell r="I61" t="e">
            <v>#N/A</v>
          </cell>
          <cell r="J61">
            <v>4</v>
          </cell>
          <cell r="K61">
            <v>0.53000000000000025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W61">
            <v>0.90600000000000003</v>
          </cell>
          <cell r="Y61">
            <v>59.07284768211921</v>
          </cell>
          <cell r="Z61">
            <v>59.07284768211921</v>
          </cell>
          <cell r="AD61">
            <v>0</v>
          </cell>
          <cell r="AE61">
            <v>12.6</v>
          </cell>
          <cell r="AF61">
            <v>7.6</v>
          </cell>
          <cell r="AG61">
            <v>0.60399999999999998</v>
          </cell>
          <cell r="AH61">
            <v>3.02</v>
          </cell>
          <cell r="AI61" t="str">
            <v>выв0609</v>
          </cell>
        </row>
        <row r="62">
          <cell r="A62" t="str">
            <v xml:space="preserve"> 321  Колбаса Сервелат Пражский ТМ Зареченские, ВЕС ПОКОМ</v>
          </cell>
          <cell r="B62" t="str">
            <v>кг</v>
          </cell>
          <cell r="C62">
            <v>30.07</v>
          </cell>
          <cell r="D62">
            <v>0.76400000000000001</v>
          </cell>
          <cell r="E62">
            <v>5.3479999999999999</v>
          </cell>
          <cell r="F62">
            <v>24.684999999999999</v>
          </cell>
          <cell r="G62" t="str">
            <v>нов</v>
          </cell>
          <cell r="H62">
            <v>0</v>
          </cell>
          <cell r="I62" t="e">
            <v>#N/A</v>
          </cell>
          <cell r="J62">
            <v>5.101</v>
          </cell>
          <cell r="K62">
            <v>0.24699999999999989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W62">
            <v>1.0695999999999999</v>
          </cell>
          <cell r="Y62">
            <v>23.078721017202692</v>
          </cell>
          <cell r="Z62">
            <v>23.078721017202692</v>
          </cell>
          <cell r="AD62">
            <v>0</v>
          </cell>
          <cell r="AE62">
            <v>5.6408000000000005</v>
          </cell>
          <cell r="AF62">
            <v>4.7223999999999995</v>
          </cell>
          <cell r="AG62">
            <v>1.6808000000000001</v>
          </cell>
          <cell r="AH62">
            <v>0</v>
          </cell>
          <cell r="AI62" t="str">
            <v>выв0609</v>
          </cell>
        </row>
        <row r="63">
          <cell r="A63" t="str">
            <v xml:space="preserve"> 322  Колбаса вареная Молокуша 0,45кг ТМ Вязанка  ПОКОМ</v>
          </cell>
          <cell r="B63" t="str">
            <v>шт</v>
          </cell>
          <cell r="C63">
            <v>2631</v>
          </cell>
          <cell r="D63">
            <v>4247</v>
          </cell>
          <cell r="E63">
            <v>4828</v>
          </cell>
          <cell r="F63">
            <v>1934</v>
          </cell>
          <cell r="G63" t="str">
            <v>акяб</v>
          </cell>
          <cell r="H63">
            <v>0.45</v>
          </cell>
          <cell r="I63">
            <v>50</v>
          </cell>
          <cell r="J63">
            <v>4902</v>
          </cell>
          <cell r="K63">
            <v>-74</v>
          </cell>
          <cell r="L63">
            <v>800</v>
          </cell>
          <cell r="M63">
            <v>0</v>
          </cell>
          <cell r="N63">
            <v>700</v>
          </cell>
          <cell r="O63">
            <v>0</v>
          </cell>
          <cell r="P63">
            <v>600</v>
          </cell>
          <cell r="V63">
            <v>500</v>
          </cell>
          <cell r="W63">
            <v>525.6</v>
          </cell>
          <cell r="X63">
            <v>700</v>
          </cell>
          <cell r="Y63">
            <v>9.9581430745814306</v>
          </cell>
          <cell r="Z63">
            <v>3.6796042617960425</v>
          </cell>
          <cell r="AD63">
            <v>2200</v>
          </cell>
          <cell r="AE63">
            <v>765.8</v>
          </cell>
          <cell r="AF63">
            <v>688.8</v>
          </cell>
          <cell r="AG63">
            <v>656</v>
          </cell>
          <cell r="AH63">
            <v>519</v>
          </cell>
          <cell r="AI63" t="str">
            <v>оконч</v>
          </cell>
        </row>
        <row r="64">
          <cell r="A64" t="str">
            <v xml:space="preserve"> 324  Ветчина Филейская ТМ Вязанка Столичная 0,45 кг ПОКОМ</v>
          </cell>
          <cell r="B64" t="str">
            <v>шт</v>
          </cell>
          <cell r="C64">
            <v>686</v>
          </cell>
          <cell r="D64">
            <v>1666</v>
          </cell>
          <cell r="E64">
            <v>1675</v>
          </cell>
          <cell r="F64">
            <v>605</v>
          </cell>
          <cell r="G64">
            <v>0</v>
          </cell>
          <cell r="H64">
            <v>0.45</v>
          </cell>
          <cell r="I64">
            <v>50</v>
          </cell>
          <cell r="J64">
            <v>1695</v>
          </cell>
          <cell r="K64">
            <v>-20</v>
          </cell>
          <cell r="L64">
            <v>400</v>
          </cell>
          <cell r="M64">
            <v>500</v>
          </cell>
          <cell r="N64">
            <v>500</v>
          </cell>
          <cell r="O64">
            <v>0</v>
          </cell>
          <cell r="V64">
            <v>500</v>
          </cell>
          <cell r="W64">
            <v>335</v>
          </cell>
          <cell r="X64">
            <v>450</v>
          </cell>
          <cell r="Y64">
            <v>8.8208955223880601</v>
          </cell>
          <cell r="Z64">
            <v>1.8059701492537314</v>
          </cell>
          <cell r="AD64">
            <v>0</v>
          </cell>
          <cell r="AE64">
            <v>315.2</v>
          </cell>
          <cell r="AF64">
            <v>278.8</v>
          </cell>
          <cell r="AG64">
            <v>328.6</v>
          </cell>
          <cell r="AH64">
            <v>417</v>
          </cell>
          <cell r="AI64">
            <v>0</v>
          </cell>
        </row>
        <row r="65">
          <cell r="A65" t="str">
            <v xml:space="preserve"> 328  Сардельки Сочинки Стародворье ТМ  0,4 кг ПОКОМ</v>
          </cell>
          <cell r="B65" t="str">
            <v>шт</v>
          </cell>
          <cell r="C65">
            <v>381</v>
          </cell>
          <cell r="D65">
            <v>438</v>
          </cell>
          <cell r="E65">
            <v>599</v>
          </cell>
          <cell r="F65">
            <v>196</v>
          </cell>
          <cell r="G65">
            <v>0</v>
          </cell>
          <cell r="H65">
            <v>0.4</v>
          </cell>
          <cell r="I65">
            <v>40</v>
          </cell>
          <cell r="J65">
            <v>649</v>
          </cell>
          <cell r="K65">
            <v>-50</v>
          </cell>
          <cell r="L65">
            <v>140</v>
          </cell>
          <cell r="M65">
            <v>60</v>
          </cell>
          <cell r="N65">
            <v>370</v>
          </cell>
          <cell r="O65">
            <v>0</v>
          </cell>
          <cell r="V65">
            <v>140</v>
          </cell>
          <cell r="W65">
            <v>119.8</v>
          </cell>
          <cell r="X65">
            <v>150</v>
          </cell>
          <cell r="Y65">
            <v>8.8146911519198667</v>
          </cell>
          <cell r="Z65">
            <v>1.636060100166945</v>
          </cell>
          <cell r="AD65">
            <v>0</v>
          </cell>
          <cell r="AE65">
            <v>137</v>
          </cell>
          <cell r="AF65">
            <v>110.6</v>
          </cell>
          <cell r="AG65">
            <v>112</v>
          </cell>
          <cell r="AH65">
            <v>76</v>
          </cell>
          <cell r="AI65" t="e">
            <v>#N/A</v>
          </cell>
        </row>
        <row r="66">
          <cell r="A66" t="str">
            <v xml:space="preserve"> 329  Сардельки Сочинки с сыром Стародворье ТМ, 0,4 кг. ПОКОМ</v>
          </cell>
          <cell r="B66" t="str">
            <v>шт</v>
          </cell>
          <cell r="C66">
            <v>376</v>
          </cell>
          <cell r="D66">
            <v>355</v>
          </cell>
          <cell r="E66">
            <v>549</v>
          </cell>
          <cell r="F66">
            <v>138</v>
          </cell>
          <cell r="G66">
            <v>0</v>
          </cell>
          <cell r="H66">
            <v>0.4</v>
          </cell>
          <cell r="I66">
            <v>40</v>
          </cell>
          <cell r="J66">
            <v>595</v>
          </cell>
          <cell r="K66">
            <v>-46</v>
          </cell>
          <cell r="L66">
            <v>100</v>
          </cell>
          <cell r="M66">
            <v>220</v>
          </cell>
          <cell r="N66">
            <v>220</v>
          </cell>
          <cell r="O66">
            <v>0</v>
          </cell>
          <cell r="V66">
            <v>150</v>
          </cell>
          <cell r="W66">
            <v>109.8</v>
          </cell>
          <cell r="X66">
            <v>130</v>
          </cell>
          <cell r="Y66">
            <v>8.7249544626593813</v>
          </cell>
          <cell r="Z66">
            <v>1.2568306010928962</v>
          </cell>
          <cell r="AD66">
            <v>0</v>
          </cell>
          <cell r="AE66">
            <v>111.6</v>
          </cell>
          <cell r="AF66">
            <v>99.8</v>
          </cell>
          <cell r="AG66">
            <v>95.8</v>
          </cell>
          <cell r="AH66">
            <v>104</v>
          </cell>
          <cell r="AI66" t="e">
            <v>#N/A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B67" t="str">
            <v>кг</v>
          </cell>
          <cell r="C67">
            <v>720.53200000000004</v>
          </cell>
          <cell r="D67">
            <v>1792.1969999999999</v>
          </cell>
          <cell r="E67">
            <v>1186</v>
          </cell>
          <cell r="F67">
            <v>685</v>
          </cell>
          <cell r="G67" t="str">
            <v>ак апр</v>
          </cell>
          <cell r="H67">
            <v>1</v>
          </cell>
          <cell r="I67">
            <v>50</v>
          </cell>
          <cell r="J67">
            <v>760.52300000000002</v>
          </cell>
          <cell r="K67">
            <v>425.47699999999998</v>
          </cell>
          <cell r="L67">
            <v>350</v>
          </cell>
          <cell r="M67">
            <v>300</v>
          </cell>
          <cell r="N67">
            <v>200</v>
          </cell>
          <cell r="O67">
            <v>0</v>
          </cell>
          <cell r="V67">
            <v>300</v>
          </cell>
          <cell r="W67">
            <v>237.2</v>
          </cell>
          <cell r="X67">
            <v>300</v>
          </cell>
          <cell r="Y67">
            <v>9.0008431703204046</v>
          </cell>
          <cell r="Z67">
            <v>2.8878583473861723</v>
          </cell>
          <cell r="AD67">
            <v>0</v>
          </cell>
          <cell r="AE67">
            <v>263.8</v>
          </cell>
          <cell r="AF67">
            <v>221.2</v>
          </cell>
          <cell r="AG67">
            <v>261.39999999999998</v>
          </cell>
          <cell r="AH67">
            <v>177.24700000000001</v>
          </cell>
          <cell r="AI67">
            <v>0</v>
          </cell>
        </row>
        <row r="68">
          <cell r="A68" t="str">
            <v xml:space="preserve"> 334  Паштет Любительский ТМ Стародворье ламистер 0,1 кг  ПОКОМ</v>
          </cell>
          <cell r="B68" t="str">
            <v>шт</v>
          </cell>
          <cell r="C68">
            <v>898</v>
          </cell>
          <cell r="D68">
            <v>720</v>
          </cell>
          <cell r="E68">
            <v>439</v>
          </cell>
          <cell r="F68">
            <v>1159</v>
          </cell>
          <cell r="G68">
            <v>0</v>
          </cell>
          <cell r="H68">
            <v>0.1</v>
          </cell>
          <cell r="I68" t="e">
            <v>#N/A</v>
          </cell>
          <cell r="J68">
            <v>457</v>
          </cell>
          <cell r="K68">
            <v>-18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W68">
            <v>87.8</v>
          </cell>
          <cell r="X68">
            <v>500</v>
          </cell>
          <cell r="Y68">
            <v>18.895216400911163</v>
          </cell>
          <cell r="Z68">
            <v>13.200455580865604</v>
          </cell>
          <cell r="AD68">
            <v>0</v>
          </cell>
          <cell r="AE68">
            <v>129.4</v>
          </cell>
          <cell r="AF68">
            <v>79.599999999999994</v>
          </cell>
          <cell r="AG68">
            <v>148.4</v>
          </cell>
          <cell r="AH68">
            <v>79</v>
          </cell>
          <cell r="AI68" t="e">
            <v>#N/A</v>
          </cell>
        </row>
        <row r="69">
          <cell r="A69" t="str">
            <v xml:space="preserve"> 335  Колбаса Сливушка ТМ Вязанка. ВЕС.  ПОКОМ </v>
          </cell>
          <cell r="B69" t="str">
            <v>кг</v>
          </cell>
          <cell r="C69">
            <v>111.069</v>
          </cell>
          <cell r="D69">
            <v>441.86799999999999</v>
          </cell>
          <cell r="E69">
            <v>229.38800000000001</v>
          </cell>
          <cell r="F69">
            <v>312.01600000000002</v>
          </cell>
          <cell r="G69">
            <v>0</v>
          </cell>
          <cell r="H69">
            <v>1</v>
          </cell>
          <cell r="I69">
            <v>50</v>
          </cell>
          <cell r="J69">
            <v>221.15600000000001</v>
          </cell>
          <cell r="K69">
            <v>8.2319999999999993</v>
          </cell>
          <cell r="L69">
            <v>80</v>
          </cell>
          <cell r="M69">
            <v>0</v>
          </cell>
          <cell r="N69">
            <v>0</v>
          </cell>
          <cell r="O69">
            <v>0</v>
          </cell>
          <cell r="W69">
            <v>45.877600000000001</v>
          </cell>
          <cell r="X69">
            <v>20</v>
          </cell>
          <cell r="Y69">
            <v>8.9807662127051113</v>
          </cell>
          <cell r="Z69">
            <v>6.801053237309711</v>
          </cell>
          <cell r="AD69">
            <v>0</v>
          </cell>
          <cell r="AE69">
            <v>54.218399999999995</v>
          </cell>
          <cell r="AF69">
            <v>49.446199999999997</v>
          </cell>
          <cell r="AG69">
            <v>68.041200000000003</v>
          </cell>
          <cell r="AH69">
            <v>62.963999999999999</v>
          </cell>
          <cell r="AI69" t="e">
            <v>#N/A</v>
          </cell>
        </row>
        <row r="70">
          <cell r="A70" t="str">
            <v xml:space="preserve"> 342 Сосиски Сочинки Молочные ТМ Стародворье 0,4 кг ПОКОМ</v>
          </cell>
          <cell r="B70" t="str">
            <v>шт</v>
          </cell>
          <cell r="C70">
            <v>1015</v>
          </cell>
          <cell r="D70">
            <v>4365</v>
          </cell>
          <cell r="E70">
            <v>3520</v>
          </cell>
          <cell r="F70">
            <v>1689</v>
          </cell>
          <cell r="G70">
            <v>0</v>
          </cell>
          <cell r="H70">
            <v>0.4</v>
          </cell>
          <cell r="I70">
            <v>40</v>
          </cell>
          <cell r="J70">
            <v>3649</v>
          </cell>
          <cell r="K70">
            <v>-129</v>
          </cell>
          <cell r="L70">
            <v>800</v>
          </cell>
          <cell r="M70">
            <v>600</v>
          </cell>
          <cell r="N70">
            <v>700</v>
          </cell>
          <cell r="O70">
            <v>0</v>
          </cell>
          <cell r="P70">
            <v>500</v>
          </cell>
          <cell r="V70">
            <v>600</v>
          </cell>
          <cell r="W70">
            <v>586.4</v>
          </cell>
          <cell r="X70">
            <v>750</v>
          </cell>
          <cell r="Y70">
            <v>9.6163028649386089</v>
          </cell>
          <cell r="Z70">
            <v>2.8802864938608459</v>
          </cell>
          <cell r="AD70">
            <v>588</v>
          </cell>
          <cell r="AE70">
            <v>649.79999999999995</v>
          </cell>
          <cell r="AF70">
            <v>547.20000000000005</v>
          </cell>
          <cell r="AG70">
            <v>661.8</v>
          </cell>
          <cell r="AH70">
            <v>661</v>
          </cell>
          <cell r="AI70">
            <v>0</v>
          </cell>
        </row>
        <row r="71">
          <cell r="A71" t="str">
            <v xml:space="preserve"> 343 Сосиски Сочинки Сливочные ТМ Стародворье  0,4 кг</v>
          </cell>
          <cell r="B71" t="str">
            <v>шт</v>
          </cell>
          <cell r="C71">
            <v>1044</v>
          </cell>
          <cell r="D71">
            <v>3257</v>
          </cell>
          <cell r="E71">
            <v>2558</v>
          </cell>
          <cell r="F71">
            <v>1639</v>
          </cell>
          <cell r="G71">
            <v>0</v>
          </cell>
          <cell r="H71">
            <v>0.4</v>
          </cell>
          <cell r="I71">
            <v>40</v>
          </cell>
          <cell r="J71">
            <v>2609</v>
          </cell>
          <cell r="K71">
            <v>-51</v>
          </cell>
          <cell r="L71">
            <v>700</v>
          </cell>
          <cell r="M71">
            <v>400</v>
          </cell>
          <cell r="N71">
            <v>400</v>
          </cell>
          <cell r="O71">
            <v>0</v>
          </cell>
          <cell r="P71">
            <v>500</v>
          </cell>
          <cell r="V71">
            <v>700</v>
          </cell>
          <cell r="W71">
            <v>511.6</v>
          </cell>
          <cell r="X71">
            <v>650</v>
          </cell>
          <cell r="Y71">
            <v>9.7517591868647369</v>
          </cell>
          <cell r="Z71">
            <v>3.2036747458952304</v>
          </cell>
          <cell r="AD71">
            <v>0</v>
          </cell>
          <cell r="AE71">
            <v>612.4</v>
          </cell>
          <cell r="AF71">
            <v>491.4</v>
          </cell>
          <cell r="AG71">
            <v>601</v>
          </cell>
          <cell r="AH71">
            <v>623</v>
          </cell>
          <cell r="AI71">
            <v>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B72" t="str">
            <v>кг</v>
          </cell>
          <cell r="C72">
            <v>380.988</v>
          </cell>
          <cell r="D72">
            <v>290.483</v>
          </cell>
          <cell r="E72">
            <v>495.93599999999998</v>
          </cell>
          <cell r="F72">
            <v>146.77600000000001</v>
          </cell>
          <cell r="G72" t="str">
            <v>ябл</v>
          </cell>
          <cell r="H72">
            <v>1</v>
          </cell>
          <cell r="I72">
            <v>40</v>
          </cell>
          <cell r="J72">
            <v>499.01799999999997</v>
          </cell>
          <cell r="K72">
            <v>-3.0819999999999936</v>
          </cell>
          <cell r="L72">
            <v>100</v>
          </cell>
          <cell r="M72">
            <v>180</v>
          </cell>
          <cell r="N72">
            <v>150</v>
          </cell>
          <cell r="O72">
            <v>0</v>
          </cell>
          <cell r="V72">
            <v>170</v>
          </cell>
          <cell r="W72">
            <v>99.18719999999999</v>
          </cell>
          <cell r="X72">
            <v>120</v>
          </cell>
          <cell r="Y72">
            <v>8.7387888759839996</v>
          </cell>
          <cell r="Z72">
            <v>1.4797877145438123</v>
          </cell>
          <cell r="AD72">
            <v>0</v>
          </cell>
          <cell r="AE72">
            <v>100.70439999999999</v>
          </cell>
          <cell r="AF72">
            <v>97.026199999999989</v>
          </cell>
          <cell r="AG72">
            <v>89.793399999999991</v>
          </cell>
          <cell r="AH72">
            <v>111.43300000000001</v>
          </cell>
          <cell r="AI72" t="e">
            <v>#N/A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B73" t="str">
            <v>кг</v>
          </cell>
          <cell r="C73">
            <v>251.44200000000001</v>
          </cell>
          <cell r="D73">
            <v>360.57600000000002</v>
          </cell>
          <cell r="E73">
            <v>340.23700000000002</v>
          </cell>
          <cell r="F73">
            <v>255.44800000000001</v>
          </cell>
          <cell r="G73">
            <v>0</v>
          </cell>
          <cell r="H73">
            <v>1</v>
          </cell>
          <cell r="I73">
            <v>40</v>
          </cell>
          <cell r="J73">
            <v>350.548</v>
          </cell>
          <cell r="K73">
            <v>-10.310999999999979</v>
          </cell>
          <cell r="L73">
            <v>100</v>
          </cell>
          <cell r="M73">
            <v>0</v>
          </cell>
          <cell r="N73">
            <v>100</v>
          </cell>
          <cell r="O73">
            <v>0</v>
          </cell>
          <cell r="V73">
            <v>60</v>
          </cell>
          <cell r="W73">
            <v>68.04740000000001</v>
          </cell>
          <cell r="X73">
            <v>80</v>
          </cell>
          <cell r="Y73">
            <v>8.7504886299843925</v>
          </cell>
          <cell r="Z73">
            <v>3.7539714963393158</v>
          </cell>
          <cell r="AD73">
            <v>0</v>
          </cell>
          <cell r="AE73">
            <v>73.102400000000003</v>
          </cell>
          <cell r="AF73">
            <v>74.744200000000006</v>
          </cell>
          <cell r="AG73">
            <v>82.062600000000003</v>
          </cell>
          <cell r="AH73">
            <v>84.128</v>
          </cell>
          <cell r="AI73" t="e">
            <v>#N/A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B74" t="str">
            <v>кг</v>
          </cell>
          <cell r="C74">
            <v>358.51900000000001</v>
          </cell>
          <cell r="D74">
            <v>768.99900000000002</v>
          </cell>
          <cell r="E74">
            <v>605.00199999999995</v>
          </cell>
          <cell r="F74">
            <v>487.5</v>
          </cell>
          <cell r="G74" t="str">
            <v>ябл</v>
          </cell>
          <cell r="H74">
            <v>1</v>
          </cell>
          <cell r="I74">
            <v>40</v>
          </cell>
          <cell r="J74">
            <v>629.25</v>
          </cell>
          <cell r="K74">
            <v>-24.248000000000047</v>
          </cell>
          <cell r="L74">
            <v>180</v>
          </cell>
          <cell r="M74">
            <v>0</v>
          </cell>
          <cell r="N74">
            <v>160</v>
          </cell>
          <cell r="O74">
            <v>0</v>
          </cell>
          <cell r="V74">
            <v>80</v>
          </cell>
          <cell r="W74">
            <v>121.00039999999998</v>
          </cell>
          <cell r="X74">
            <v>150</v>
          </cell>
          <cell r="Y74">
            <v>8.7396405301139506</v>
          </cell>
          <cell r="Z74">
            <v>4.0289123011163603</v>
          </cell>
          <cell r="AD74">
            <v>0</v>
          </cell>
          <cell r="AE74">
            <v>144.92000000000002</v>
          </cell>
          <cell r="AF74">
            <v>129.36199999999999</v>
          </cell>
          <cell r="AG74">
            <v>154.178</v>
          </cell>
          <cell r="AH74">
            <v>165.47800000000001</v>
          </cell>
          <cell r="AI74" t="e">
            <v>#N/A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B75" t="str">
            <v>кг</v>
          </cell>
          <cell r="C75">
            <v>234.1</v>
          </cell>
          <cell r="D75">
            <v>596.59199999999998</v>
          </cell>
          <cell r="E75">
            <v>473.12700000000001</v>
          </cell>
          <cell r="F75">
            <v>328.86500000000001</v>
          </cell>
          <cell r="G75">
            <v>0</v>
          </cell>
          <cell r="H75">
            <v>1</v>
          </cell>
          <cell r="I75">
            <v>40</v>
          </cell>
          <cell r="J75">
            <v>491.63499999999999</v>
          </cell>
          <cell r="K75">
            <v>-18.507999999999981</v>
          </cell>
          <cell r="L75">
            <v>130</v>
          </cell>
          <cell r="M75">
            <v>0</v>
          </cell>
          <cell r="N75">
            <v>150</v>
          </cell>
          <cell r="O75">
            <v>0</v>
          </cell>
          <cell r="V75">
            <v>100</v>
          </cell>
          <cell r="W75">
            <v>94.625399999999999</v>
          </cell>
          <cell r="X75">
            <v>120</v>
          </cell>
          <cell r="Y75">
            <v>8.7594345704218952</v>
          </cell>
          <cell r="Z75">
            <v>3.4754410549387376</v>
          </cell>
          <cell r="AD75">
            <v>0</v>
          </cell>
          <cell r="AE75">
            <v>114.77739999999999</v>
          </cell>
          <cell r="AF75">
            <v>91.986599999999996</v>
          </cell>
          <cell r="AG75">
            <v>110.90540000000001</v>
          </cell>
          <cell r="AH75">
            <v>86.899000000000001</v>
          </cell>
          <cell r="AI75" t="e">
            <v>#N/A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B76" t="str">
            <v>шт</v>
          </cell>
          <cell r="C76">
            <v>192</v>
          </cell>
          <cell r="D76">
            <v>148</v>
          </cell>
          <cell r="E76">
            <v>79</v>
          </cell>
          <cell r="F76">
            <v>249</v>
          </cell>
          <cell r="G76" t="str">
            <v>дк</v>
          </cell>
          <cell r="H76">
            <v>0.6</v>
          </cell>
          <cell r="I76">
            <v>60</v>
          </cell>
          <cell r="J76">
            <v>150</v>
          </cell>
          <cell r="K76">
            <v>-71</v>
          </cell>
          <cell r="L76">
            <v>30</v>
          </cell>
          <cell r="M76">
            <v>0</v>
          </cell>
          <cell r="N76">
            <v>0</v>
          </cell>
          <cell r="O76">
            <v>0</v>
          </cell>
          <cell r="W76">
            <v>15.8</v>
          </cell>
          <cell r="Y76">
            <v>17.658227848101266</v>
          </cell>
          <cell r="Z76">
            <v>15.759493670886075</v>
          </cell>
          <cell r="AD76">
            <v>0</v>
          </cell>
          <cell r="AE76">
            <v>31.4</v>
          </cell>
          <cell r="AF76">
            <v>34.200000000000003</v>
          </cell>
          <cell r="AG76">
            <v>28</v>
          </cell>
          <cell r="AH76">
            <v>18</v>
          </cell>
          <cell r="AI76" t="str">
            <v>увел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B77" t="str">
            <v>шт</v>
          </cell>
          <cell r="C77">
            <v>255</v>
          </cell>
          <cell r="D77">
            <v>254</v>
          </cell>
          <cell r="E77">
            <v>342</v>
          </cell>
          <cell r="F77">
            <v>152</v>
          </cell>
          <cell r="G77" t="str">
            <v>ябл</v>
          </cell>
          <cell r="H77">
            <v>0.6</v>
          </cell>
          <cell r="I77">
            <v>60</v>
          </cell>
          <cell r="J77">
            <v>355</v>
          </cell>
          <cell r="K77">
            <v>-13</v>
          </cell>
          <cell r="L77">
            <v>80</v>
          </cell>
          <cell r="M77">
            <v>60</v>
          </cell>
          <cell r="N77">
            <v>40</v>
          </cell>
          <cell r="O77">
            <v>0</v>
          </cell>
          <cell r="U77">
            <v>80</v>
          </cell>
          <cell r="V77">
            <v>100</v>
          </cell>
          <cell r="W77">
            <v>68.400000000000006</v>
          </cell>
          <cell r="X77">
            <v>90</v>
          </cell>
          <cell r="Y77">
            <v>8.8011695906432745</v>
          </cell>
          <cell r="Z77">
            <v>2.2222222222222219</v>
          </cell>
          <cell r="AD77">
            <v>0</v>
          </cell>
          <cell r="AE77">
            <v>66.400000000000006</v>
          </cell>
          <cell r="AF77">
            <v>57.4</v>
          </cell>
          <cell r="AG77">
            <v>68.8</v>
          </cell>
          <cell r="AH77">
            <v>102</v>
          </cell>
          <cell r="AI77" t="str">
            <v>сентак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B78" t="str">
            <v>шт</v>
          </cell>
          <cell r="C78">
            <v>305</v>
          </cell>
          <cell r="D78">
            <v>295</v>
          </cell>
          <cell r="E78">
            <v>378</v>
          </cell>
          <cell r="F78">
            <v>211</v>
          </cell>
          <cell r="G78" t="str">
            <v>ябл</v>
          </cell>
          <cell r="H78">
            <v>0.6</v>
          </cell>
          <cell r="I78">
            <v>60</v>
          </cell>
          <cell r="J78">
            <v>391</v>
          </cell>
          <cell r="K78">
            <v>-13</v>
          </cell>
          <cell r="L78">
            <v>120</v>
          </cell>
          <cell r="M78">
            <v>0</v>
          </cell>
          <cell r="N78">
            <v>0</v>
          </cell>
          <cell r="O78">
            <v>0</v>
          </cell>
          <cell r="U78">
            <v>120</v>
          </cell>
          <cell r="V78">
            <v>120</v>
          </cell>
          <cell r="W78">
            <v>75.599999999999994</v>
          </cell>
          <cell r="X78">
            <v>90</v>
          </cell>
          <cell r="Y78">
            <v>8.7433862433862437</v>
          </cell>
          <cell r="Z78">
            <v>2.7910052910052912</v>
          </cell>
          <cell r="AD78">
            <v>0</v>
          </cell>
          <cell r="AE78">
            <v>86.2</v>
          </cell>
          <cell r="AF78">
            <v>94</v>
          </cell>
          <cell r="AG78">
            <v>101</v>
          </cell>
          <cell r="AH78">
            <v>107</v>
          </cell>
          <cell r="AI78">
            <v>0</v>
          </cell>
        </row>
        <row r="79">
          <cell r="A79" t="str">
            <v xml:space="preserve"> 364  Сардельки Филейские Вязанка ВЕС NDX ТМ Вязанка  ПОКОМ</v>
          </cell>
          <cell r="B79" t="str">
            <v>кг</v>
          </cell>
          <cell r="C79">
            <v>50.405000000000001</v>
          </cell>
          <cell r="D79">
            <v>421.07</v>
          </cell>
          <cell r="E79">
            <v>206.37899999999999</v>
          </cell>
          <cell r="F79">
            <v>252.76300000000001</v>
          </cell>
          <cell r="G79">
            <v>0</v>
          </cell>
          <cell r="H79">
            <v>1</v>
          </cell>
          <cell r="I79">
            <v>30</v>
          </cell>
          <cell r="J79">
            <v>214.86600000000001</v>
          </cell>
          <cell r="K79">
            <v>-8.4870000000000232</v>
          </cell>
          <cell r="L79">
            <v>60</v>
          </cell>
          <cell r="M79">
            <v>0</v>
          </cell>
          <cell r="N79">
            <v>30</v>
          </cell>
          <cell r="O79">
            <v>0</v>
          </cell>
          <cell r="W79">
            <v>41.275799999999997</v>
          </cell>
          <cell r="Y79">
            <v>8.3042121533683186</v>
          </cell>
          <cell r="Z79">
            <v>6.1237577466699618</v>
          </cell>
          <cell r="AD79">
            <v>0</v>
          </cell>
          <cell r="AE79">
            <v>59.075400000000002</v>
          </cell>
          <cell r="AF79">
            <v>46.617200000000004</v>
          </cell>
          <cell r="AG79">
            <v>63.813199999999995</v>
          </cell>
          <cell r="AH79">
            <v>79.293999999999997</v>
          </cell>
          <cell r="AI79">
            <v>0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B80" t="str">
            <v>шт</v>
          </cell>
          <cell r="C80">
            <v>523</v>
          </cell>
          <cell r="D80">
            <v>491</v>
          </cell>
          <cell r="E80">
            <v>736</v>
          </cell>
          <cell r="F80">
            <v>252</v>
          </cell>
          <cell r="G80" t="str">
            <v>ябл,дк</v>
          </cell>
          <cell r="H80">
            <v>0.6</v>
          </cell>
          <cell r="I80">
            <v>60</v>
          </cell>
          <cell r="J80">
            <v>749</v>
          </cell>
          <cell r="K80">
            <v>-13</v>
          </cell>
          <cell r="L80">
            <v>170</v>
          </cell>
          <cell r="M80">
            <v>300</v>
          </cell>
          <cell r="N80">
            <v>170</v>
          </cell>
          <cell r="O80">
            <v>0</v>
          </cell>
          <cell r="V80">
            <v>220</v>
          </cell>
          <cell r="W80">
            <v>147.19999999999999</v>
          </cell>
          <cell r="X80">
            <v>170</v>
          </cell>
          <cell r="Y80">
            <v>8.7092391304347831</v>
          </cell>
          <cell r="Z80">
            <v>1.7119565217391306</v>
          </cell>
          <cell r="AD80">
            <v>0</v>
          </cell>
          <cell r="AE80">
            <v>140.19999999999999</v>
          </cell>
          <cell r="AF80">
            <v>143.4</v>
          </cell>
          <cell r="AG80">
            <v>140.6</v>
          </cell>
          <cell r="AH80">
            <v>162</v>
          </cell>
          <cell r="AI80">
            <v>0</v>
          </cell>
        </row>
        <row r="81">
          <cell r="A81" t="str">
            <v xml:space="preserve"> 377  Колбаса Молочная Дугушка 0,6кг ТМ Стародворье  ПОКОМ</v>
          </cell>
          <cell r="B81" t="str">
            <v>шт</v>
          </cell>
          <cell r="C81">
            <v>1047</v>
          </cell>
          <cell r="D81">
            <v>364</v>
          </cell>
          <cell r="E81">
            <v>949</v>
          </cell>
          <cell r="F81">
            <v>409</v>
          </cell>
          <cell r="G81" t="str">
            <v>ябл,дк</v>
          </cell>
          <cell r="H81">
            <v>0.6</v>
          </cell>
          <cell r="I81">
            <v>60</v>
          </cell>
          <cell r="J81">
            <v>999</v>
          </cell>
          <cell r="K81">
            <v>-50</v>
          </cell>
          <cell r="L81">
            <v>230</v>
          </cell>
          <cell r="M81">
            <v>200</v>
          </cell>
          <cell r="N81">
            <v>110</v>
          </cell>
          <cell r="O81">
            <v>0</v>
          </cell>
          <cell r="U81">
            <v>190</v>
          </cell>
          <cell r="V81">
            <v>300</v>
          </cell>
          <cell r="W81">
            <v>189.8</v>
          </cell>
          <cell r="X81">
            <v>220</v>
          </cell>
          <cell r="Y81">
            <v>8.7407797681770276</v>
          </cell>
          <cell r="Z81">
            <v>2.1548998946259217</v>
          </cell>
          <cell r="AD81">
            <v>0</v>
          </cell>
          <cell r="AE81">
            <v>252.4</v>
          </cell>
          <cell r="AF81">
            <v>203.8</v>
          </cell>
          <cell r="AG81">
            <v>193.2</v>
          </cell>
          <cell r="AH81">
            <v>220</v>
          </cell>
          <cell r="AI81" t="str">
            <v>сентак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B82" t="str">
            <v>шт</v>
          </cell>
          <cell r="C82">
            <v>941</v>
          </cell>
          <cell r="D82">
            <v>1330</v>
          </cell>
          <cell r="E82">
            <v>1419</v>
          </cell>
          <cell r="F82">
            <v>795</v>
          </cell>
          <cell r="G82">
            <v>0</v>
          </cell>
          <cell r="H82">
            <v>0.28000000000000003</v>
          </cell>
          <cell r="I82">
            <v>35</v>
          </cell>
          <cell r="J82">
            <v>1509</v>
          </cell>
          <cell r="K82">
            <v>-90</v>
          </cell>
          <cell r="L82">
            <v>400</v>
          </cell>
          <cell r="M82">
            <v>300</v>
          </cell>
          <cell r="N82">
            <v>400</v>
          </cell>
          <cell r="O82">
            <v>0</v>
          </cell>
          <cell r="V82">
            <v>300</v>
          </cell>
          <cell r="W82">
            <v>283.8</v>
          </cell>
          <cell r="X82">
            <v>300</v>
          </cell>
          <cell r="Y82">
            <v>8.7914023960535577</v>
          </cell>
          <cell r="Z82">
            <v>2.8012684989429175</v>
          </cell>
          <cell r="AD82">
            <v>0</v>
          </cell>
          <cell r="AE82">
            <v>335</v>
          </cell>
          <cell r="AF82">
            <v>289.60000000000002</v>
          </cell>
          <cell r="AG82">
            <v>316.60000000000002</v>
          </cell>
          <cell r="AH82">
            <v>380</v>
          </cell>
          <cell r="AI82">
            <v>0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B83" t="str">
            <v>шт</v>
          </cell>
          <cell r="C83">
            <v>10</v>
          </cell>
          <cell r="D83">
            <v>303</v>
          </cell>
          <cell r="E83">
            <v>10</v>
          </cell>
          <cell r="F83">
            <v>-3</v>
          </cell>
          <cell r="G83">
            <v>0</v>
          </cell>
          <cell r="H83">
            <v>0.4</v>
          </cell>
          <cell r="I83" t="e">
            <v>#N/A</v>
          </cell>
          <cell r="J83">
            <v>158</v>
          </cell>
          <cell r="K83">
            <v>-148</v>
          </cell>
          <cell r="L83">
            <v>0</v>
          </cell>
          <cell r="M83">
            <v>50</v>
          </cell>
          <cell r="N83">
            <v>30</v>
          </cell>
          <cell r="O83">
            <v>0</v>
          </cell>
          <cell r="W83">
            <v>2</v>
          </cell>
          <cell r="Y83">
            <v>38.5</v>
          </cell>
          <cell r="Z83">
            <v>-1.5</v>
          </cell>
          <cell r="AD83">
            <v>0</v>
          </cell>
          <cell r="AE83">
            <v>150.6</v>
          </cell>
          <cell r="AF83">
            <v>144.19999999999999</v>
          </cell>
          <cell r="AG83">
            <v>74.8</v>
          </cell>
          <cell r="AH83">
            <v>0</v>
          </cell>
          <cell r="AI83">
            <v>0</v>
          </cell>
        </row>
        <row r="84">
          <cell r="A84" t="str">
            <v xml:space="preserve"> 388  Сосиски Восточные Халяль ТМ Вязанка 0,33 кг АК. ПОКОМ</v>
          </cell>
          <cell r="B84" t="str">
            <v>шт</v>
          </cell>
          <cell r="C84">
            <v>5</v>
          </cell>
          <cell r="D84">
            <v>290</v>
          </cell>
          <cell r="E84">
            <v>7</v>
          </cell>
          <cell r="G84">
            <v>0</v>
          </cell>
          <cell r="H84">
            <v>0.33</v>
          </cell>
          <cell r="I84">
            <v>60</v>
          </cell>
          <cell r="J84">
            <v>187</v>
          </cell>
          <cell r="K84">
            <v>-180</v>
          </cell>
          <cell r="L84">
            <v>0</v>
          </cell>
          <cell r="M84">
            <v>50</v>
          </cell>
          <cell r="N84">
            <v>30</v>
          </cell>
          <cell r="O84">
            <v>0</v>
          </cell>
          <cell r="W84">
            <v>1.4</v>
          </cell>
          <cell r="Y84">
            <v>57.142857142857146</v>
          </cell>
          <cell r="Z84">
            <v>0</v>
          </cell>
          <cell r="AD84">
            <v>0</v>
          </cell>
          <cell r="AE84">
            <v>139.4</v>
          </cell>
          <cell r="AF84">
            <v>83.6</v>
          </cell>
          <cell r="AG84">
            <v>89.6</v>
          </cell>
          <cell r="AH84">
            <v>0</v>
          </cell>
          <cell r="AI84">
            <v>0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B85" t="str">
            <v>шт</v>
          </cell>
          <cell r="C85">
            <v>6</v>
          </cell>
          <cell r="D85">
            <v>97</v>
          </cell>
          <cell r="E85">
            <v>0</v>
          </cell>
          <cell r="G85">
            <v>0</v>
          </cell>
          <cell r="H85">
            <v>0.35</v>
          </cell>
          <cell r="I85" t="e">
            <v>#N/A</v>
          </cell>
          <cell r="J85">
            <v>137</v>
          </cell>
          <cell r="K85">
            <v>-137</v>
          </cell>
          <cell r="L85">
            <v>0</v>
          </cell>
          <cell r="M85">
            <v>50</v>
          </cell>
          <cell r="N85">
            <v>30</v>
          </cell>
          <cell r="O85">
            <v>0</v>
          </cell>
          <cell r="W85">
            <v>0</v>
          </cell>
          <cell r="Y85" t="e">
            <v>#DIV/0!</v>
          </cell>
          <cell r="Z85" t="e">
            <v>#DIV/0!</v>
          </cell>
          <cell r="AD85">
            <v>0</v>
          </cell>
          <cell r="AE85">
            <v>68.599999999999994</v>
          </cell>
          <cell r="AF85">
            <v>73</v>
          </cell>
          <cell r="AG85">
            <v>16.2</v>
          </cell>
          <cell r="AH85">
            <v>0</v>
          </cell>
          <cell r="AI85">
            <v>0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B86" t="str">
            <v>шт</v>
          </cell>
          <cell r="C86">
            <v>294</v>
          </cell>
          <cell r="D86">
            <v>238</v>
          </cell>
          <cell r="E86">
            <v>371</v>
          </cell>
          <cell r="F86">
            <v>141</v>
          </cell>
          <cell r="G86" t="str">
            <v>ябл</v>
          </cell>
          <cell r="H86">
            <v>0.33</v>
          </cell>
          <cell r="I86" t="e">
            <v>#N/A</v>
          </cell>
          <cell r="J86">
            <v>396</v>
          </cell>
          <cell r="K86">
            <v>-25</v>
          </cell>
          <cell r="L86">
            <v>90</v>
          </cell>
          <cell r="M86">
            <v>110</v>
          </cell>
          <cell r="N86">
            <v>50</v>
          </cell>
          <cell r="O86">
            <v>0</v>
          </cell>
          <cell r="U86">
            <v>50</v>
          </cell>
          <cell r="V86">
            <v>120</v>
          </cell>
          <cell r="W86">
            <v>74.2</v>
          </cell>
          <cell r="X86">
            <v>120</v>
          </cell>
          <cell r="Y86">
            <v>9.177897574123989</v>
          </cell>
          <cell r="Z86">
            <v>1.9002695417789757</v>
          </cell>
          <cell r="AD86">
            <v>0</v>
          </cell>
          <cell r="AE86">
            <v>71</v>
          </cell>
          <cell r="AF86">
            <v>71.8</v>
          </cell>
          <cell r="AG86">
            <v>73.599999999999994</v>
          </cell>
          <cell r="AH86">
            <v>108</v>
          </cell>
          <cell r="AI86">
            <v>0</v>
          </cell>
        </row>
        <row r="87">
          <cell r="A87" t="str">
            <v xml:space="preserve"> 408  Ветчина Сливушка с индейкой ТМ Вязанка, 0,4кг  ПОКОМ</v>
          </cell>
          <cell r="B87" t="str">
            <v>шт</v>
          </cell>
          <cell r="D87">
            <v>102</v>
          </cell>
          <cell r="E87">
            <v>0</v>
          </cell>
          <cell r="F87">
            <v>102</v>
          </cell>
          <cell r="G87" t="str">
            <v>н</v>
          </cell>
          <cell r="H87">
            <v>0.4</v>
          </cell>
          <cell r="I87" t="e">
            <v>#N/A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W87">
            <v>0</v>
          </cell>
          <cell r="Y87" t="e">
            <v>#DIV/0!</v>
          </cell>
          <cell r="Z87" t="e">
            <v>#DIV/0!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16</v>
          </cell>
          <cell r="AI87" t="e">
            <v>#N/A</v>
          </cell>
        </row>
        <row r="88">
          <cell r="A88" t="str">
            <v xml:space="preserve"> 410  Сосиски Баварские с сыром ТМ Стародворье 0,35 кг. ПОКОМ</v>
          </cell>
          <cell r="B88" t="str">
            <v>шт</v>
          </cell>
          <cell r="C88">
            <v>2529</v>
          </cell>
          <cell r="D88">
            <v>8051</v>
          </cell>
          <cell r="E88">
            <v>9147</v>
          </cell>
          <cell r="F88">
            <v>1244</v>
          </cell>
          <cell r="G88">
            <v>0</v>
          </cell>
          <cell r="H88">
            <v>0.35</v>
          </cell>
          <cell r="I88">
            <v>40</v>
          </cell>
          <cell r="J88">
            <v>9305</v>
          </cell>
          <cell r="K88">
            <v>-158</v>
          </cell>
          <cell r="L88">
            <v>1100</v>
          </cell>
          <cell r="M88">
            <v>800</v>
          </cell>
          <cell r="N88">
            <v>1600</v>
          </cell>
          <cell r="O88">
            <v>1000</v>
          </cell>
          <cell r="P88">
            <v>1000</v>
          </cell>
          <cell r="U88">
            <v>200</v>
          </cell>
          <cell r="V88">
            <v>1500</v>
          </cell>
          <cell r="W88">
            <v>989.4</v>
          </cell>
          <cell r="X88">
            <v>1200</v>
          </cell>
          <cell r="Y88">
            <v>9.7473216090559944</v>
          </cell>
          <cell r="Z88">
            <v>1.2573276733373762</v>
          </cell>
          <cell r="AD88">
            <v>4200</v>
          </cell>
          <cell r="AE88">
            <v>785</v>
          </cell>
          <cell r="AF88">
            <v>729.2</v>
          </cell>
          <cell r="AG88">
            <v>886.2</v>
          </cell>
          <cell r="AH88">
            <v>1214</v>
          </cell>
          <cell r="AI88" t="str">
            <v>сентак</v>
          </cell>
        </row>
        <row r="89">
          <cell r="A89" t="str">
            <v xml:space="preserve"> 411  Колбаса Муромская ТМ Зареченские в оболочке полиамид ВЕС ПОКОМ</v>
          </cell>
          <cell r="B89" t="str">
            <v>кг</v>
          </cell>
          <cell r="C89">
            <v>41.807000000000002</v>
          </cell>
          <cell r="E89">
            <v>0</v>
          </cell>
          <cell r="F89">
            <v>41.807000000000002</v>
          </cell>
          <cell r="G89" t="str">
            <v>нов</v>
          </cell>
          <cell r="H89">
            <v>0</v>
          </cell>
          <cell r="I89" t="e">
            <v>#N/A</v>
          </cell>
          <cell r="J89">
            <v>2.7</v>
          </cell>
          <cell r="K89">
            <v>-2.7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W89">
            <v>0</v>
          </cell>
          <cell r="Y89" t="e">
            <v>#DIV/0!</v>
          </cell>
          <cell r="Z89" t="e">
            <v>#DIV/0!</v>
          </cell>
          <cell r="AD89">
            <v>0</v>
          </cell>
          <cell r="AE89">
            <v>9.3548000000000009</v>
          </cell>
          <cell r="AF89">
            <v>3.089</v>
          </cell>
          <cell r="AG89">
            <v>0.30199999999999999</v>
          </cell>
          <cell r="AH89">
            <v>0</v>
          </cell>
          <cell r="AI89" t="str">
            <v>выв0609</v>
          </cell>
        </row>
        <row r="90">
          <cell r="A90" t="str">
            <v xml:space="preserve"> 412  Сосиски Баварские ТМ Стародворье 0,35 кг ПОКОМ</v>
          </cell>
          <cell r="B90" t="str">
            <v>шт</v>
          </cell>
          <cell r="C90">
            <v>4285</v>
          </cell>
          <cell r="D90">
            <v>51329</v>
          </cell>
          <cell r="E90">
            <v>7466</v>
          </cell>
          <cell r="F90">
            <v>3805</v>
          </cell>
          <cell r="G90">
            <v>0</v>
          </cell>
          <cell r="H90">
            <v>0.35</v>
          </cell>
          <cell r="I90">
            <v>45</v>
          </cell>
          <cell r="J90">
            <v>7669</v>
          </cell>
          <cell r="K90">
            <v>-203</v>
          </cell>
          <cell r="L90">
            <v>1700</v>
          </cell>
          <cell r="M90">
            <v>0</v>
          </cell>
          <cell r="N90">
            <v>700</v>
          </cell>
          <cell r="O90">
            <v>1500</v>
          </cell>
          <cell r="P90">
            <v>1500</v>
          </cell>
          <cell r="V90">
            <v>1700</v>
          </cell>
          <cell r="W90">
            <v>1253.2</v>
          </cell>
          <cell r="X90">
            <v>1600</v>
          </cell>
          <cell r="Y90">
            <v>9.9784551548037026</v>
          </cell>
          <cell r="Z90">
            <v>3.0362272582189593</v>
          </cell>
          <cell r="AD90">
            <v>1200</v>
          </cell>
          <cell r="AE90">
            <v>1578</v>
          </cell>
          <cell r="AF90">
            <v>1473</v>
          </cell>
          <cell r="AG90">
            <v>1444.4</v>
          </cell>
          <cell r="AH90">
            <v>1304</v>
          </cell>
          <cell r="AI90" t="str">
            <v>оконч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B91" t="str">
            <v>шт</v>
          </cell>
          <cell r="C91">
            <v>4</v>
          </cell>
          <cell r="D91">
            <v>230</v>
          </cell>
          <cell r="E91">
            <v>0</v>
          </cell>
          <cell r="G91" t="str">
            <v>лидер</v>
          </cell>
          <cell r="H91">
            <v>0.11</v>
          </cell>
          <cell r="I91">
            <v>120</v>
          </cell>
          <cell r="J91">
            <v>31</v>
          </cell>
          <cell r="K91">
            <v>-31</v>
          </cell>
          <cell r="L91">
            <v>0</v>
          </cell>
          <cell r="M91">
            <v>30</v>
          </cell>
          <cell r="N91">
            <v>30</v>
          </cell>
          <cell r="O91">
            <v>0</v>
          </cell>
          <cell r="W91">
            <v>0</v>
          </cell>
          <cell r="Y91" t="e">
            <v>#DIV/0!</v>
          </cell>
          <cell r="Z91" t="e">
            <v>#DIV/0!</v>
          </cell>
          <cell r="AD91">
            <v>0</v>
          </cell>
          <cell r="AE91">
            <v>10.8</v>
          </cell>
          <cell r="AF91">
            <v>0.2</v>
          </cell>
          <cell r="AG91">
            <v>0.8</v>
          </cell>
          <cell r="AH91">
            <v>0</v>
          </cell>
          <cell r="AI91">
            <v>0</v>
          </cell>
        </row>
        <row r="92">
          <cell r="A92" t="str">
            <v xml:space="preserve"> 415  Колбаса Балыкбургская с мраморным балыком 0,11 кг ТМ Баварушка  ПОКОМ</v>
          </cell>
          <cell r="B92" t="str">
            <v>шт</v>
          </cell>
          <cell r="C92">
            <v>107</v>
          </cell>
          <cell r="D92">
            <v>452</v>
          </cell>
          <cell r="E92">
            <v>130</v>
          </cell>
          <cell r="F92">
            <v>87</v>
          </cell>
          <cell r="G92" t="str">
            <v>лидер</v>
          </cell>
          <cell r="H92">
            <v>0.11</v>
          </cell>
          <cell r="I92">
            <v>120</v>
          </cell>
          <cell r="J92">
            <v>159</v>
          </cell>
          <cell r="K92">
            <v>-29</v>
          </cell>
          <cell r="L92">
            <v>0</v>
          </cell>
          <cell r="M92">
            <v>50</v>
          </cell>
          <cell r="N92">
            <v>30</v>
          </cell>
          <cell r="O92">
            <v>0</v>
          </cell>
          <cell r="V92">
            <v>30</v>
          </cell>
          <cell r="W92">
            <v>26</v>
          </cell>
          <cell r="X92">
            <v>30</v>
          </cell>
          <cell r="Y92">
            <v>8.7307692307692299</v>
          </cell>
          <cell r="Z92">
            <v>3.3461538461538463</v>
          </cell>
          <cell r="AD92">
            <v>0</v>
          </cell>
          <cell r="AE92">
            <v>30.2</v>
          </cell>
          <cell r="AF92">
            <v>19.600000000000001</v>
          </cell>
          <cell r="AG92">
            <v>28.8</v>
          </cell>
          <cell r="AH92">
            <v>19</v>
          </cell>
          <cell r="AI92">
            <v>0</v>
          </cell>
        </row>
        <row r="93">
          <cell r="A93" t="str">
            <v xml:space="preserve"> 417  Колбаса Филейбургская с ароматными пряностями 0,06 кг нарезка ТМ Баварушка  ПОКОМ</v>
          </cell>
          <cell r="B93" t="str">
            <v>шт</v>
          </cell>
          <cell r="C93">
            <v>186</v>
          </cell>
          <cell r="D93">
            <v>1485</v>
          </cell>
          <cell r="E93">
            <v>6</v>
          </cell>
          <cell r="F93">
            <v>5</v>
          </cell>
          <cell r="G93" t="str">
            <v>лидер</v>
          </cell>
          <cell r="H93">
            <v>0.06</v>
          </cell>
          <cell r="I93">
            <v>60</v>
          </cell>
          <cell r="J93">
            <v>308</v>
          </cell>
          <cell r="K93">
            <v>-302</v>
          </cell>
          <cell r="L93">
            <v>0</v>
          </cell>
          <cell r="M93">
            <v>30</v>
          </cell>
          <cell r="N93">
            <v>30</v>
          </cell>
          <cell r="O93">
            <v>0</v>
          </cell>
          <cell r="W93">
            <v>1.2</v>
          </cell>
          <cell r="Y93">
            <v>54.166666666666671</v>
          </cell>
          <cell r="Z93">
            <v>4.166666666666667</v>
          </cell>
          <cell r="AD93">
            <v>0</v>
          </cell>
          <cell r="AE93">
            <v>114.8</v>
          </cell>
          <cell r="AF93">
            <v>125</v>
          </cell>
          <cell r="AG93">
            <v>20.8</v>
          </cell>
          <cell r="AH93">
            <v>0</v>
          </cell>
          <cell r="AI93" t="e">
            <v>#N/A</v>
          </cell>
        </row>
        <row r="94">
          <cell r="A94" t="str">
            <v xml:space="preserve"> 418  Колбаса Балыкбургская с мраморным балыком и нотками кориандра 0,06 кг нарезка ТМ Баварушка  ПО</v>
          </cell>
          <cell r="B94" t="str">
            <v>шт</v>
          </cell>
          <cell r="C94">
            <v>22</v>
          </cell>
          <cell r="D94">
            <v>3</v>
          </cell>
          <cell r="E94">
            <v>4</v>
          </cell>
          <cell r="F94">
            <v>18</v>
          </cell>
          <cell r="G94">
            <v>0</v>
          </cell>
          <cell r="H94">
            <v>0.06</v>
          </cell>
          <cell r="I94">
            <v>0</v>
          </cell>
          <cell r="J94">
            <v>276</v>
          </cell>
          <cell r="K94">
            <v>-272</v>
          </cell>
          <cell r="L94">
            <v>0</v>
          </cell>
          <cell r="M94">
            <v>30</v>
          </cell>
          <cell r="N94">
            <v>30</v>
          </cell>
          <cell r="O94">
            <v>0</v>
          </cell>
          <cell r="W94">
            <v>0.8</v>
          </cell>
          <cell r="Y94">
            <v>97.5</v>
          </cell>
          <cell r="Z94">
            <v>22.5</v>
          </cell>
          <cell r="AD94">
            <v>0</v>
          </cell>
          <cell r="AE94">
            <v>3.2</v>
          </cell>
          <cell r="AF94">
            <v>1.6</v>
          </cell>
          <cell r="AG94">
            <v>1.2</v>
          </cell>
          <cell r="AH94">
            <v>0</v>
          </cell>
          <cell r="AI94">
            <v>0</v>
          </cell>
        </row>
        <row r="95">
          <cell r="A95" t="str">
            <v xml:space="preserve"> 422  Деликатесы Бекон Балыкбургский ТМ Баварушка  0,15 кг.ПОКОМ</v>
          </cell>
          <cell r="B95" t="str">
            <v>шт</v>
          </cell>
          <cell r="C95">
            <v>105</v>
          </cell>
          <cell r="D95">
            <v>3</v>
          </cell>
          <cell r="E95">
            <v>1</v>
          </cell>
          <cell r="F95">
            <v>104</v>
          </cell>
          <cell r="G95">
            <v>0</v>
          </cell>
          <cell r="H95">
            <v>0.15</v>
          </cell>
          <cell r="I95" t="e">
            <v>#N/A</v>
          </cell>
          <cell r="J95">
            <v>394</v>
          </cell>
          <cell r="K95">
            <v>-393</v>
          </cell>
          <cell r="L95">
            <v>0</v>
          </cell>
          <cell r="M95">
            <v>30</v>
          </cell>
          <cell r="N95">
            <v>30</v>
          </cell>
          <cell r="O95">
            <v>0</v>
          </cell>
          <cell r="W95">
            <v>0.2</v>
          </cell>
          <cell r="Y95">
            <v>820</v>
          </cell>
          <cell r="Z95">
            <v>520</v>
          </cell>
          <cell r="AD95">
            <v>0</v>
          </cell>
          <cell r="AE95">
            <v>22.6</v>
          </cell>
          <cell r="AF95">
            <v>0</v>
          </cell>
          <cell r="AG95">
            <v>0</v>
          </cell>
          <cell r="AH95">
            <v>0</v>
          </cell>
          <cell r="AI95" t="e">
            <v>#N/A</v>
          </cell>
        </row>
        <row r="96">
          <cell r="A96" t="str">
            <v xml:space="preserve"> 423  Колбаса Сервелат Рижский ТМ Зареченские ТС Зареченские продукты, 0,28 кг срез ПОКОМ</v>
          </cell>
          <cell r="B96" t="str">
            <v>шт</v>
          </cell>
          <cell r="C96">
            <v>32</v>
          </cell>
          <cell r="E96">
            <v>18</v>
          </cell>
          <cell r="F96">
            <v>14</v>
          </cell>
          <cell r="G96" t="str">
            <v>нов</v>
          </cell>
          <cell r="H96">
            <v>0.28000000000000003</v>
          </cell>
          <cell r="I96" t="e">
            <v>#N/A</v>
          </cell>
          <cell r="J96">
            <v>26</v>
          </cell>
          <cell r="K96">
            <v>-8</v>
          </cell>
          <cell r="L96">
            <v>0</v>
          </cell>
          <cell r="M96">
            <v>10</v>
          </cell>
          <cell r="N96">
            <v>0</v>
          </cell>
          <cell r="O96">
            <v>0</v>
          </cell>
          <cell r="V96">
            <v>10</v>
          </cell>
          <cell r="W96">
            <v>3.6</v>
          </cell>
          <cell r="Y96">
            <v>9.4444444444444446</v>
          </cell>
          <cell r="Z96">
            <v>3.8888888888888888</v>
          </cell>
          <cell r="AD96">
            <v>0</v>
          </cell>
          <cell r="AE96">
            <v>16.2</v>
          </cell>
          <cell r="AF96">
            <v>12.2</v>
          </cell>
          <cell r="AG96">
            <v>5.6</v>
          </cell>
          <cell r="AH96">
            <v>3</v>
          </cell>
          <cell r="AI96" t="e">
            <v>#N/A</v>
          </cell>
        </row>
        <row r="97">
          <cell r="A97" t="str">
            <v xml:space="preserve"> 427  Колбаса Филедворская ТМ Стародворье в оболочке полиамид. ВЕС ПОКОМ</v>
          </cell>
          <cell r="B97" t="str">
            <v>кг</v>
          </cell>
          <cell r="C97">
            <v>544.07399999999996</v>
          </cell>
          <cell r="D97">
            <v>6.2030000000000003</v>
          </cell>
          <cell r="E97">
            <v>338.39</v>
          </cell>
          <cell r="F97">
            <v>207.45</v>
          </cell>
          <cell r="G97" t="str">
            <v>н</v>
          </cell>
          <cell r="H97">
            <v>1</v>
          </cell>
          <cell r="I97" t="e">
            <v>#N/A</v>
          </cell>
          <cell r="J97">
            <v>329.90300000000002</v>
          </cell>
          <cell r="K97">
            <v>8.4869999999999663</v>
          </cell>
          <cell r="L97">
            <v>0</v>
          </cell>
          <cell r="M97">
            <v>0</v>
          </cell>
          <cell r="N97">
            <v>80</v>
          </cell>
          <cell r="O97">
            <v>0</v>
          </cell>
          <cell r="U97">
            <v>80</v>
          </cell>
          <cell r="V97">
            <v>140</v>
          </cell>
          <cell r="W97">
            <v>67.677999999999997</v>
          </cell>
          <cell r="X97">
            <v>100</v>
          </cell>
          <cell r="Y97">
            <v>8.9755902952214903</v>
          </cell>
          <cell r="Z97">
            <v>3.0652501551464288</v>
          </cell>
          <cell r="AD97">
            <v>0</v>
          </cell>
          <cell r="AE97">
            <v>118.505</v>
          </cell>
          <cell r="AF97">
            <v>53.678800000000003</v>
          </cell>
          <cell r="AG97">
            <v>50.782799999999995</v>
          </cell>
          <cell r="AH97">
            <v>38.963999999999999</v>
          </cell>
          <cell r="AI97" t="str">
            <v>увел</v>
          </cell>
        </row>
        <row r="98">
          <cell r="A98" t="str">
            <v xml:space="preserve"> 429  Колбаса Нежная со шпиком.ТС Зареченские продукты в оболочке полиамид ВЕС ПОКОМ</v>
          </cell>
          <cell r="B98" t="str">
            <v>кг</v>
          </cell>
          <cell r="C98">
            <v>79.463999999999999</v>
          </cell>
          <cell r="E98">
            <v>6.76</v>
          </cell>
          <cell r="F98">
            <v>72.703999999999994</v>
          </cell>
          <cell r="G98" t="str">
            <v>нов</v>
          </cell>
          <cell r="H98">
            <v>0</v>
          </cell>
          <cell r="I98" t="e">
            <v>#N/A</v>
          </cell>
          <cell r="J98">
            <v>9.1999999999999993</v>
          </cell>
          <cell r="K98">
            <v>-2.4399999999999995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W98">
            <v>1.3519999999999999</v>
          </cell>
          <cell r="Y98">
            <v>53.77514792899408</v>
          </cell>
          <cell r="Z98">
            <v>53.77514792899408</v>
          </cell>
          <cell r="AD98">
            <v>0</v>
          </cell>
          <cell r="AE98">
            <v>11.3568</v>
          </cell>
          <cell r="AF98">
            <v>3.5152000000000001</v>
          </cell>
          <cell r="AG98">
            <v>2.9636</v>
          </cell>
          <cell r="AH98">
            <v>2.7040000000000002</v>
          </cell>
          <cell r="AI98" t="str">
            <v>выв0609</v>
          </cell>
        </row>
        <row r="99">
          <cell r="A99" t="str">
            <v xml:space="preserve"> 430  Колбаса Стародворская с окороком 0,4 кг. ТМ Стародворье в оболочке полиамид  ПОКОМ</v>
          </cell>
          <cell r="B99" t="str">
            <v>шт</v>
          </cell>
          <cell r="C99">
            <v>114</v>
          </cell>
          <cell r="D99">
            <v>1010</v>
          </cell>
          <cell r="E99">
            <v>833</v>
          </cell>
          <cell r="F99">
            <v>253</v>
          </cell>
          <cell r="G99">
            <v>0</v>
          </cell>
          <cell r="H99">
            <v>0.4</v>
          </cell>
          <cell r="I99" t="e">
            <v>#N/A</v>
          </cell>
          <cell r="J99">
            <v>935</v>
          </cell>
          <cell r="K99">
            <v>-102</v>
          </cell>
          <cell r="L99">
            <v>190</v>
          </cell>
          <cell r="M99">
            <v>200</v>
          </cell>
          <cell r="N99">
            <v>350</v>
          </cell>
          <cell r="O99">
            <v>0</v>
          </cell>
          <cell r="V99">
            <v>260</v>
          </cell>
          <cell r="W99">
            <v>166.6</v>
          </cell>
          <cell r="X99">
            <v>200</v>
          </cell>
          <cell r="Y99">
            <v>8.721488595438176</v>
          </cell>
          <cell r="Z99">
            <v>1.518607442977191</v>
          </cell>
          <cell r="AD99">
            <v>0</v>
          </cell>
          <cell r="AE99">
            <v>121.8</v>
          </cell>
          <cell r="AF99">
            <v>105.2</v>
          </cell>
          <cell r="AG99">
            <v>155</v>
          </cell>
          <cell r="AH99">
            <v>210</v>
          </cell>
          <cell r="AI99" t="str">
            <v>Паша</v>
          </cell>
        </row>
        <row r="100">
          <cell r="A100" t="str">
            <v xml:space="preserve"> 431  Колбаса Стародворская с окороком в оболочке полиамид ТМ Стародворье ВЕС ПОКОМ</v>
          </cell>
          <cell r="B100" t="str">
            <v>кг</v>
          </cell>
          <cell r="C100">
            <v>167.559</v>
          </cell>
          <cell r="D100">
            <v>335.43400000000003</v>
          </cell>
          <cell r="E100">
            <v>236.17</v>
          </cell>
          <cell r="F100">
            <v>262.44299999999998</v>
          </cell>
          <cell r="G100" t="str">
            <v>н</v>
          </cell>
          <cell r="H100">
            <v>1</v>
          </cell>
          <cell r="I100" t="e">
            <v>#N/A</v>
          </cell>
          <cell r="J100">
            <v>240.49600000000001</v>
          </cell>
          <cell r="K100">
            <v>-4.3260000000000218</v>
          </cell>
          <cell r="L100">
            <v>70</v>
          </cell>
          <cell r="M100">
            <v>0</v>
          </cell>
          <cell r="N100">
            <v>0</v>
          </cell>
          <cell r="O100">
            <v>0</v>
          </cell>
          <cell r="V100">
            <v>30</v>
          </cell>
          <cell r="W100">
            <v>47.233999999999995</v>
          </cell>
          <cell r="X100">
            <v>50</v>
          </cell>
          <cell r="Y100">
            <v>8.7319092179362325</v>
          </cell>
          <cell r="Z100">
            <v>5.556230681288902</v>
          </cell>
          <cell r="AD100">
            <v>0</v>
          </cell>
          <cell r="AE100">
            <v>61.762</v>
          </cell>
          <cell r="AF100">
            <v>53.541999999999994</v>
          </cell>
          <cell r="AG100">
            <v>63.440999999999995</v>
          </cell>
          <cell r="AH100">
            <v>40.6</v>
          </cell>
          <cell r="AI100" t="str">
            <v>увел</v>
          </cell>
        </row>
        <row r="101">
          <cell r="A101" t="str">
            <v xml:space="preserve"> 435  Колбаса Молочная Стародворская  с молоком в оболочке полиамид 0,4 кг.ТМ Стародворье ПОКОМ</v>
          </cell>
          <cell r="B101" t="str">
            <v>шт</v>
          </cell>
          <cell r="C101">
            <v>131</v>
          </cell>
          <cell r="D101">
            <v>639</v>
          </cell>
          <cell r="E101">
            <v>349</v>
          </cell>
          <cell r="F101">
            <v>372</v>
          </cell>
          <cell r="G101">
            <v>0</v>
          </cell>
          <cell r="H101">
            <v>0.4</v>
          </cell>
          <cell r="I101" t="e">
            <v>#N/A</v>
          </cell>
          <cell r="J101">
            <v>429</v>
          </cell>
          <cell r="K101">
            <v>-80</v>
          </cell>
          <cell r="L101">
            <v>120</v>
          </cell>
          <cell r="M101">
            <v>0</v>
          </cell>
          <cell r="N101">
            <v>0</v>
          </cell>
          <cell r="O101">
            <v>0</v>
          </cell>
          <cell r="V101">
            <v>40</v>
          </cell>
          <cell r="W101">
            <v>69.8</v>
          </cell>
          <cell r="X101">
            <v>100</v>
          </cell>
          <cell r="Y101">
            <v>9.0544412607449853</v>
          </cell>
          <cell r="Z101">
            <v>5.329512893982808</v>
          </cell>
          <cell r="AD101">
            <v>0</v>
          </cell>
          <cell r="AE101">
            <v>114</v>
          </cell>
          <cell r="AF101">
            <v>76</v>
          </cell>
          <cell r="AG101">
            <v>103.2</v>
          </cell>
          <cell r="AH101">
            <v>89</v>
          </cell>
          <cell r="AI101" t="str">
            <v>увел</v>
          </cell>
        </row>
        <row r="102">
          <cell r="A102" t="str">
            <v xml:space="preserve"> 436  Колбаса Молочная стародворская с молоком, ВЕС, ТМ Стародворье  ПОКОМ</v>
          </cell>
          <cell r="B102" t="str">
            <v>кг</v>
          </cell>
          <cell r="C102">
            <v>90.647999999999996</v>
          </cell>
          <cell r="D102">
            <v>352.38499999999999</v>
          </cell>
          <cell r="E102">
            <v>170.625</v>
          </cell>
          <cell r="F102">
            <v>267.733</v>
          </cell>
          <cell r="G102">
            <v>0</v>
          </cell>
          <cell r="H102">
            <v>1</v>
          </cell>
          <cell r="I102" t="e">
            <v>#N/A</v>
          </cell>
          <cell r="J102">
            <v>166.012</v>
          </cell>
          <cell r="K102">
            <v>4.6129999999999995</v>
          </cell>
          <cell r="L102">
            <v>60</v>
          </cell>
          <cell r="M102">
            <v>0</v>
          </cell>
          <cell r="N102">
            <v>0</v>
          </cell>
          <cell r="O102">
            <v>0</v>
          </cell>
          <cell r="W102">
            <v>34.125</v>
          </cell>
          <cell r="Y102">
            <v>9.6038974358974354</v>
          </cell>
          <cell r="Z102">
            <v>7.8456556776556781</v>
          </cell>
          <cell r="AD102">
            <v>0</v>
          </cell>
          <cell r="AE102">
            <v>51.313000000000002</v>
          </cell>
          <cell r="AF102">
            <v>39.887799999999999</v>
          </cell>
          <cell r="AG102">
            <v>56.328999999999994</v>
          </cell>
          <cell r="AH102">
            <v>39.154000000000003</v>
          </cell>
          <cell r="AI102" t="str">
            <v>увел</v>
          </cell>
        </row>
        <row r="103">
          <cell r="A103" t="str">
            <v xml:space="preserve"> 438  Колбаса Филедворская 0,4 кг. ТМ Стародворье  ПОКОМ</v>
          </cell>
          <cell r="B103" t="str">
            <v>шт</v>
          </cell>
          <cell r="C103">
            <v>67</v>
          </cell>
          <cell r="D103">
            <v>289</v>
          </cell>
          <cell r="E103">
            <v>222</v>
          </cell>
          <cell r="F103">
            <v>22</v>
          </cell>
          <cell r="G103" t="str">
            <v>н</v>
          </cell>
          <cell r="H103">
            <v>0.4</v>
          </cell>
          <cell r="I103" t="e">
            <v>#N/A</v>
          </cell>
          <cell r="J103">
            <v>370</v>
          </cell>
          <cell r="K103">
            <v>-148</v>
          </cell>
          <cell r="L103">
            <v>50</v>
          </cell>
          <cell r="M103">
            <v>80</v>
          </cell>
          <cell r="N103">
            <v>110</v>
          </cell>
          <cell r="O103">
            <v>0</v>
          </cell>
          <cell r="V103">
            <v>80</v>
          </cell>
          <cell r="W103">
            <v>44.4</v>
          </cell>
          <cell r="X103">
            <v>60</v>
          </cell>
          <cell r="Y103">
            <v>9.0540540540540544</v>
          </cell>
          <cell r="Z103">
            <v>0.49549549549549549</v>
          </cell>
          <cell r="AD103">
            <v>0</v>
          </cell>
          <cell r="AE103">
            <v>25.6</v>
          </cell>
          <cell r="AF103">
            <v>29.8</v>
          </cell>
          <cell r="AG103">
            <v>40.6</v>
          </cell>
          <cell r="AH103">
            <v>44</v>
          </cell>
          <cell r="AI103" t="str">
            <v>Паша</v>
          </cell>
        </row>
        <row r="104">
          <cell r="A104" t="str">
            <v xml:space="preserve"> 445  Колбаса Краковюрст ТМ Баварушка рубленая в оболочке черева в в.у 0,2 кг ПОКОМ</v>
          </cell>
          <cell r="B104" t="str">
            <v>шт</v>
          </cell>
          <cell r="C104">
            <v>86</v>
          </cell>
          <cell r="D104">
            <v>587</v>
          </cell>
          <cell r="E104">
            <v>131</v>
          </cell>
          <cell r="F104">
            <v>100</v>
          </cell>
          <cell r="G104">
            <v>0</v>
          </cell>
          <cell r="H104">
            <v>0.2</v>
          </cell>
          <cell r="I104" t="e">
            <v>#N/A</v>
          </cell>
          <cell r="J104">
            <v>174</v>
          </cell>
          <cell r="K104">
            <v>-43</v>
          </cell>
          <cell r="L104">
            <v>30</v>
          </cell>
          <cell r="M104">
            <v>30</v>
          </cell>
          <cell r="N104">
            <v>40</v>
          </cell>
          <cell r="O104">
            <v>0</v>
          </cell>
          <cell r="W104">
            <v>26.2</v>
          </cell>
          <cell r="X104">
            <v>30</v>
          </cell>
          <cell r="Y104">
            <v>8.778625954198473</v>
          </cell>
          <cell r="Z104">
            <v>3.8167938931297711</v>
          </cell>
          <cell r="AD104">
            <v>0</v>
          </cell>
          <cell r="AE104">
            <v>26.2</v>
          </cell>
          <cell r="AF104">
            <v>30</v>
          </cell>
          <cell r="AG104">
            <v>33.6</v>
          </cell>
          <cell r="AH104">
            <v>43</v>
          </cell>
          <cell r="AI104" t="e">
            <v>#N/A</v>
          </cell>
        </row>
        <row r="105">
          <cell r="A105" t="str">
            <v xml:space="preserve"> 446  Колбаса Краковюрст ТМ Баварушка с душистым чесноком в оболочке черева в в.у 0,2 кг. ПОКОМ</v>
          </cell>
          <cell r="B105" t="str">
            <v>шт</v>
          </cell>
          <cell r="C105">
            <v>83</v>
          </cell>
          <cell r="D105">
            <v>352</v>
          </cell>
          <cell r="E105">
            <v>93</v>
          </cell>
          <cell r="F105">
            <v>72</v>
          </cell>
          <cell r="G105">
            <v>0</v>
          </cell>
          <cell r="H105">
            <v>0.2</v>
          </cell>
          <cell r="I105" t="e">
            <v>#N/A</v>
          </cell>
          <cell r="J105">
            <v>114</v>
          </cell>
          <cell r="K105">
            <v>-21</v>
          </cell>
          <cell r="L105">
            <v>20</v>
          </cell>
          <cell r="M105">
            <v>0</v>
          </cell>
          <cell r="N105">
            <v>30</v>
          </cell>
          <cell r="O105">
            <v>0</v>
          </cell>
          <cell r="V105">
            <v>20</v>
          </cell>
          <cell r="W105">
            <v>18.600000000000001</v>
          </cell>
          <cell r="X105">
            <v>20</v>
          </cell>
          <cell r="Y105">
            <v>8.7096774193548381</v>
          </cell>
          <cell r="Z105">
            <v>3.8709677419354835</v>
          </cell>
          <cell r="AD105">
            <v>0</v>
          </cell>
          <cell r="AE105">
            <v>21.4</v>
          </cell>
          <cell r="AF105">
            <v>22.6</v>
          </cell>
          <cell r="AG105">
            <v>22.4</v>
          </cell>
          <cell r="AH105">
            <v>27</v>
          </cell>
          <cell r="AI105" t="str">
            <v>увел</v>
          </cell>
        </row>
        <row r="106">
          <cell r="A106" t="str">
            <v xml:space="preserve"> 447  Колбаски Краковюрст ТМ Баварушка с изысканными пряностями в оболочке NDX в в.у 0,2 кг. ПОКОМ </v>
          </cell>
          <cell r="B106" t="str">
            <v>шт</v>
          </cell>
          <cell r="C106">
            <v>309</v>
          </cell>
          <cell r="D106">
            <v>731</v>
          </cell>
          <cell r="E106">
            <v>290</v>
          </cell>
          <cell r="F106">
            <v>122</v>
          </cell>
          <cell r="G106">
            <v>0</v>
          </cell>
          <cell r="H106">
            <v>0.2</v>
          </cell>
          <cell r="I106" t="e">
            <v>#N/A</v>
          </cell>
          <cell r="J106">
            <v>327</v>
          </cell>
          <cell r="K106">
            <v>-37</v>
          </cell>
          <cell r="L106">
            <v>70</v>
          </cell>
          <cell r="M106">
            <v>90</v>
          </cell>
          <cell r="N106">
            <v>120</v>
          </cell>
          <cell r="O106">
            <v>0</v>
          </cell>
          <cell r="V106">
            <v>40</v>
          </cell>
          <cell r="W106">
            <v>58</v>
          </cell>
          <cell r="X106">
            <v>70</v>
          </cell>
          <cell r="Y106">
            <v>8.8275862068965516</v>
          </cell>
          <cell r="Z106">
            <v>2.103448275862069</v>
          </cell>
          <cell r="AD106">
            <v>0</v>
          </cell>
          <cell r="AE106">
            <v>69.8</v>
          </cell>
          <cell r="AF106">
            <v>75</v>
          </cell>
          <cell r="AG106">
            <v>66.599999999999994</v>
          </cell>
          <cell r="AH106">
            <v>54</v>
          </cell>
          <cell r="AI106" t="str">
            <v>увел</v>
          </cell>
        </row>
        <row r="107">
          <cell r="A107" t="str">
            <v xml:space="preserve"> 448  Сосиски Сливушки по-венски ТМ Вязанка. 0,3 кг ПОКОМ</v>
          </cell>
          <cell r="B107" t="str">
            <v>шт</v>
          </cell>
          <cell r="C107">
            <v>95</v>
          </cell>
          <cell r="D107">
            <v>1437</v>
          </cell>
          <cell r="E107">
            <v>269</v>
          </cell>
          <cell r="F107">
            <v>119</v>
          </cell>
          <cell r="G107">
            <v>0</v>
          </cell>
          <cell r="H107">
            <v>0.3</v>
          </cell>
          <cell r="I107" t="e">
            <v>#N/A</v>
          </cell>
          <cell r="J107">
            <v>286</v>
          </cell>
          <cell r="K107">
            <v>-17</v>
          </cell>
          <cell r="L107">
            <v>60</v>
          </cell>
          <cell r="M107">
            <v>50</v>
          </cell>
          <cell r="N107">
            <v>0</v>
          </cell>
          <cell r="O107">
            <v>0</v>
          </cell>
          <cell r="U107">
            <v>100</v>
          </cell>
          <cell r="V107">
            <v>80</v>
          </cell>
          <cell r="W107">
            <v>53.8</v>
          </cell>
          <cell r="X107">
            <v>80</v>
          </cell>
          <cell r="Y107">
            <v>9.0892193308550198</v>
          </cell>
          <cell r="Z107">
            <v>2.2118959107806693</v>
          </cell>
          <cell r="AD107">
            <v>0</v>
          </cell>
          <cell r="AE107">
            <v>42.4</v>
          </cell>
          <cell r="AF107">
            <v>43.8</v>
          </cell>
          <cell r="AG107">
            <v>58.6</v>
          </cell>
          <cell r="AH107">
            <v>93</v>
          </cell>
          <cell r="AI107" t="str">
            <v>???</v>
          </cell>
        </row>
        <row r="108">
          <cell r="A108" t="str">
            <v xml:space="preserve"> 449  Колбаса Дугушка Стародворская ВЕС ТС Дугушка ПОКОМ</v>
          </cell>
          <cell r="B108" t="str">
            <v>кг</v>
          </cell>
          <cell r="C108">
            <v>321.197</v>
          </cell>
          <cell r="D108">
            <v>410.63400000000001</v>
          </cell>
          <cell r="E108">
            <v>409.166</v>
          </cell>
          <cell r="F108">
            <v>305.709</v>
          </cell>
          <cell r="G108" t="str">
            <v>рот</v>
          </cell>
          <cell r="H108">
            <v>1</v>
          </cell>
          <cell r="I108" t="e">
            <v>#N/A</v>
          </cell>
          <cell r="J108">
            <v>412.35399999999998</v>
          </cell>
          <cell r="K108">
            <v>-3.1879999999999882</v>
          </cell>
          <cell r="L108">
            <v>110</v>
          </cell>
          <cell r="M108">
            <v>0</v>
          </cell>
          <cell r="N108">
            <v>90</v>
          </cell>
          <cell r="O108">
            <v>0</v>
          </cell>
          <cell r="V108">
            <v>110</v>
          </cell>
          <cell r="W108">
            <v>81.833200000000005</v>
          </cell>
          <cell r="X108">
            <v>100</v>
          </cell>
          <cell r="Y108">
            <v>8.7459490769027735</v>
          </cell>
          <cell r="Z108">
            <v>3.735757614269025</v>
          </cell>
          <cell r="AD108">
            <v>0</v>
          </cell>
          <cell r="AE108">
            <v>89.569199999999995</v>
          </cell>
          <cell r="AF108">
            <v>90.067399999999992</v>
          </cell>
          <cell r="AG108">
            <v>99.256200000000007</v>
          </cell>
          <cell r="AH108">
            <v>98.622</v>
          </cell>
          <cell r="AI108" t="e">
            <v>#N/A</v>
          </cell>
        </row>
        <row r="109">
          <cell r="A109" t="str">
            <v xml:space="preserve"> 452  Колбаса Со шпиком ВЕС большой батон ТМ Особый рецепт  ПОКОМ</v>
          </cell>
          <cell r="B109" t="str">
            <v>кг</v>
          </cell>
          <cell r="C109">
            <v>2222.643</v>
          </cell>
          <cell r="D109">
            <v>12632.352000000001</v>
          </cell>
          <cell r="E109">
            <v>3987.2640000000001</v>
          </cell>
          <cell r="F109">
            <v>3007.6590000000001</v>
          </cell>
          <cell r="G109">
            <v>0</v>
          </cell>
          <cell r="H109">
            <v>1</v>
          </cell>
          <cell r="I109" t="e">
            <v>#N/A</v>
          </cell>
          <cell r="J109">
            <v>3896.1970000000001</v>
          </cell>
          <cell r="K109">
            <v>91.067000000000007</v>
          </cell>
          <cell r="L109">
            <v>1100</v>
          </cell>
          <cell r="M109">
            <v>0</v>
          </cell>
          <cell r="N109">
            <v>600</v>
          </cell>
          <cell r="O109">
            <v>1000</v>
          </cell>
          <cell r="P109">
            <v>800</v>
          </cell>
          <cell r="V109">
            <v>700</v>
          </cell>
          <cell r="W109">
            <v>797.45280000000002</v>
          </cell>
          <cell r="X109">
            <v>800</v>
          </cell>
          <cell r="Y109">
            <v>10.041546032567695</v>
          </cell>
          <cell r="Z109">
            <v>3.7715824685799588</v>
          </cell>
          <cell r="AD109">
            <v>0</v>
          </cell>
          <cell r="AE109">
            <v>832.65480000000002</v>
          </cell>
          <cell r="AF109">
            <v>793.67200000000003</v>
          </cell>
          <cell r="AG109">
            <v>873.25759999999991</v>
          </cell>
          <cell r="AH109">
            <v>942.13</v>
          </cell>
          <cell r="AI109" t="str">
            <v>оконч</v>
          </cell>
        </row>
        <row r="110">
          <cell r="A110" t="str">
            <v xml:space="preserve"> 456  Колбаса Филейная ТМ Особый рецепт ВЕС большой батон  ПОКОМ</v>
          </cell>
          <cell r="B110" t="str">
            <v>кг</v>
          </cell>
          <cell r="C110">
            <v>4741.0720000000001</v>
          </cell>
          <cell r="D110">
            <v>12603.933999999999</v>
          </cell>
          <cell r="E110">
            <v>8360.2049999999999</v>
          </cell>
          <cell r="F110">
            <v>2063.6509999999998</v>
          </cell>
          <cell r="G110">
            <v>0</v>
          </cell>
          <cell r="H110">
            <v>1</v>
          </cell>
          <cell r="I110" t="e">
            <v>#N/A</v>
          </cell>
          <cell r="J110">
            <v>8184.5659999999998</v>
          </cell>
          <cell r="K110">
            <v>175.63900000000012</v>
          </cell>
          <cell r="L110">
            <v>1700</v>
          </cell>
          <cell r="M110">
            <v>2000</v>
          </cell>
          <cell r="N110">
            <v>2400</v>
          </cell>
          <cell r="O110">
            <v>1500</v>
          </cell>
          <cell r="P110">
            <v>3400</v>
          </cell>
          <cell r="U110">
            <v>1800</v>
          </cell>
          <cell r="V110">
            <v>1700</v>
          </cell>
          <cell r="W110">
            <v>1672.0409999999999</v>
          </cell>
          <cell r="X110">
            <v>2000</v>
          </cell>
          <cell r="Y110">
            <v>11.102389833742114</v>
          </cell>
          <cell r="Z110">
            <v>1.2342107639705007</v>
          </cell>
          <cell r="AD110">
            <v>0</v>
          </cell>
          <cell r="AE110">
            <v>1333.8772000000001</v>
          </cell>
          <cell r="AF110">
            <v>1188.8424</v>
          </cell>
          <cell r="AG110">
            <v>1552.4360000000001</v>
          </cell>
          <cell r="AH110">
            <v>1688.4359999999999</v>
          </cell>
          <cell r="AI110" t="str">
            <v>сентак</v>
          </cell>
        </row>
        <row r="111">
          <cell r="A111" t="str">
            <v xml:space="preserve"> 457  Колбаса Молочная ТМ Особый рецепт ВЕС большой батон  ПОКОМ</v>
          </cell>
          <cell r="B111" t="str">
            <v>кг</v>
          </cell>
          <cell r="C111">
            <v>3902.058</v>
          </cell>
          <cell r="D111">
            <v>9022.9359999999997</v>
          </cell>
          <cell r="E111">
            <v>4537</v>
          </cell>
          <cell r="F111">
            <v>2853</v>
          </cell>
          <cell r="G111">
            <v>0</v>
          </cell>
          <cell r="H111">
            <v>1</v>
          </cell>
          <cell r="I111" t="e">
            <v>#N/A</v>
          </cell>
          <cell r="J111">
            <v>3371.3380000000002</v>
          </cell>
          <cell r="K111">
            <v>1165.6619999999998</v>
          </cell>
          <cell r="L111">
            <v>1000</v>
          </cell>
          <cell r="M111">
            <v>0</v>
          </cell>
          <cell r="N111">
            <v>1100</v>
          </cell>
          <cell r="O111">
            <v>1000</v>
          </cell>
          <cell r="P111">
            <v>1200</v>
          </cell>
          <cell r="U111">
            <v>400</v>
          </cell>
          <cell r="V111">
            <v>900</v>
          </cell>
          <cell r="W111">
            <v>907.4</v>
          </cell>
          <cell r="X111">
            <v>1000</v>
          </cell>
          <cell r="Y111">
            <v>10.41767687899493</v>
          </cell>
          <cell r="Z111">
            <v>3.1441481154948203</v>
          </cell>
          <cell r="AD111">
            <v>0</v>
          </cell>
          <cell r="AE111">
            <v>1115.175</v>
          </cell>
          <cell r="AF111">
            <v>1043.0236</v>
          </cell>
          <cell r="AG111">
            <v>978.4</v>
          </cell>
          <cell r="AH111">
            <v>993.75699999999995</v>
          </cell>
          <cell r="AI111" t="str">
            <v>бонус</v>
          </cell>
        </row>
        <row r="112">
          <cell r="A112" t="str">
            <v xml:space="preserve"> 460  Колбаса Стародворская Традиционная ВЕС ТМ Стародворье в оболочке полиамид. ПОКОМ</v>
          </cell>
          <cell r="B112" t="str">
            <v>кг</v>
          </cell>
          <cell r="C112">
            <v>116.83499999999999</v>
          </cell>
          <cell r="D112">
            <v>15.701000000000001</v>
          </cell>
          <cell r="E112">
            <v>111.54900000000001</v>
          </cell>
          <cell r="F112">
            <v>5.2859999999999996</v>
          </cell>
          <cell r="G112">
            <v>0</v>
          </cell>
          <cell r="H112">
            <v>1</v>
          </cell>
          <cell r="I112" t="e">
            <v>#N/A</v>
          </cell>
          <cell r="J112">
            <v>180.215</v>
          </cell>
          <cell r="K112">
            <v>-68.665999999999997</v>
          </cell>
          <cell r="L112">
            <v>0</v>
          </cell>
          <cell r="M112">
            <v>50</v>
          </cell>
          <cell r="N112">
            <v>120</v>
          </cell>
          <cell r="O112">
            <v>0</v>
          </cell>
          <cell r="U112">
            <v>30</v>
          </cell>
          <cell r="V112">
            <v>50</v>
          </cell>
          <cell r="W112">
            <v>22.309800000000003</v>
          </cell>
          <cell r="X112">
            <v>50</v>
          </cell>
          <cell r="Y112">
            <v>13.68394158620875</v>
          </cell>
          <cell r="Z112">
            <v>0.23693623430062122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10.55</v>
          </cell>
          <cell r="AI112" t="e">
            <v>#N/A</v>
          </cell>
        </row>
        <row r="113">
          <cell r="A113" t="str">
            <v xml:space="preserve"> 463  Колбаса Молочная Традиционнаяв оболочке полиамид.ТМ Стародворье. ВЕС ПОКОМ</v>
          </cell>
          <cell r="B113" t="str">
            <v>кг</v>
          </cell>
          <cell r="C113">
            <v>118.196</v>
          </cell>
          <cell r="D113">
            <v>21.35</v>
          </cell>
          <cell r="E113">
            <v>100.904</v>
          </cell>
          <cell r="F113">
            <v>17.292000000000002</v>
          </cell>
          <cell r="G113">
            <v>0</v>
          </cell>
          <cell r="H113">
            <v>1</v>
          </cell>
          <cell r="I113" t="e">
            <v>#N/A</v>
          </cell>
          <cell r="J113">
            <v>156.559</v>
          </cell>
          <cell r="K113">
            <v>-55.655000000000001</v>
          </cell>
          <cell r="L113">
            <v>0</v>
          </cell>
          <cell r="M113">
            <v>30</v>
          </cell>
          <cell r="N113">
            <v>120</v>
          </cell>
          <cell r="O113">
            <v>0</v>
          </cell>
          <cell r="U113">
            <v>30</v>
          </cell>
          <cell r="V113">
            <v>50</v>
          </cell>
          <cell r="W113">
            <v>20.180799999999998</v>
          </cell>
          <cell r="X113">
            <v>50</v>
          </cell>
          <cell r="Y113">
            <v>14.73142789185761</v>
          </cell>
          <cell r="Z113">
            <v>0.85685403948307315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6.8</v>
          </cell>
          <cell r="AI113" t="e">
            <v>#N/A</v>
          </cell>
        </row>
        <row r="114">
          <cell r="A114" t="str">
            <v xml:space="preserve"> 465  Колбаса Филейная оригинальная ВЕС 0,8кг ТМ Особый рецепт в оболочке полиамид  ПОКОМ</v>
          </cell>
          <cell r="B114" t="str">
            <v>кг</v>
          </cell>
          <cell r="C114">
            <v>99.855000000000004</v>
          </cell>
          <cell r="D114">
            <v>322.58699999999999</v>
          </cell>
          <cell r="E114">
            <v>230.56700000000001</v>
          </cell>
          <cell r="F114">
            <v>135.69999999999999</v>
          </cell>
          <cell r="G114" t="str">
            <v>г</v>
          </cell>
          <cell r="H114">
            <v>1</v>
          </cell>
          <cell r="I114" t="e">
            <v>#N/A</v>
          </cell>
          <cell r="J114">
            <v>245.745</v>
          </cell>
          <cell r="K114">
            <v>-15.177999999999997</v>
          </cell>
          <cell r="L114">
            <v>60</v>
          </cell>
          <cell r="M114">
            <v>30</v>
          </cell>
          <cell r="N114">
            <v>60</v>
          </cell>
          <cell r="O114">
            <v>0</v>
          </cell>
          <cell r="V114">
            <v>60</v>
          </cell>
          <cell r="W114">
            <v>46.113399999999999</v>
          </cell>
          <cell r="X114">
            <v>60</v>
          </cell>
          <cell r="Y114">
            <v>8.7978765391404661</v>
          </cell>
          <cell r="Z114">
            <v>2.9427454926333776</v>
          </cell>
          <cell r="AD114">
            <v>0</v>
          </cell>
          <cell r="AE114">
            <v>44.698999999999998</v>
          </cell>
          <cell r="AF114">
            <v>46.362400000000001</v>
          </cell>
          <cell r="AG114">
            <v>51.8962</v>
          </cell>
          <cell r="AH114">
            <v>40.033000000000001</v>
          </cell>
          <cell r="AI114" t="str">
            <v>зв70</v>
          </cell>
        </row>
        <row r="115">
          <cell r="A115" t="str">
            <v xml:space="preserve"> 467  Колбаса Филейная 0,5кг ТМ Особый рецепт  ПОКОМ</v>
          </cell>
          <cell r="B115" t="str">
            <v>шт</v>
          </cell>
          <cell r="C115">
            <v>18</v>
          </cell>
          <cell r="D115">
            <v>378</v>
          </cell>
          <cell r="E115">
            <v>294</v>
          </cell>
          <cell r="F115">
            <v>74</v>
          </cell>
          <cell r="G115">
            <v>0</v>
          </cell>
          <cell r="H115">
            <v>0.5</v>
          </cell>
          <cell r="I115" t="e">
            <v>#N/A</v>
          </cell>
          <cell r="J115">
            <v>389</v>
          </cell>
          <cell r="K115">
            <v>-95</v>
          </cell>
          <cell r="L115">
            <v>50</v>
          </cell>
          <cell r="M115">
            <v>50</v>
          </cell>
          <cell r="N115">
            <v>200</v>
          </cell>
          <cell r="O115">
            <v>0</v>
          </cell>
          <cell r="V115">
            <v>80</v>
          </cell>
          <cell r="W115">
            <v>58.8</v>
          </cell>
          <cell r="X115">
            <v>80</v>
          </cell>
          <cell r="Y115">
            <v>9.0816326530612255</v>
          </cell>
          <cell r="Z115">
            <v>1.2585034013605443</v>
          </cell>
          <cell r="AD115">
            <v>0</v>
          </cell>
          <cell r="AE115">
            <v>33.799999999999997</v>
          </cell>
          <cell r="AF115">
            <v>32.200000000000003</v>
          </cell>
          <cell r="AG115">
            <v>49.2</v>
          </cell>
          <cell r="AH115">
            <v>49</v>
          </cell>
          <cell r="AI115" t="e">
            <v>#N/A</v>
          </cell>
        </row>
        <row r="116">
          <cell r="A116" t="str">
            <v xml:space="preserve"> 468  Колбаса Стародворская Традиционная ТМ Стародворье в оболочке полиамид 0,4 кг. ПОКОМ</v>
          </cell>
          <cell r="B116" t="str">
            <v>шт</v>
          </cell>
          <cell r="C116">
            <v>250</v>
          </cell>
          <cell r="D116">
            <v>17</v>
          </cell>
          <cell r="E116">
            <v>242</v>
          </cell>
          <cell r="F116">
            <v>8</v>
          </cell>
          <cell r="G116">
            <v>0</v>
          </cell>
          <cell r="H116">
            <v>0.4</v>
          </cell>
          <cell r="I116" t="e">
            <v>#N/A</v>
          </cell>
          <cell r="J116">
            <v>528</v>
          </cell>
          <cell r="K116">
            <v>-286</v>
          </cell>
          <cell r="L116">
            <v>0</v>
          </cell>
          <cell r="M116">
            <v>400</v>
          </cell>
          <cell r="N116">
            <v>400</v>
          </cell>
          <cell r="O116">
            <v>0</v>
          </cell>
          <cell r="U116">
            <v>200</v>
          </cell>
          <cell r="V116">
            <v>200</v>
          </cell>
          <cell r="W116">
            <v>48.4</v>
          </cell>
          <cell r="X116">
            <v>200</v>
          </cell>
          <cell r="Y116">
            <v>29.090909090909093</v>
          </cell>
          <cell r="Z116">
            <v>0.16528925619834711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112</v>
          </cell>
          <cell r="AI116" t="str">
            <v>Паша</v>
          </cell>
        </row>
        <row r="117">
          <cell r="A117" t="str">
            <v xml:space="preserve"> 472  Колбаса Молочная ВЕС ТМ Зареченские  ПОКОМ</v>
          </cell>
          <cell r="B117" t="str">
            <v>кг</v>
          </cell>
          <cell r="C117">
            <v>37.770000000000003</v>
          </cell>
          <cell r="E117">
            <v>4.1429999999999998</v>
          </cell>
          <cell r="F117">
            <v>33.627000000000002</v>
          </cell>
          <cell r="G117" t="str">
            <v>нов</v>
          </cell>
          <cell r="H117">
            <v>0</v>
          </cell>
          <cell r="I117" t="e">
            <v>#N/A</v>
          </cell>
          <cell r="J117">
            <v>4.0999999999999996</v>
          </cell>
          <cell r="K117">
            <v>4.3000000000000149E-2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0.8286</v>
          </cell>
          <cell r="Y117">
            <v>40.582910934105726</v>
          </cell>
          <cell r="Z117">
            <v>40.582910934105726</v>
          </cell>
          <cell r="AD117">
            <v>0</v>
          </cell>
          <cell r="AE117">
            <v>22.034399999999998</v>
          </cell>
          <cell r="AF117">
            <v>4.6852</v>
          </cell>
          <cell r="AG117">
            <v>3.5828000000000002</v>
          </cell>
          <cell r="AH117">
            <v>2.7559999999999998</v>
          </cell>
          <cell r="AI117" t="str">
            <v>выв0609</v>
          </cell>
        </row>
        <row r="118">
          <cell r="A118" t="str">
            <v xml:space="preserve"> 473  Ветчина Рубленая ВЕС ТМ Зареченские  ПОКОМ</v>
          </cell>
          <cell r="B118" t="str">
            <v>кг</v>
          </cell>
          <cell r="C118">
            <v>26.36</v>
          </cell>
          <cell r="E118">
            <v>4.0439999999999996</v>
          </cell>
          <cell r="F118">
            <v>20.968</v>
          </cell>
          <cell r="G118" t="str">
            <v>нов</v>
          </cell>
          <cell r="H118">
            <v>0</v>
          </cell>
          <cell r="I118" t="e">
            <v>#N/A</v>
          </cell>
          <cell r="J118">
            <v>7.2</v>
          </cell>
          <cell r="K118">
            <v>-3.1560000000000006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W118">
            <v>0.80879999999999996</v>
          </cell>
          <cell r="Y118">
            <v>25.924826904055394</v>
          </cell>
          <cell r="Z118">
            <v>25.924826904055394</v>
          </cell>
          <cell r="AD118">
            <v>0</v>
          </cell>
          <cell r="AE118">
            <v>12.131600000000001</v>
          </cell>
          <cell r="AF118">
            <v>5.1155999999999997</v>
          </cell>
          <cell r="AG118">
            <v>2.9655999999999998</v>
          </cell>
          <cell r="AH118">
            <v>5.3920000000000003</v>
          </cell>
          <cell r="AI118" t="str">
            <v>выв0609</v>
          </cell>
        </row>
        <row r="119">
          <cell r="A119" t="str">
            <v xml:space="preserve"> 474  Колбаса Молочная 0,4кг ТМ Зареченские  ПОКОМ</v>
          </cell>
          <cell r="B119" t="str">
            <v>шт</v>
          </cell>
          <cell r="C119">
            <v>32</v>
          </cell>
          <cell r="E119">
            <v>9</v>
          </cell>
          <cell r="F119">
            <v>23</v>
          </cell>
          <cell r="G119" t="str">
            <v>нов</v>
          </cell>
          <cell r="H119">
            <v>0.4</v>
          </cell>
          <cell r="I119" t="e">
            <v>#N/A</v>
          </cell>
          <cell r="J119">
            <v>11</v>
          </cell>
          <cell r="K119">
            <v>-2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W119">
            <v>1.8</v>
          </cell>
          <cell r="Y119">
            <v>12.777777777777777</v>
          </cell>
          <cell r="Z119">
            <v>12.777777777777777</v>
          </cell>
          <cell r="AD119">
            <v>0</v>
          </cell>
          <cell r="AE119">
            <v>5.8</v>
          </cell>
          <cell r="AF119">
            <v>5.4</v>
          </cell>
          <cell r="AG119">
            <v>4</v>
          </cell>
          <cell r="AH119">
            <v>0</v>
          </cell>
          <cell r="AI119" t="e">
            <v>#N/A</v>
          </cell>
        </row>
        <row r="120">
          <cell r="A120" t="str">
            <v xml:space="preserve"> 475  Колбаса Нежная 0,4кг ТМ Зареченские  ПОКОМ</v>
          </cell>
          <cell r="B120" t="str">
            <v>шт</v>
          </cell>
          <cell r="C120">
            <v>29</v>
          </cell>
          <cell r="E120">
            <v>8</v>
          </cell>
          <cell r="F120">
            <v>21</v>
          </cell>
          <cell r="G120" t="str">
            <v>нов</v>
          </cell>
          <cell r="H120">
            <v>0.4</v>
          </cell>
          <cell r="I120" t="e">
            <v>#N/A</v>
          </cell>
          <cell r="J120">
            <v>9</v>
          </cell>
          <cell r="K120">
            <v>-1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W120">
            <v>1.6</v>
          </cell>
          <cell r="Y120">
            <v>13.125</v>
          </cell>
          <cell r="Z120">
            <v>13.125</v>
          </cell>
          <cell r="AD120">
            <v>0</v>
          </cell>
          <cell r="AE120">
            <v>7.2</v>
          </cell>
          <cell r="AF120">
            <v>5.4</v>
          </cell>
          <cell r="AG120">
            <v>3.8</v>
          </cell>
          <cell r="AH120">
            <v>0</v>
          </cell>
          <cell r="AI120" t="e">
            <v>#N/A</v>
          </cell>
        </row>
        <row r="121">
          <cell r="A121" t="str">
            <v xml:space="preserve"> 476  Колбаса Нежная со шпиком 0,4кг ТМ Зареченские  ПОКОМ</v>
          </cell>
          <cell r="B121" t="str">
            <v>шт</v>
          </cell>
          <cell r="C121">
            <v>23</v>
          </cell>
          <cell r="D121">
            <v>1</v>
          </cell>
          <cell r="E121">
            <v>1</v>
          </cell>
          <cell r="F121">
            <v>23</v>
          </cell>
          <cell r="G121" t="str">
            <v>нов</v>
          </cell>
          <cell r="H121">
            <v>0</v>
          </cell>
          <cell r="I121" t="e">
            <v>#N/A</v>
          </cell>
          <cell r="J121">
            <v>6</v>
          </cell>
          <cell r="K121">
            <v>-5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W121">
            <v>0.2</v>
          </cell>
          <cell r="Y121">
            <v>115</v>
          </cell>
          <cell r="Z121">
            <v>115</v>
          </cell>
          <cell r="AD121">
            <v>0</v>
          </cell>
          <cell r="AE121">
            <v>5.4</v>
          </cell>
          <cell r="AF121">
            <v>5</v>
          </cell>
          <cell r="AG121">
            <v>2</v>
          </cell>
          <cell r="AH121">
            <v>0</v>
          </cell>
          <cell r="AI121" t="str">
            <v>выв0609</v>
          </cell>
        </row>
        <row r="122">
          <cell r="A122" t="str">
            <v xml:space="preserve"> 477  Ветчина Рубленая 0,4кг ТМ Зареченские  ПОКОМ</v>
          </cell>
          <cell r="B122" t="str">
            <v>шт</v>
          </cell>
          <cell r="C122">
            <v>22</v>
          </cell>
          <cell r="E122">
            <v>2</v>
          </cell>
          <cell r="F122">
            <v>20</v>
          </cell>
          <cell r="G122" t="str">
            <v>нов</v>
          </cell>
          <cell r="H122">
            <v>0</v>
          </cell>
          <cell r="I122" t="e">
            <v>#N/A</v>
          </cell>
          <cell r="J122">
            <v>4</v>
          </cell>
          <cell r="K122">
            <v>-2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W122">
            <v>0.4</v>
          </cell>
          <cell r="Y122">
            <v>50</v>
          </cell>
          <cell r="Z122">
            <v>50</v>
          </cell>
          <cell r="AD122">
            <v>0</v>
          </cell>
          <cell r="AE122">
            <v>4.2</v>
          </cell>
          <cell r="AF122">
            <v>6.4</v>
          </cell>
          <cell r="AG122">
            <v>1.4</v>
          </cell>
          <cell r="AH122">
            <v>0</v>
          </cell>
          <cell r="AI122" t="str">
            <v>выв0609</v>
          </cell>
        </row>
        <row r="123">
          <cell r="A123" t="str">
            <v xml:space="preserve"> 478  Сардельки Зареченские ВЕС ТМ Зареченские  ПОКОМ</v>
          </cell>
          <cell r="B123" t="str">
            <v>кг</v>
          </cell>
          <cell r="C123">
            <v>17.481000000000002</v>
          </cell>
          <cell r="D123">
            <v>69.876000000000005</v>
          </cell>
          <cell r="E123">
            <v>26.791</v>
          </cell>
          <cell r="F123">
            <v>60.566000000000003</v>
          </cell>
          <cell r="G123" t="str">
            <v>нов</v>
          </cell>
          <cell r="H123">
            <v>1</v>
          </cell>
          <cell r="I123" t="e">
            <v>#N/A</v>
          </cell>
          <cell r="J123">
            <v>43.406999999999996</v>
          </cell>
          <cell r="K123">
            <v>-16.615999999999996</v>
          </cell>
          <cell r="L123">
            <v>10</v>
          </cell>
          <cell r="M123">
            <v>0</v>
          </cell>
          <cell r="N123">
            <v>0</v>
          </cell>
          <cell r="O123">
            <v>0</v>
          </cell>
          <cell r="W123">
            <v>5.3582000000000001</v>
          </cell>
          <cell r="Y123">
            <v>13.169721175021463</v>
          </cell>
          <cell r="Z123">
            <v>11.303422791235864</v>
          </cell>
          <cell r="AD123">
            <v>0</v>
          </cell>
          <cell r="AE123">
            <v>14.609</v>
          </cell>
          <cell r="AF123">
            <v>6.6646000000000001</v>
          </cell>
          <cell r="AG123">
            <v>9.9011999999999993</v>
          </cell>
          <cell r="AH123">
            <v>9.3309999999999995</v>
          </cell>
          <cell r="AI123" t="e">
            <v>#N/A</v>
          </cell>
        </row>
        <row r="124">
          <cell r="A124" t="str">
            <v xml:space="preserve"> 479  Шпикачки Зареченские ВЕС ТМ Зареченские  ПОКОМ</v>
          </cell>
          <cell r="B124" t="str">
            <v>кг</v>
          </cell>
          <cell r="C124">
            <v>33.814</v>
          </cell>
          <cell r="D124">
            <v>60.741</v>
          </cell>
          <cell r="E124">
            <v>39.993000000000002</v>
          </cell>
          <cell r="F124">
            <v>53.228000000000002</v>
          </cell>
          <cell r="G124" t="str">
            <v>нов</v>
          </cell>
          <cell r="H124">
            <v>1</v>
          </cell>
          <cell r="I124" t="e">
            <v>#N/A</v>
          </cell>
          <cell r="J124">
            <v>43.509</v>
          </cell>
          <cell r="K124">
            <v>-3.5159999999999982</v>
          </cell>
          <cell r="L124">
            <v>10</v>
          </cell>
          <cell r="M124">
            <v>0</v>
          </cell>
          <cell r="N124">
            <v>0</v>
          </cell>
          <cell r="O124">
            <v>0</v>
          </cell>
          <cell r="W124">
            <v>7.9986000000000006</v>
          </cell>
          <cell r="Y124">
            <v>7.904883354587052</v>
          </cell>
          <cell r="Z124">
            <v>6.6546645662991022</v>
          </cell>
          <cell r="AD124">
            <v>0</v>
          </cell>
          <cell r="AE124">
            <v>13.868</v>
          </cell>
          <cell r="AF124">
            <v>11.422799999999999</v>
          </cell>
          <cell r="AG124">
            <v>11.7302</v>
          </cell>
          <cell r="AH124">
            <v>8.0039999999999996</v>
          </cell>
          <cell r="AI124" t="e">
            <v>#N/A</v>
          </cell>
        </row>
        <row r="125">
          <cell r="A125" t="str">
            <v xml:space="preserve"> 481  Колбаса Филейная оригинальная ВЕС 1,87кг ТМ Особый рецепт большой батон  ПОКОМ</v>
          </cell>
          <cell r="B125" t="str">
            <v>кг</v>
          </cell>
          <cell r="C125">
            <v>3.1680000000000001</v>
          </cell>
          <cell r="D125">
            <v>7.27</v>
          </cell>
          <cell r="E125">
            <v>0</v>
          </cell>
          <cell r="F125">
            <v>1.87</v>
          </cell>
          <cell r="G125" t="str">
            <v>г</v>
          </cell>
          <cell r="H125">
            <v>0</v>
          </cell>
          <cell r="I125" t="e">
            <v>#N/A</v>
          </cell>
          <cell r="J125">
            <v>1.87</v>
          </cell>
          <cell r="K125">
            <v>-1.87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W125">
            <v>0</v>
          </cell>
          <cell r="Y125" t="e">
            <v>#DIV/0!</v>
          </cell>
          <cell r="Z125" t="e">
            <v>#DIV/0!</v>
          </cell>
          <cell r="AD125">
            <v>0</v>
          </cell>
          <cell r="AE125">
            <v>1.1339999999999999</v>
          </cell>
          <cell r="AF125">
            <v>0.73399999999999999</v>
          </cell>
          <cell r="AG125">
            <v>5.8864000000000001</v>
          </cell>
          <cell r="AH125">
            <v>0</v>
          </cell>
          <cell r="AI125" t="str">
            <v>увел</v>
          </cell>
        </row>
        <row r="126">
          <cell r="A126" t="str">
            <v xml:space="preserve"> 483  Колбаса Молочная Традиционная ТМ Стародворье в оболочке полиамид 0,4 кг. ПОКОМ </v>
          </cell>
          <cell r="B126" t="str">
            <v>шт</v>
          </cell>
          <cell r="C126">
            <v>250</v>
          </cell>
          <cell r="D126">
            <v>19</v>
          </cell>
          <cell r="E126">
            <v>246</v>
          </cell>
          <cell r="F126">
            <v>4</v>
          </cell>
          <cell r="G126">
            <v>0</v>
          </cell>
          <cell r="H126">
            <v>0.4</v>
          </cell>
          <cell r="I126" t="e">
            <v>#N/A</v>
          </cell>
          <cell r="J126">
            <v>660</v>
          </cell>
          <cell r="K126">
            <v>-414</v>
          </cell>
          <cell r="L126">
            <v>0</v>
          </cell>
          <cell r="M126">
            <v>400</v>
          </cell>
          <cell r="N126">
            <v>400</v>
          </cell>
          <cell r="O126">
            <v>0</v>
          </cell>
          <cell r="U126">
            <v>200</v>
          </cell>
          <cell r="V126">
            <v>200</v>
          </cell>
          <cell r="W126">
            <v>49.2</v>
          </cell>
          <cell r="X126">
            <v>200</v>
          </cell>
          <cell r="Y126">
            <v>28.536585365853657</v>
          </cell>
          <cell r="Z126">
            <v>8.1300813008130079E-2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103</v>
          </cell>
          <cell r="AI126" t="str">
            <v>Паша</v>
          </cell>
        </row>
        <row r="127">
          <cell r="A127" t="str">
            <v xml:space="preserve"> 486  Колбаски Бюргерсы с сыром 0,27кг ТМ Баварушка  ПОКОМ</v>
          </cell>
          <cell r="B127" t="str">
            <v>шт</v>
          </cell>
          <cell r="C127">
            <v>83</v>
          </cell>
          <cell r="D127">
            <v>54</v>
          </cell>
          <cell r="E127">
            <v>20</v>
          </cell>
          <cell r="F127">
            <v>58</v>
          </cell>
          <cell r="G127" t="str">
            <v>нов</v>
          </cell>
          <cell r="H127">
            <v>0.27</v>
          </cell>
          <cell r="I127" t="e">
            <v>#N/A</v>
          </cell>
          <cell r="J127">
            <v>32</v>
          </cell>
          <cell r="K127">
            <v>-12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W127">
            <v>4</v>
          </cell>
          <cell r="Y127">
            <v>14.5</v>
          </cell>
          <cell r="Z127">
            <v>14.5</v>
          </cell>
          <cell r="AD127">
            <v>0</v>
          </cell>
          <cell r="AE127">
            <v>4.5999999999999996</v>
          </cell>
          <cell r="AF127">
            <v>16.8</v>
          </cell>
          <cell r="AG127">
            <v>4</v>
          </cell>
          <cell r="AH127">
            <v>1</v>
          </cell>
          <cell r="AI127" t="str">
            <v>увел</v>
          </cell>
        </row>
        <row r="128">
          <cell r="A128" t="str">
            <v xml:space="preserve"> 490  Колбаса Сервелат Филейский ТМ Вязанка  0,3 кг. срез  ПОКОМ</v>
          </cell>
          <cell r="B128" t="str">
            <v>шт</v>
          </cell>
          <cell r="D128">
            <v>270</v>
          </cell>
          <cell r="E128">
            <v>50</v>
          </cell>
          <cell r="F128">
            <v>220</v>
          </cell>
          <cell r="G128" t="str">
            <v>н</v>
          </cell>
          <cell r="H128">
            <v>0.3</v>
          </cell>
          <cell r="I128" t="e">
            <v>#N/A</v>
          </cell>
          <cell r="J128">
            <v>56</v>
          </cell>
          <cell r="K128">
            <v>-6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U128">
            <v>50</v>
          </cell>
          <cell r="V128">
            <v>50</v>
          </cell>
          <cell r="W128">
            <v>10</v>
          </cell>
          <cell r="X128">
            <v>50</v>
          </cell>
          <cell r="Y128">
            <v>37</v>
          </cell>
          <cell r="Z128">
            <v>22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108</v>
          </cell>
          <cell r="AI128" t="e">
            <v>#N/A</v>
          </cell>
        </row>
        <row r="129">
          <cell r="A129" t="str">
            <v xml:space="preserve"> 491  Колбаса Филейская Рубленая ТМ Вязанка  0,3 кг. срез.  ПОКОМ</v>
          </cell>
          <cell r="B129" t="str">
            <v>шт</v>
          </cell>
          <cell r="D129">
            <v>270</v>
          </cell>
          <cell r="E129">
            <v>46</v>
          </cell>
          <cell r="F129">
            <v>224</v>
          </cell>
          <cell r="G129" t="str">
            <v>н</v>
          </cell>
          <cell r="H129">
            <v>0.3</v>
          </cell>
          <cell r="I129" t="e">
            <v>#N/A</v>
          </cell>
          <cell r="J129">
            <v>52</v>
          </cell>
          <cell r="K129">
            <v>-6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U129">
            <v>50</v>
          </cell>
          <cell r="V129">
            <v>50</v>
          </cell>
          <cell r="W129">
            <v>9.1999999999999993</v>
          </cell>
          <cell r="X129">
            <v>50</v>
          </cell>
          <cell r="Y129">
            <v>40.652173913043484</v>
          </cell>
          <cell r="Z129">
            <v>24.347826086956523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97</v>
          </cell>
          <cell r="AI129" t="e">
            <v>#N/A</v>
          </cell>
        </row>
        <row r="130">
          <cell r="A130" t="str">
            <v xml:space="preserve"> 492  Колбаса Салями Филейская 0,3кг ТМ Вязанка  ПОКОМ</v>
          </cell>
          <cell r="B130" t="str">
            <v>шт</v>
          </cell>
          <cell r="D130">
            <v>270</v>
          </cell>
          <cell r="E130">
            <v>0</v>
          </cell>
          <cell r="F130">
            <v>270</v>
          </cell>
          <cell r="G130" t="str">
            <v>н</v>
          </cell>
          <cell r="H130">
            <v>0.3</v>
          </cell>
          <cell r="I130" t="e">
            <v>#N/A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W130">
            <v>0</v>
          </cell>
          <cell r="Y130" t="e">
            <v>#DIV/0!</v>
          </cell>
          <cell r="Z130" t="e">
            <v>#DIV/0!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103</v>
          </cell>
          <cell r="AI130" t="e">
            <v>#N/A</v>
          </cell>
        </row>
        <row r="131">
          <cell r="A131" t="str">
            <v>БОНУС_ 457  Колбаса Молочная ТМ Особый рецепт ВЕС большой батон  ПОКОМ</v>
          </cell>
          <cell r="B131" t="str">
            <v>кг</v>
          </cell>
          <cell r="C131">
            <v>-257.5</v>
          </cell>
          <cell r="D131">
            <v>969.33100000000002</v>
          </cell>
          <cell r="E131">
            <v>1066.0889999999999</v>
          </cell>
          <cell r="F131">
            <v>-377.5</v>
          </cell>
          <cell r="G131" t="str">
            <v>ак</v>
          </cell>
          <cell r="H131">
            <v>0</v>
          </cell>
          <cell r="I131" t="e">
            <v>#N/A</v>
          </cell>
          <cell r="J131">
            <v>1086.3009999999999</v>
          </cell>
          <cell r="K131">
            <v>-20.211999999999989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W131">
            <v>213.21779999999998</v>
          </cell>
          <cell r="Y131">
            <v>-1.7704900810345103</v>
          </cell>
          <cell r="Z131">
            <v>-1.7704900810345103</v>
          </cell>
          <cell r="AD131">
            <v>0</v>
          </cell>
          <cell r="AE131">
            <v>0</v>
          </cell>
          <cell r="AF131">
            <v>0</v>
          </cell>
          <cell r="AG131">
            <v>105.5076</v>
          </cell>
          <cell r="AH131">
            <v>190</v>
          </cell>
          <cell r="AI131" t="e">
            <v>#N/A</v>
          </cell>
        </row>
        <row r="132">
          <cell r="A132" t="str">
            <v>БОНУС_273  Сосиски Сочинки с сочной грудинкой, МГС 0.4кг,   ПОКОМ</v>
          </cell>
          <cell r="B132" t="str">
            <v>шт</v>
          </cell>
          <cell r="C132">
            <v>-213</v>
          </cell>
          <cell r="D132">
            <v>1079</v>
          </cell>
          <cell r="E132">
            <v>1276</v>
          </cell>
          <cell r="F132">
            <v>-473</v>
          </cell>
          <cell r="G132" t="str">
            <v>ак</v>
          </cell>
          <cell r="H132">
            <v>0</v>
          </cell>
          <cell r="I132">
            <v>0</v>
          </cell>
          <cell r="J132">
            <v>1343</v>
          </cell>
          <cell r="K132">
            <v>-67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W132">
            <v>255.2</v>
          </cell>
          <cell r="Y132">
            <v>-1.853448275862069</v>
          </cell>
          <cell r="Z132">
            <v>-1.853448275862069</v>
          </cell>
          <cell r="AD132">
            <v>0</v>
          </cell>
          <cell r="AE132">
            <v>316.8</v>
          </cell>
          <cell r="AF132">
            <v>267.2</v>
          </cell>
          <cell r="AG132">
            <v>283</v>
          </cell>
          <cell r="AH132">
            <v>235</v>
          </cell>
          <cell r="AI132" t="e">
            <v>#N/A</v>
          </cell>
        </row>
        <row r="133">
          <cell r="A133" t="str">
            <v>БОНУС_Колбаса вареная Филейская ТМ Вязанка. ВЕС  ПОКОМ</v>
          </cell>
          <cell r="B133" t="str">
            <v>кг</v>
          </cell>
          <cell r="C133">
            <v>-101.625</v>
          </cell>
          <cell r="D133">
            <v>410.58499999999998</v>
          </cell>
          <cell r="E133">
            <v>402.45499999999998</v>
          </cell>
          <cell r="F133">
            <v>-139.565</v>
          </cell>
          <cell r="G133" t="str">
            <v>ак</v>
          </cell>
          <cell r="H133">
            <v>0</v>
          </cell>
          <cell r="I133" t="e">
            <v>#N/A</v>
          </cell>
          <cell r="J133">
            <v>436.411</v>
          </cell>
          <cell r="K133">
            <v>-33.956000000000017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W133">
            <v>80.491</v>
          </cell>
          <cell r="Y133">
            <v>-1.7339205625473655</v>
          </cell>
          <cell r="Z133">
            <v>-1.7339205625473655</v>
          </cell>
          <cell r="AD133">
            <v>0</v>
          </cell>
          <cell r="AE133">
            <v>98.923000000000002</v>
          </cell>
          <cell r="AF133">
            <v>72.924199999999999</v>
          </cell>
          <cell r="AG133">
            <v>101.9076</v>
          </cell>
          <cell r="AH133">
            <v>102.76</v>
          </cell>
          <cell r="AI133" t="e">
            <v>#N/A</v>
          </cell>
        </row>
        <row r="134">
          <cell r="A134" t="str">
            <v>БОНУС_Колбаса Сервелат Филедворский, фиброуз, в/у 0,35 кг срез,  ПОКОМ</v>
          </cell>
          <cell r="B134" t="str">
            <v>шт</v>
          </cell>
          <cell r="C134">
            <v>-109</v>
          </cell>
          <cell r="D134">
            <v>448</v>
          </cell>
          <cell r="E134">
            <v>541</v>
          </cell>
          <cell r="F134">
            <v>-227</v>
          </cell>
          <cell r="G134" t="str">
            <v>ак</v>
          </cell>
          <cell r="H134">
            <v>0</v>
          </cell>
          <cell r="I134">
            <v>0</v>
          </cell>
          <cell r="J134">
            <v>574</v>
          </cell>
          <cell r="K134">
            <v>-33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W134">
            <v>108.2</v>
          </cell>
          <cell r="Y134">
            <v>-2.0979667282809613</v>
          </cell>
          <cell r="Z134">
            <v>-2.0979667282809613</v>
          </cell>
          <cell r="AD134">
            <v>0</v>
          </cell>
          <cell r="AE134">
            <v>116.8</v>
          </cell>
          <cell r="AF134">
            <v>99.8</v>
          </cell>
          <cell r="AG134">
            <v>118.6</v>
          </cell>
          <cell r="AH134">
            <v>99</v>
          </cell>
          <cell r="AI134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>
            <v>0</v>
          </cell>
          <cell r="C2" t="str">
            <v>Период отчета: 12.09.2024 - 18.09.2024</v>
          </cell>
          <cell r="D2">
            <v>0</v>
          </cell>
        </row>
        <row r="3">
          <cell r="A3" t="str">
            <v>Отбор:</v>
          </cell>
          <cell r="B3">
            <v>0</v>
          </cell>
          <cell r="C3" t="str">
            <v>Организация Не в группе из списка "ООО "Останкино-новый стан..."</v>
          </cell>
          <cell r="D3">
            <v>0</v>
          </cell>
        </row>
        <row r="5">
          <cell r="A5" t="str">
            <v>Номенклатура</v>
          </cell>
          <cell r="B5">
            <v>0</v>
          </cell>
          <cell r="C5">
            <v>0</v>
          </cell>
          <cell r="D5" t="str">
            <v>кол-во</v>
          </cell>
          <cell r="E5">
            <v>0</v>
          </cell>
          <cell r="F5">
            <v>0</v>
          </cell>
        </row>
        <row r="6">
          <cell r="A6">
            <v>0</v>
          </cell>
          <cell r="B6">
            <v>0</v>
          </cell>
          <cell r="C6">
            <v>0</v>
          </cell>
          <cell r="D6" t="str">
            <v>Заказано</v>
          </cell>
          <cell r="E6">
            <v>0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691.49800000000005</v>
          </cell>
        </row>
        <row r="8">
          <cell r="A8" t="str">
            <v xml:space="preserve"> 016  Сосиски Вязанка Молочные, Вязанка вискофан  ВЕС.ПОКОМ</v>
          </cell>
          <cell r="B8">
            <v>691.49755859375</v>
          </cell>
          <cell r="C8">
            <v>691.49755859375</v>
          </cell>
          <cell r="D8">
            <v>6.5</v>
          </cell>
          <cell r="E8">
            <v>6.5</v>
          </cell>
          <cell r="F8">
            <v>653.14800000000002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B9">
            <v>653.14794921875</v>
          </cell>
          <cell r="C9">
            <v>653.14794921875</v>
          </cell>
          <cell r="D9">
            <v>7.8</v>
          </cell>
          <cell r="E9">
            <v>7.7999992370605469</v>
          </cell>
          <cell r="F9">
            <v>1854.5340000000001</v>
          </cell>
        </row>
        <row r="10">
          <cell r="A10" t="str">
            <v xml:space="preserve"> 018  Сосиски Рубленые, Вязанка вискофан  ВЕС.ПОКОМ</v>
          </cell>
          <cell r="B10">
            <v>1854.533203125</v>
          </cell>
          <cell r="C10">
            <v>1854.533203125</v>
          </cell>
          <cell r="D10">
            <v>1854.533203125</v>
          </cell>
          <cell r="E10">
            <v>1854.533203125</v>
          </cell>
          <cell r="F10">
            <v>154.35499999999999</v>
          </cell>
        </row>
        <row r="11">
          <cell r="A11" t="str">
            <v xml:space="preserve"> 022  Колбаса Вязанка со шпиком, вектор 0,5кг, ПОКОМ</v>
          </cell>
          <cell r="B11">
            <v>154.35498046875</v>
          </cell>
          <cell r="C11">
            <v>154.35498046875</v>
          </cell>
          <cell r="D11">
            <v>154.35498046875</v>
          </cell>
          <cell r="E11">
            <v>154.35498046875</v>
          </cell>
          <cell r="F11">
            <v>339</v>
          </cell>
        </row>
        <row r="12">
          <cell r="A12" t="str">
            <v xml:space="preserve"> 023  Колбаса Докторская ГОСТ, Вязанка вектор, 0,4 кг, ПОКОМ</v>
          </cell>
          <cell r="B12">
            <v>339</v>
          </cell>
          <cell r="C12">
            <v>339</v>
          </cell>
          <cell r="D12">
            <v>4</v>
          </cell>
          <cell r="E12">
            <v>4</v>
          </cell>
          <cell r="F12">
            <v>3195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>
            <v>3195</v>
          </cell>
          <cell r="C13">
            <v>3195</v>
          </cell>
          <cell r="D13">
            <v>22</v>
          </cell>
          <cell r="E13">
            <v>22</v>
          </cell>
          <cell r="F13">
            <v>5477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>
            <v>5477</v>
          </cell>
          <cell r="C14">
            <v>5477</v>
          </cell>
          <cell r="D14">
            <v>23</v>
          </cell>
          <cell r="E14">
            <v>23</v>
          </cell>
          <cell r="F14">
            <v>6028</v>
          </cell>
        </row>
        <row r="15">
          <cell r="A15" t="str">
            <v xml:space="preserve"> 034  Сосиски Рубленые, Вязанка вискофан МГС, 0.5кг, ПОКОМ</v>
          </cell>
          <cell r="B15">
            <v>6028</v>
          </cell>
          <cell r="C15">
            <v>6028</v>
          </cell>
          <cell r="D15">
            <v>6028</v>
          </cell>
          <cell r="E15">
            <v>6028</v>
          </cell>
          <cell r="F15">
            <v>296</v>
          </cell>
        </row>
        <row r="16">
          <cell r="A16" t="str">
            <v xml:space="preserve"> 036  Колбаса Сервелат Запекуша с сочным окороком, Вязанка 0,35кг,  ПОКОМ</v>
          </cell>
          <cell r="B16">
            <v>296</v>
          </cell>
          <cell r="C16">
            <v>296</v>
          </cell>
          <cell r="D16">
            <v>296</v>
          </cell>
          <cell r="E16">
            <v>296</v>
          </cell>
          <cell r="F16">
            <v>1</v>
          </cell>
        </row>
        <row r="17">
          <cell r="A17" t="str">
            <v xml:space="preserve"> 043  Ветчина Нежная ТМ Особый рецепт, п/а, 0,4кг    ПОКОМ</v>
          </cell>
          <cell r="B17">
            <v>1</v>
          </cell>
          <cell r="C17">
            <v>1</v>
          </cell>
          <cell r="D17">
            <v>1</v>
          </cell>
          <cell r="E17">
            <v>1</v>
          </cell>
          <cell r="F17">
            <v>83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>
            <v>83</v>
          </cell>
          <cell r="C18">
            <v>83</v>
          </cell>
          <cell r="D18">
            <v>83</v>
          </cell>
          <cell r="E18">
            <v>83</v>
          </cell>
          <cell r="F18">
            <v>290</v>
          </cell>
        </row>
        <row r="19">
          <cell r="A19" t="str">
            <v xml:space="preserve"> 057  Колбаса Докторская Дугушка, вектор 0.4 кг, ТМ Стародворье    ПОКОМ</v>
          </cell>
          <cell r="B19">
            <v>290</v>
          </cell>
          <cell r="C19">
            <v>290</v>
          </cell>
          <cell r="D19">
            <v>290</v>
          </cell>
          <cell r="E19">
            <v>290</v>
          </cell>
          <cell r="F19">
            <v>1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>
            <v>1</v>
          </cell>
          <cell r="C20">
            <v>1</v>
          </cell>
          <cell r="D20">
            <v>1</v>
          </cell>
          <cell r="E20">
            <v>1</v>
          </cell>
          <cell r="F20">
            <v>444</v>
          </cell>
        </row>
        <row r="21">
          <cell r="A21" t="str">
            <v xml:space="preserve"> 083  Колбаса Швейцарская 0,17 кг., ШТ., сырокопченая   ПОКОМ</v>
          </cell>
          <cell r="B21">
            <v>444</v>
          </cell>
          <cell r="C21">
            <v>444</v>
          </cell>
          <cell r="D21">
            <v>6</v>
          </cell>
          <cell r="E21">
            <v>6</v>
          </cell>
          <cell r="F21">
            <v>1520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B22">
            <v>1520</v>
          </cell>
          <cell r="C22">
            <v>1520</v>
          </cell>
          <cell r="D22">
            <v>1</v>
          </cell>
          <cell r="E22">
            <v>1</v>
          </cell>
          <cell r="F22">
            <v>783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B23">
            <v>783</v>
          </cell>
          <cell r="C23">
            <v>783</v>
          </cell>
          <cell r="D23">
            <v>1</v>
          </cell>
          <cell r="E23">
            <v>1</v>
          </cell>
          <cell r="F23">
            <v>715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B24">
            <v>715</v>
          </cell>
          <cell r="C24">
            <v>715</v>
          </cell>
          <cell r="D24">
            <v>1</v>
          </cell>
          <cell r="E24">
            <v>1</v>
          </cell>
          <cell r="F24">
            <v>612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B25">
            <v>612</v>
          </cell>
          <cell r="C25">
            <v>612</v>
          </cell>
          <cell r="D25">
            <v>2</v>
          </cell>
          <cell r="E25">
            <v>2</v>
          </cell>
          <cell r="F25">
            <v>1203</v>
          </cell>
        </row>
        <row r="26">
          <cell r="A26" t="str">
            <v xml:space="preserve"> 200  Ветчина Дугушка ТМ Стародворье, вектор в/у    ПОКОМ</v>
          </cell>
          <cell r="B26">
            <v>1203</v>
          </cell>
          <cell r="C26">
            <v>1203</v>
          </cell>
          <cell r="D26">
            <v>4</v>
          </cell>
          <cell r="E26">
            <v>4</v>
          </cell>
          <cell r="F26">
            <v>487.786</v>
          </cell>
        </row>
        <row r="27">
          <cell r="A27" t="str">
            <v xml:space="preserve"> 201  Ветчина Нежная ТМ Особый рецепт, (2,5кг), ПОКОМ</v>
          </cell>
          <cell r="B27">
            <v>487.785888671875</v>
          </cell>
          <cell r="C27">
            <v>487.785888671875</v>
          </cell>
          <cell r="D27">
            <v>15</v>
          </cell>
          <cell r="E27">
            <v>15</v>
          </cell>
          <cell r="F27">
            <v>5965.3379999999997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B28">
            <v>5965.3359375</v>
          </cell>
          <cell r="C28">
            <v>5965.3359375</v>
          </cell>
          <cell r="D28">
            <v>4.8</v>
          </cell>
          <cell r="E28">
            <v>4.7999992370605469</v>
          </cell>
          <cell r="F28">
            <v>445.49299999999999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B29">
            <v>445.492919921875</v>
          </cell>
          <cell r="C29">
            <v>445.492919921875</v>
          </cell>
          <cell r="D29">
            <v>445.492919921875</v>
          </cell>
          <cell r="E29">
            <v>445.492919921875</v>
          </cell>
          <cell r="F29">
            <v>1.6</v>
          </cell>
        </row>
        <row r="30">
          <cell r="A30" t="str">
            <v xml:space="preserve"> 229  Колбаса Молочная Дугушка, в/у, ВЕС, ТМ Стародворье   ПОКОМ</v>
          </cell>
          <cell r="B30">
            <v>1.5999994277954102</v>
          </cell>
          <cell r="C30">
            <v>1.5999994277954102</v>
          </cell>
          <cell r="D30">
            <v>7.3</v>
          </cell>
          <cell r="E30">
            <v>7.2999992370605469</v>
          </cell>
          <cell r="F30">
            <v>563.86400000000003</v>
          </cell>
        </row>
        <row r="31">
          <cell r="A31" t="str">
            <v xml:space="preserve"> 230  Колбаса Молочная Особая ТМ Особый рецепт, п/а, ВЕС. ПОКОМ</v>
          </cell>
          <cell r="B31">
            <v>563.86376953125</v>
          </cell>
          <cell r="C31">
            <v>563.86376953125</v>
          </cell>
          <cell r="D31">
            <v>563.86376953125</v>
          </cell>
          <cell r="E31">
            <v>563.86376953125</v>
          </cell>
          <cell r="F31">
            <v>7.5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B32">
            <v>7.5</v>
          </cell>
          <cell r="C32">
            <v>7.5</v>
          </cell>
          <cell r="D32">
            <v>5.6</v>
          </cell>
          <cell r="E32">
            <v>5.5999984741210938</v>
          </cell>
          <cell r="F32">
            <v>277.13799999999998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B33">
            <v>277.137939453125</v>
          </cell>
          <cell r="C33">
            <v>277.137939453125</v>
          </cell>
          <cell r="D33">
            <v>4</v>
          </cell>
          <cell r="E33">
            <v>4</v>
          </cell>
          <cell r="F33">
            <v>272.3</v>
          </cell>
        </row>
        <row r="34">
          <cell r="A34" t="str">
            <v xml:space="preserve"> 240  Колбаса Салями охотничья, ВЕС. ПОКОМ</v>
          </cell>
          <cell r="B34">
            <v>272.2998046875</v>
          </cell>
          <cell r="C34">
            <v>272.2998046875</v>
          </cell>
          <cell r="D34">
            <v>272.2998046875</v>
          </cell>
          <cell r="E34">
            <v>272.2998046875</v>
          </cell>
          <cell r="F34">
            <v>45.371000000000002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B35">
            <v>45.3709716796875</v>
          </cell>
          <cell r="C35">
            <v>45.3709716796875</v>
          </cell>
          <cell r="D35">
            <v>4.8</v>
          </cell>
          <cell r="E35">
            <v>4.7999992370605469</v>
          </cell>
          <cell r="F35">
            <v>574.423</v>
          </cell>
        </row>
        <row r="36">
          <cell r="A36" t="str">
            <v xml:space="preserve"> 247  Сардельки Нежные, ВЕС.  ПОКОМ</v>
          </cell>
          <cell r="B36">
            <v>574.4228515625</v>
          </cell>
          <cell r="C36">
            <v>574.4228515625</v>
          </cell>
          <cell r="D36">
            <v>2.6</v>
          </cell>
          <cell r="E36">
            <v>2.5999984741210938</v>
          </cell>
          <cell r="F36">
            <v>182.45</v>
          </cell>
        </row>
        <row r="37">
          <cell r="A37" t="str">
            <v xml:space="preserve"> 248  Сардельки Сочные ТМ Особый рецепт,   ПОКОМ</v>
          </cell>
          <cell r="B37">
            <v>182.449951171875</v>
          </cell>
          <cell r="C37">
            <v>182.449951171875</v>
          </cell>
          <cell r="D37">
            <v>182.449951171875</v>
          </cell>
          <cell r="E37">
            <v>182.449951171875</v>
          </cell>
          <cell r="F37">
            <v>169.005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B38">
            <v>169.0048828125</v>
          </cell>
          <cell r="C38">
            <v>169.0048828125</v>
          </cell>
          <cell r="D38">
            <v>3.9</v>
          </cell>
          <cell r="E38">
            <v>3.8999996185302734</v>
          </cell>
          <cell r="F38">
            <v>1320.77</v>
          </cell>
        </row>
        <row r="39">
          <cell r="A39" t="str">
            <v xml:space="preserve"> 255  Сосиски Молочные для завтрака ТМ Особый рецепт, п/а МГС, ВЕС, ТМ Стародворье  ПОКОМ</v>
          </cell>
          <cell r="B39">
            <v>1320.76953125</v>
          </cell>
          <cell r="C39">
            <v>1320.76953125</v>
          </cell>
          <cell r="D39">
            <v>1320.76953125</v>
          </cell>
          <cell r="E39">
            <v>1320.76953125</v>
          </cell>
          <cell r="F39">
            <v>125.10299999999999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B40">
            <v>125.10296630859375</v>
          </cell>
          <cell r="C40">
            <v>125.10296630859375</v>
          </cell>
          <cell r="D40">
            <v>125.10296630859375</v>
          </cell>
          <cell r="E40">
            <v>125.10296630859375</v>
          </cell>
          <cell r="F40">
            <v>267.161</v>
          </cell>
        </row>
        <row r="41">
          <cell r="A41" t="str">
            <v xml:space="preserve"> 263  Шпикачки Стародворские, ВЕС.  ПОКОМ</v>
          </cell>
          <cell r="B41">
            <v>267.160888671875</v>
          </cell>
          <cell r="C41">
            <v>267.160888671875</v>
          </cell>
          <cell r="D41">
            <v>267.160888671875</v>
          </cell>
          <cell r="E41">
            <v>267.160888671875</v>
          </cell>
          <cell r="F41">
            <v>121.755</v>
          </cell>
        </row>
        <row r="42">
          <cell r="A42" t="str">
            <v xml:space="preserve"> 265  Колбаса Балыкбургская, ВЕС, ТМ Баварушка  ПОКОМ</v>
          </cell>
          <cell r="B42">
            <v>121.75494384765625</v>
          </cell>
          <cell r="C42">
            <v>121.75494384765625</v>
          </cell>
          <cell r="D42">
            <v>121.75494384765625</v>
          </cell>
          <cell r="E42">
            <v>121.75494384765625</v>
          </cell>
          <cell r="F42">
            <v>274.87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  <cell r="B43">
            <v>274.869873046875</v>
          </cell>
          <cell r="C43">
            <v>274.869873046875</v>
          </cell>
          <cell r="D43">
            <v>0.7</v>
          </cell>
          <cell r="E43">
            <v>0.69999980926513672</v>
          </cell>
          <cell r="F43">
            <v>230.46299999999999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  <cell r="B44">
            <v>230.462890625</v>
          </cell>
          <cell r="C44">
            <v>230.462890625</v>
          </cell>
          <cell r="D44">
            <v>230.462890625</v>
          </cell>
          <cell r="E44">
            <v>230.462890625</v>
          </cell>
          <cell r="F44">
            <v>192.92599999999999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B45">
            <v>192.9259033203125</v>
          </cell>
          <cell r="C45">
            <v>192.9259033203125</v>
          </cell>
          <cell r="D45">
            <v>5</v>
          </cell>
          <cell r="E45">
            <v>5</v>
          </cell>
          <cell r="F45">
            <v>1712</v>
          </cell>
        </row>
        <row r="46">
          <cell r="A46" t="str">
            <v xml:space="preserve"> 273  Сосиски Сочинки с сочной грудинкой, МГС 0.4кг,   ПОКОМ</v>
          </cell>
          <cell r="B46">
            <v>1712</v>
          </cell>
          <cell r="C46">
            <v>1712</v>
          </cell>
          <cell r="D46">
            <v>12</v>
          </cell>
          <cell r="E46">
            <v>12</v>
          </cell>
          <cell r="F46">
            <v>4081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B47">
            <v>4081</v>
          </cell>
          <cell r="C47">
            <v>4081</v>
          </cell>
          <cell r="D47">
            <v>5</v>
          </cell>
          <cell r="E47">
            <v>5</v>
          </cell>
          <cell r="F47">
            <v>4728</v>
          </cell>
        </row>
        <row r="48">
          <cell r="A48" t="str">
            <v xml:space="preserve"> 278  Сосиски Сочинки с сочным окороком, МГС 0.4кг,   ПОКОМ</v>
          </cell>
          <cell r="B48">
            <v>4728</v>
          </cell>
          <cell r="C48">
            <v>4728</v>
          </cell>
          <cell r="D48">
            <v>4728</v>
          </cell>
          <cell r="E48">
            <v>4728</v>
          </cell>
          <cell r="F48">
            <v>1</v>
          </cell>
        </row>
        <row r="49">
          <cell r="A49" t="str">
            <v xml:space="preserve"> 283  Сосиски Сочинки, ВЕС, ТМ Стародворье ПОКОМ</v>
          </cell>
          <cell r="B49">
            <v>1</v>
          </cell>
          <cell r="C49">
            <v>1</v>
          </cell>
          <cell r="D49">
            <v>1</v>
          </cell>
          <cell r="E49">
            <v>1</v>
          </cell>
          <cell r="F49">
            <v>690.17600000000004</v>
          </cell>
        </row>
        <row r="50">
          <cell r="A50" t="str">
            <v xml:space="preserve"> 285  Паштет печеночный со слив.маслом ТМ Стародворье ламистер 0,1 кг  ПОКОМ</v>
          </cell>
          <cell r="B50">
            <v>690.17578125</v>
          </cell>
          <cell r="C50">
            <v>690.17578125</v>
          </cell>
          <cell r="D50">
            <v>690.17578125</v>
          </cell>
          <cell r="E50">
            <v>690.17578125</v>
          </cell>
          <cell r="F50">
            <v>859</v>
          </cell>
        </row>
        <row r="51">
          <cell r="A51" t="str">
            <v xml:space="preserve"> 296  Колбаса Мясорубская с рубленой грудинкой 0,35кг срез ТМ Стародворье  ПОКОМ</v>
          </cell>
          <cell r="B51">
            <v>859</v>
          </cell>
          <cell r="C51">
            <v>859</v>
          </cell>
          <cell r="D51">
            <v>8</v>
          </cell>
          <cell r="E51">
            <v>8</v>
          </cell>
          <cell r="F51">
            <v>1584</v>
          </cell>
        </row>
        <row r="52">
          <cell r="A52" t="str">
            <v xml:space="preserve"> 297  Колбаса Мясорубская с рубленой грудинкой ВЕС ТМ Стародворье  ПОКОМ</v>
          </cell>
          <cell r="B52">
            <v>1584</v>
          </cell>
          <cell r="C52">
            <v>1584</v>
          </cell>
          <cell r="D52">
            <v>5</v>
          </cell>
          <cell r="E52">
            <v>5</v>
          </cell>
          <cell r="F52">
            <v>255.11600000000001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B53">
            <v>255.115966796875</v>
          </cell>
          <cell r="C53">
            <v>255.115966796875</v>
          </cell>
          <cell r="D53">
            <v>4</v>
          </cell>
          <cell r="E53">
            <v>4</v>
          </cell>
          <cell r="F53">
            <v>2150</v>
          </cell>
        </row>
        <row r="54">
          <cell r="A54" t="str">
            <v xml:space="preserve"> 302  Сосиски Сочинки по-баварски,  0.4кг, ТМ Стародворье  ПОКОМ</v>
          </cell>
          <cell r="B54">
            <v>2150</v>
          </cell>
          <cell r="C54">
            <v>2150</v>
          </cell>
          <cell r="D54">
            <v>14</v>
          </cell>
          <cell r="E54">
            <v>14</v>
          </cell>
          <cell r="F54">
            <v>3376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B55">
            <v>3376</v>
          </cell>
          <cell r="C55">
            <v>3376</v>
          </cell>
          <cell r="D55">
            <v>4.3</v>
          </cell>
          <cell r="E55">
            <v>4.2999992370605469</v>
          </cell>
          <cell r="F55">
            <v>117.997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B56">
            <v>117.9969482421875</v>
          </cell>
          <cell r="C56">
            <v>117.9969482421875</v>
          </cell>
          <cell r="D56">
            <v>5</v>
          </cell>
          <cell r="E56">
            <v>5</v>
          </cell>
          <cell r="F56">
            <v>274.411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B57">
            <v>274.410888671875</v>
          </cell>
          <cell r="C57">
            <v>274.410888671875</v>
          </cell>
          <cell r="D57">
            <v>3</v>
          </cell>
          <cell r="E57">
            <v>3</v>
          </cell>
          <cell r="F57">
            <v>1673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B58">
            <v>1673</v>
          </cell>
          <cell r="C58">
            <v>1673</v>
          </cell>
          <cell r="D58">
            <v>7</v>
          </cell>
          <cell r="E58">
            <v>7</v>
          </cell>
          <cell r="F58">
            <v>2471</v>
          </cell>
        </row>
        <row r="59">
          <cell r="A59" t="str">
            <v xml:space="preserve"> 309  Сосиски Сочинки с сыром 0,4 кг ТМ Стародворье  ПОКОМ</v>
          </cell>
          <cell r="B59">
            <v>2471</v>
          </cell>
          <cell r="C59">
            <v>2471</v>
          </cell>
          <cell r="D59">
            <v>7</v>
          </cell>
          <cell r="E59">
            <v>7</v>
          </cell>
          <cell r="F59">
            <v>1364</v>
          </cell>
        </row>
        <row r="60">
          <cell r="A60" t="str">
            <v xml:space="preserve"> 312  Ветчина Филейская ВЕС ТМ  Вязанка ТС Столичная  ПОКОМ</v>
          </cell>
          <cell r="B60">
            <v>1364</v>
          </cell>
          <cell r="C60">
            <v>1364</v>
          </cell>
          <cell r="D60">
            <v>1364</v>
          </cell>
          <cell r="E60">
            <v>1364</v>
          </cell>
          <cell r="F60">
            <v>433.64800000000002</v>
          </cell>
        </row>
        <row r="61">
          <cell r="A61" t="str">
            <v xml:space="preserve"> 315  Колбаса вареная Молокуша ТМ Вязанка ВЕС, ПОКОМ</v>
          </cell>
          <cell r="B61">
            <v>433.64794921875</v>
          </cell>
          <cell r="C61">
            <v>433.64794921875</v>
          </cell>
          <cell r="D61">
            <v>2.6</v>
          </cell>
          <cell r="E61">
            <v>2.5999984741210938</v>
          </cell>
          <cell r="F61">
            <v>827.34</v>
          </cell>
        </row>
        <row r="62">
          <cell r="A62" t="str">
            <v xml:space="preserve"> 316  Колбаса Нежная ТМ Зареченские ВЕС  ПОКОМ</v>
          </cell>
          <cell r="B62">
            <v>827.33984375</v>
          </cell>
          <cell r="C62">
            <v>827.33984375</v>
          </cell>
          <cell r="D62">
            <v>827.33984375</v>
          </cell>
          <cell r="E62">
            <v>827.33984375</v>
          </cell>
          <cell r="F62">
            <v>108.405</v>
          </cell>
        </row>
        <row r="63">
          <cell r="A63" t="str">
            <v xml:space="preserve"> 317 Колбаса Сервелат Рижский ТМ Зареченские, ВЕС  ПОКОМ</v>
          </cell>
          <cell r="B63">
            <v>108.40496826171875</v>
          </cell>
          <cell r="C63">
            <v>108.40496826171875</v>
          </cell>
          <cell r="D63">
            <v>108.40496826171875</v>
          </cell>
          <cell r="E63">
            <v>108.40496826171875</v>
          </cell>
          <cell r="F63">
            <v>28.550999999999998</v>
          </cell>
        </row>
        <row r="64">
          <cell r="A64" t="str">
            <v xml:space="preserve"> 318  Сосиски Датские ТМ Зареченские, ВЕС  ПОКОМ</v>
          </cell>
          <cell r="B64">
            <v>28.550994873046875</v>
          </cell>
          <cell r="C64">
            <v>28.550994873046875</v>
          </cell>
          <cell r="D64">
            <v>2.65</v>
          </cell>
          <cell r="E64">
            <v>2.6499996185302734</v>
          </cell>
          <cell r="F64">
            <v>3094.0720000000001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B65">
            <v>3094.0703125</v>
          </cell>
          <cell r="C65">
            <v>3094.0703125</v>
          </cell>
          <cell r="D65">
            <v>9</v>
          </cell>
          <cell r="E65">
            <v>9</v>
          </cell>
          <cell r="F65">
            <v>6110</v>
          </cell>
        </row>
        <row r="66">
          <cell r="A66" t="str">
            <v xml:space="preserve"> 320  Ветчина Нежная ТМ Зареченские,большой батон, ВЕС ПОКОМ</v>
          </cell>
          <cell r="B66">
            <v>6110</v>
          </cell>
          <cell r="C66">
            <v>6110</v>
          </cell>
          <cell r="D66">
            <v>6110</v>
          </cell>
          <cell r="E66">
            <v>6110</v>
          </cell>
          <cell r="F66">
            <v>4.3</v>
          </cell>
        </row>
        <row r="67">
          <cell r="A67" t="str">
            <v xml:space="preserve"> 321  Колбаса Сервелат Пражский ТМ Зареченские, ВЕС ПОКОМ</v>
          </cell>
          <cell r="B67">
            <v>4.2999992370605469</v>
          </cell>
          <cell r="C67">
            <v>4.2999992370605469</v>
          </cell>
          <cell r="D67">
            <v>4.2999992370605469</v>
          </cell>
          <cell r="E67">
            <v>4.2999992370605469</v>
          </cell>
          <cell r="F67">
            <v>3.5510000000000002</v>
          </cell>
        </row>
        <row r="68">
          <cell r="A68" t="str">
            <v xml:space="preserve"> 322  Колбаса вареная Молокуша 0,45кг ТМ Вязанка  ПОКОМ</v>
          </cell>
          <cell r="B68">
            <v>3.5509986877441406</v>
          </cell>
          <cell r="C68">
            <v>3.5509986877441406</v>
          </cell>
          <cell r="D68">
            <v>9</v>
          </cell>
          <cell r="E68">
            <v>9</v>
          </cell>
          <cell r="F68">
            <v>4165</v>
          </cell>
        </row>
        <row r="69">
          <cell r="A69" t="str">
            <v xml:space="preserve"> 324  Ветчина Филейская ТМ Вязанка Столичная 0,45 кг ПОКОМ</v>
          </cell>
          <cell r="B69">
            <v>4165</v>
          </cell>
          <cell r="C69">
            <v>4165</v>
          </cell>
          <cell r="D69">
            <v>5</v>
          </cell>
          <cell r="E69">
            <v>5</v>
          </cell>
          <cell r="F69">
            <v>1605</v>
          </cell>
        </row>
        <row r="70">
          <cell r="A70" t="str">
            <v xml:space="preserve"> 328  Сардельки Сочинки Стародворье ТМ  0,4 кг ПОКОМ</v>
          </cell>
          <cell r="B70">
            <v>1605</v>
          </cell>
          <cell r="C70">
            <v>1605</v>
          </cell>
          <cell r="D70">
            <v>2</v>
          </cell>
          <cell r="E70">
            <v>2</v>
          </cell>
          <cell r="F70">
            <v>660</v>
          </cell>
        </row>
        <row r="71">
          <cell r="A71" t="str">
            <v xml:space="preserve"> 329  Сардельки Сочинки с сыром Стародворье ТМ, 0,4 кг. ПОКОМ</v>
          </cell>
          <cell r="B71">
            <v>660</v>
          </cell>
          <cell r="C71">
            <v>660</v>
          </cell>
          <cell r="D71">
            <v>2</v>
          </cell>
          <cell r="E71">
            <v>2</v>
          </cell>
          <cell r="F71">
            <v>589</v>
          </cell>
        </row>
        <row r="72">
          <cell r="A72" t="str">
            <v xml:space="preserve"> 330  Колбаса вареная Филейская ТМ Вязанка ТС Классическая ВЕС  ПОКОМ</v>
          </cell>
          <cell r="B72">
            <v>589</v>
          </cell>
          <cell r="C72">
            <v>589</v>
          </cell>
          <cell r="D72">
            <v>1.3</v>
          </cell>
          <cell r="E72">
            <v>1.2999992370605469</v>
          </cell>
          <cell r="F72">
            <v>651.31200000000001</v>
          </cell>
        </row>
        <row r="73">
          <cell r="A73" t="str">
            <v xml:space="preserve"> 334  Паштет Любительский ТМ Стародворье ламистер 0,1 кг  ПОКОМ</v>
          </cell>
          <cell r="B73">
            <v>651.3115234375</v>
          </cell>
          <cell r="C73">
            <v>651.3115234375</v>
          </cell>
          <cell r="D73">
            <v>651.3115234375</v>
          </cell>
          <cell r="E73">
            <v>651.3115234375</v>
          </cell>
          <cell r="F73">
            <v>434</v>
          </cell>
        </row>
        <row r="74">
          <cell r="A74" t="str">
            <v xml:space="preserve"> 335  Колбаса Сливушка ТМ Вязанка. ВЕС.  ПОКОМ </v>
          </cell>
          <cell r="B74">
            <v>434</v>
          </cell>
          <cell r="C74">
            <v>434</v>
          </cell>
          <cell r="D74">
            <v>434</v>
          </cell>
          <cell r="E74">
            <v>434</v>
          </cell>
          <cell r="F74">
            <v>277.54899999999998</v>
          </cell>
        </row>
        <row r="75">
          <cell r="A75" t="str">
            <v xml:space="preserve"> 342 Сосиски Сочинки Молочные ТМ Стародворье 0,4 кг ПОКОМ</v>
          </cell>
          <cell r="B75">
            <v>277.548828125</v>
          </cell>
          <cell r="C75">
            <v>277.548828125</v>
          </cell>
          <cell r="D75">
            <v>1</v>
          </cell>
          <cell r="E75">
            <v>1</v>
          </cell>
          <cell r="F75">
            <v>3658</v>
          </cell>
        </row>
        <row r="76">
          <cell r="A76" t="str">
            <v xml:space="preserve"> 343 Сосиски Сочинки Сливочные ТМ Стародворье  0,4 кг</v>
          </cell>
          <cell r="B76">
            <v>3658</v>
          </cell>
          <cell r="C76">
            <v>3658</v>
          </cell>
          <cell r="D76">
            <v>1</v>
          </cell>
          <cell r="E76">
            <v>1</v>
          </cell>
          <cell r="F76">
            <v>2688</v>
          </cell>
        </row>
        <row r="77">
          <cell r="A77" t="str">
            <v xml:space="preserve"> 344  Колбаса Сочинка по-европейски с сочной грудинкой ТМ Стародворье, ВЕС ПОКОМ</v>
          </cell>
          <cell r="B77">
            <v>2688</v>
          </cell>
          <cell r="C77">
            <v>2688</v>
          </cell>
          <cell r="D77">
            <v>3.2</v>
          </cell>
          <cell r="E77">
            <v>3.1999988555908203</v>
          </cell>
          <cell r="F77">
            <v>482.58499999999998</v>
          </cell>
        </row>
        <row r="78">
          <cell r="A78" t="str">
            <v xml:space="preserve"> 345  Колбаса Сочинка по-фински с сочным окроком ТМ Стародворье ВЕС ПОКОМ</v>
          </cell>
          <cell r="B78">
            <v>482.5849609375</v>
          </cell>
          <cell r="C78">
            <v>482.5849609375</v>
          </cell>
          <cell r="D78">
            <v>482.5849609375</v>
          </cell>
          <cell r="E78">
            <v>482.5849609375</v>
          </cell>
          <cell r="F78">
            <v>382.214</v>
          </cell>
        </row>
        <row r="79">
          <cell r="A79" t="str">
            <v xml:space="preserve"> 346  Колбаса Сочинка зернистая с сочной грудинкой ТМ Стародворье.ВЕС ПОКОМ</v>
          </cell>
          <cell r="B79">
            <v>382.2138671875</v>
          </cell>
          <cell r="C79">
            <v>382.2138671875</v>
          </cell>
          <cell r="D79">
            <v>2.4</v>
          </cell>
          <cell r="E79">
            <v>2.3999996185302734</v>
          </cell>
          <cell r="F79">
            <v>644.93499999999995</v>
          </cell>
        </row>
        <row r="80">
          <cell r="A80" t="str">
            <v xml:space="preserve"> 347  Колбаса Сочинка рубленая с сочным окороком ТМ Стародворье ВЕС ПОКОМ</v>
          </cell>
          <cell r="B80">
            <v>644.9345703125</v>
          </cell>
          <cell r="C80">
            <v>644.9345703125</v>
          </cell>
          <cell r="D80">
            <v>0.8</v>
          </cell>
          <cell r="E80">
            <v>0.79999971389770508</v>
          </cell>
          <cell r="F80">
            <v>462.553</v>
          </cell>
        </row>
        <row r="81">
          <cell r="A81" t="str">
            <v xml:space="preserve"> 353  Колбаса Салями запеченная ТМ Стародворье ТС Дугушка. 0,6 кг ПОКОМ</v>
          </cell>
          <cell r="B81">
            <v>462.552978515625</v>
          </cell>
          <cell r="C81">
            <v>462.552978515625</v>
          </cell>
          <cell r="D81">
            <v>462.552978515625</v>
          </cell>
          <cell r="E81">
            <v>462.552978515625</v>
          </cell>
          <cell r="F81">
            <v>135</v>
          </cell>
        </row>
        <row r="82">
          <cell r="A82" t="str">
            <v xml:space="preserve"> 354  Колбаса Рубленая запеченная ТМ Стародворье,ТС Дугушка  0,6 кг ПОКОМ</v>
          </cell>
          <cell r="B82">
            <v>135</v>
          </cell>
          <cell r="C82">
            <v>135</v>
          </cell>
          <cell r="D82">
            <v>135</v>
          </cell>
          <cell r="E82">
            <v>135</v>
          </cell>
          <cell r="F82">
            <v>408</v>
          </cell>
        </row>
        <row r="83">
          <cell r="A83" t="str">
            <v xml:space="preserve"> 355  Колбаса Сервелат запеченный ТМ Стародворье ТС Дугушка. 0,6 кг. ПОКОМ</v>
          </cell>
          <cell r="B83">
            <v>408</v>
          </cell>
          <cell r="C83">
            <v>408</v>
          </cell>
          <cell r="D83">
            <v>2</v>
          </cell>
          <cell r="E83">
            <v>2</v>
          </cell>
          <cell r="F83">
            <v>416</v>
          </cell>
        </row>
        <row r="84">
          <cell r="A84" t="str">
            <v xml:space="preserve"> 360  Колбаса Салями Финская, Вязанка фиброуз в/у 0.35кг, ПОКОМ</v>
          </cell>
          <cell r="B84">
            <v>416</v>
          </cell>
          <cell r="C84">
            <v>416</v>
          </cell>
          <cell r="D84">
            <v>416</v>
          </cell>
          <cell r="E84">
            <v>416</v>
          </cell>
          <cell r="F84">
            <v>1</v>
          </cell>
        </row>
        <row r="85">
          <cell r="A85" t="str">
            <v xml:space="preserve"> 364  Сардельки Филейские Вязанка ВЕС NDX ТМ Вязанка  ПОКОМ</v>
          </cell>
          <cell r="B85">
            <v>1</v>
          </cell>
          <cell r="C85">
            <v>1</v>
          </cell>
          <cell r="D85">
            <v>1.3</v>
          </cell>
          <cell r="E85">
            <v>1.2999992370605469</v>
          </cell>
          <cell r="F85">
            <v>220.322</v>
          </cell>
        </row>
        <row r="86">
          <cell r="A86" t="str">
            <v xml:space="preserve"> 376  Колбаса Докторская Дугушка 0,6кг ГОСТ ТМ Стародворье  ПОКОМ </v>
          </cell>
          <cell r="B86">
            <v>220.3218994140625</v>
          </cell>
          <cell r="C86">
            <v>220.3218994140625</v>
          </cell>
          <cell r="D86">
            <v>220.3218994140625</v>
          </cell>
          <cell r="E86">
            <v>220.3218994140625</v>
          </cell>
          <cell r="F86">
            <v>640</v>
          </cell>
        </row>
        <row r="87">
          <cell r="A87" t="str">
            <v xml:space="preserve"> 377  Колбаса Молочная Дугушка 0,6кг ТМ Стародворье  ПОКОМ</v>
          </cell>
          <cell r="B87">
            <v>640</v>
          </cell>
          <cell r="C87">
            <v>640</v>
          </cell>
          <cell r="D87">
            <v>2</v>
          </cell>
          <cell r="E87">
            <v>2</v>
          </cell>
          <cell r="F87">
            <v>989</v>
          </cell>
        </row>
        <row r="88">
          <cell r="A88" t="str">
            <v xml:space="preserve"> 385  Колбаски Филейбургские с филе сочного окорока, 0,28кг ТМ Баварушка  ПОКОМ</v>
          </cell>
          <cell r="B88">
            <v>989</v>
          </cell>
          <cell r="C88">
            <v>989</v>
          </cell>
          <cell r="D88">
            <v>7</v>
          </cell>
          <cell r="E88">
            <v>7</v>
          </cell>
          <cell r="F88">
            <v>1522</v>
          </cell>
        </row>
        <row r="89">
          <cell r="A89" t="str">
            <v xml:space="preserve"> 387  Колбаса вареная Мусульманская Халяль ТМ Вязанка, 0,4 кг ПОКОМ</v>
          </cell>
          <cell r="B89">
            <v>1522</v>
          </cell>
          <cell r="C89">
            <v>1522</v>
          </cell>
          <cell r="D89">
            <v>1522</v>
          </cell>
          <cell r="E89">
            <v>1522</v>
          </cell>
          <cell r="F89">
            <v>29</v>
          </cell>
        </row>
        <row r="90">
          <cell r="A90" t="str">
            <v xml:space="preserve"> 388  Сосиски Восточные Халяль ТМ Вязанка 0,33 кг АК. ПОКОМ</v>
          </cell>
          <cell r="B90">
            <v>29</v>
          </cell>
          <cell r="C90">
            <v>29</v>
          </cell>
          <cell r="D90">
            <v>29</v>
          </cell>
          <cell r="E90">
            <v>29</v>
          </cell>
          <cell r="F90">
            <v>28</v>
          </cell>
        </row>
        <row r="91">
          <cell r="A91" t="str">
            <v xml:space="preserve"> 394 Колбаса полукопченая Аль-Ислами халяль ТМ Вязанка оболочка фиброуз в в/у 0,35 кг  ПОКОМ</v>
          </cell>
          <cell r="B91">
            <v>28</v>
          </cell>
          <cell r="C91">
            <v>28</v>
          </cell>
          <cell r="D91">
            <v>28</v>
          </cell>
          <cell r="E91">
            <v>28</v>
          </cell>
          <cell r="F91">
            <v>11</v>
          </cell>
        </row>
        <row r="92">
          <cell r="A92" t="str">
            <v xml:space="preserve"> 405  Сардельки Сливушки ТМ Вязанка в оболочке айпил 0,33 кг. ПОКОМ</v>
          </cell>
          <cell r="B92">
            <v>11</v>
          </cell>
          <cell r="C92">
            <v>11</v>
          </cell>
          <cell r="D92">
            <v>1</v>
          </cell>
          <cell r="E92">
            <v>1</v>
          </cell>
          <cell r="F92">
            <v>352</v>
          </cell>
        </row>
        <row r="93">
          <cell r="A93" t="str">
            <v xml:space="preserve"> 408  Ветчина Сливушка с индейкой ТМ Вязанка, 0,4кг  ПОКОМ</v>
          </cell>
          <cell r="B93">
            <v>352</v>
          </cell>
          <cell r="C93">
            <v>352</v>
          </cell>
          <cell r="D93">
            <v>352</v>
          </cell>
          <cell r="E93">
            <v>352</v>
          </cell>
          <cell r="F93">
            <v>104</v>
          </cell>
        </row>
        <row r="94">
          <cell r="A94" t="str">
            <v xml:space="preserve"> 410  Сосиски Баварские с сыром ТМ Стародворье 0,35 кг. ПОКОМ</v>
          </cell>
          <cell r="B94">
            <v>104</v>
          </cell>
          <cell r="C94">
            <v>104</v>
          </cell>
          <cell r="D94">
            <v>20</v>
          </cell>
          <cell r="E94">
            <v>20</v>
          </cell>
          <cell r="F94">
            <v>7439</v>
          </cell>
        </row>
        <row r="95">
          <cell r="A95" t="str">
            <v xml:space="preserve"> 411  Колбаса Муромская ТМ Зареченские в оболочке полиамид ВЕС ПОКОМ</v>
          </cell>
          <cell r="B95">
            <v>7439</v>
          </cell>
          <cell r="C95">
            <v>7439</v>
          </cell>
          <cell r="D95">
            <v>7439</v>
          </cell>
          <cell r="E95">
            <v>7439</v>
          </cell>
          <cell r="F95">
            <v>2.2000000000000002</v>
          </cell>
        </row>
        <row r="96">
          <cell r="A96" t="str">
            <v xml:space="preserve"> 412  Сосиски Баварские ТМ Стародворье 0,35 кг ПОКОМ</v>
          </cell>
          <cell r="B96">
            <v>2.1999988555908203</v>
          </cell>
          <cell r="C96">
            <v>2.1999988555908203</v>
          </cell>
          <cell r="D96">
            <v>24</v>
          </cell>
          <cell r="E96">
            <v>24</v>
          </cell>
          <cell r="F96">
            <v>9209</v>
          </cell>
        </row>
        <row r="97">
          <cell r="A97" t="str">
            <v xml:space="preserve"> 414  Колбаса Филейбургская с филе сочного окорока 0,11 кг ТМ Баварушка ПОКОМ</v>
          </cell>
          <cell r="B97">
            <v>9209</v>
          </cell>
          <cell r="C97">
            <v>9209</v>
          </cell>
          <cell r="D97">
            <v>9209</v>
          </cell>
          <cell r="E97">
            <v>9209</v>
          </cell>
          <cell r="F97">
            <v>16</v>
          </cell>
        </row>
        <row r="98">
          <cell r="A98" t="str">
            <v xml:space="preserve"> 415  Колбаса Балыкбургская с мраморным балыком 0,11 кг ТМ Баварушка  ПОКОМ</v>
          </cell>
          <cell r="B98">
            <v>16</v>
          </cell>
          <cell r="C98">
            <v>16</v>
          </cell>
          <cell r="D98">
            <v>1</v>
          </cell>
          <cell r="E98">
            <v>1</v>
          </cell>
          <cell r="F98">
            <v>132</v>
          </cell>
        </row>
        <row r="99">
          <cell r="A99" t="str">
            <v xml:space="preserve"> 417  Колбаса Филейбургская с ароматными пряностями 0,06 кг нарезка ТМ Баварушка  ПОКОМ</v>
          </cell>
          <cell r="B99">
            <v>132</v>
          </cell>
          <cell r="C99">
            <v>132</v>
          </cell>
          <cell r="D99">
            <v>2</v>
          </cell>
          <cell r="E99">
            <v>2</v>
          </cell>
          <cell r="F99">
            <v>182</v>
          </cell>
        </row>
        <row r="100">
          <cell r="A100" t="str">
            <v xml:space="preserve"> 418  Колбаса Балыкбургская с мраморным балыком и нотками кориандра 0,06 кг нарезка ТМ Баварушка  ПО</v>
          </cell>
          <cell r="B100">
            <v>182</v>
          </cell>
          <cell r="C100">
            <v>182</v>
          </cell>
          <cell r="D100">
            <v>2</v>
          </cell>
          <cell r="E100">
            <v>2</v>
          </cell>
          <cell r="F100">
            <v>161</v>
          </cell>
        </row>
        <row r="101">
          <cell r="A101" t="str">
            <v xml:space="preserve"> 419  Колбаса Филейбургская зернистая 0,06 кг нарезка ТМ Баварушка  ПОКОМ</v>
          </cell>
          <cell r="B101">
            <v>161</v>
          </cell>
          <cell r="C101">
            <v>161</v>
          </cell>
          <cell r="D101">
            <v>161</v>
          </cell>
          <cell r="E101">
            <v>161</v>
          </cell>
          <cell r="F101">
            <v>69</v>
          </cell>
        </row>
        <row r="102">
          <cell r="A102" t="str">
            <v xml:space="preserve"> 422  Деликатесы Бекон Балыкбургский ТМ Баварушка  0,15 кг.ПОКОМ</v>
          </cell>
          <cell r="B102">
            <v>69</v>
          </cell>
          <cell r="C102">
            <v>69</v>
          </cell>
          <cell r="D102">
            <v>2</v>
          </cell>
          <cell r="E102">
            <v>2</v>
          </cell>
          <cell r="F102">
            <v>387</v>
          </cell>
        </row>
        <row r="103">
          <cell r="A103" t="str">
            <v xml:space="preserve"> 423  Колбаса Сервелат Рижский ТМ Зареченские ТС Зареченские продукты, 0,28 кг срез ПОКОМ</v>
          </cell>
          <cell r="B103">
            <v>387</v>
          </cell>
          <cell r="C103">
            <v>387</v>
          </cell>
          <cell r="D103">
            <v>2</v>
          </cell>
          <cell r="E103">
            <v>2</v>
          </cell>
          <cell r="F103">
            <v>17</v>
          </cell>
        </row>
        <row r="104">
          <cell r="A104" t="str">
            <v xml:space="preserve"> 427  Колбаса Филедворская ТМ Стародворье в оболочке полиамид. ВЕС ПОКОМ</v>
          </cell>
          <cell r="B104">
            <v>17</v>
          </cell>
          <cell r="C104">
            <v>17</v>
          </cell>
          <cell r="D104">
            <v>17</v>
          </cell>
          <cell r="E104">
            <v>17</v>
          </cell>
          <cell r="F104">
            <v>219.05</v>
          </cell>
        </row>
        <row r="105">
          <cell r="A105" t="str">
            <v xml:space="preserve"> 429  Колбаса Нежная со шпиком.ТС Зареченские продукты в оболочке полиамид ВЕС ПОКОМ</v>
          </cell>
          <cell r="B105">
            <v>219.0499267578125</v>
          </cell>
          <cell r="C105">
            <v>219.0499267578125</v>
          </cell>
          <cell r="D105">
            <v>219.0499267578125</v>
          </cell>
          <cell r="E105">
            <v>219.0499267578125</v>
          </cell>
          <cell r="F105">
            <v>8</v>
          </cell>
        </row>
        <row r="106">
          <cell r="A106" t="str">
            <v xml:space="preserve"> 430  Колбаса Стародворская с окороком 0,4 кг. ТМ Стародворье в оболочке полиамид  ПОКОМ</v>
          </cell>
          <cell r="B106">
            <v>8</v>
          </cell>
          <cell r="C106">
            <v>8</v>
          </cell>
          <cell r="D106">
            <v>6</v>
          </cell>
          <cell r="E106">
            <v>6</v>
          </cell>
          <cell r="F106">
            <v>825</v>
          </cell>
        </row>
        <row r="107">
          <cell r="A107" t="str">
            <v xml:space="preserve"> 431  Колбаса Стародворская с окороком в оболочке полиамид ТМ Стародворье ВЕС ПОКОМ</v>
          </cell>
          <cell r="B107">
            <v>825</v>
          </cell>
          <cell r="C107">
            <v>825</v>
          </cell>
          <cell r="D107">
            <v>825</v>
          </cell>
          <cell r="E107">
            <v>825</v>
          </cell>
          <cell r="F107">
            <v>233.70400000000001</v>
          </cell>
        </row>
        <row r="108">
          <cell r="A108" t="str">
            <v xml:space="preserve"> 435  Колбаса Молочная Стародворская  с молоком в оболочке полиамид 0,4 кг.ТМ Стародворье ПОКОМ</v>
          </cell>
          <cell r="B108">
            <v>233.7039794921875</v>
          </cell>
          <cell r="C108">
            <v>233.7039794921875</v>
          </cell>
          <cell r="D108">
            <v>6</v>
          </cell>
          <cell r="E108">
            <v>6</v>
          </cell>
          <cell r="F108">
            <v>369</v>
          </cell>
        </row>
        <row r="109">
          <cell r="A109" t="str">
            <v xml:space="preserve"> 436  Колбаса Молочная стародворская с молоком, ВЕС, ТМ Стародворье  ПОКОМ</v>
          </cell>
          <cell r="B109">
            <v>369</v>
          </cell>
          <cell r="C109">
            <v>369</v>
          </cell>
          <cell r="D109">
            <v>369</v>
          </cell>
          <cell r="E109">
            <v>369</v>
          </cell>
          <cell r="F109">
            <v>178.351</v>
          </cell>
        </row>
        <row r="110">
          <cell r="A110" t="str">
            <v xml:space="preserve"> 438  Колбаса Филедворская 0,4 кг. ТМ Стародворье  ПОКОМ</v>
          </cell>
          <cell r="B110">
            <v>178.3509521484375</v>
          </cell>
          <cell r="C110">
            <v>178.3509521484375</v>
          </cell>
          <cell r="D110">
            <v>178.3509521484375</v>
          </cell>
          <cell r="E110">
            <v>178.3509521484375</v>
          </cell>
          <cell r="F110">
            <v>340</v>
          </cell>
        </row>
        <row r="111">
          <cell r="A111" t="str">
            <v xml:space="preserve"> 445  Колбаса Краковюрст ТМ Баварушка рубленая в оболочке черева в в.у 0,2 кг ПОКОМ</v>
          </cell>
          <cell r="B111">
            <v>340</v>
          </cell>
          <cell r="C111">
            <v>340</v>
          </cell>
          <cell r="D111">
            <v>340</v>
          </cell>
          <cell r="E111">
            <v>340</v>
          </cell>
          <cell r="F111">
            <v>187</v>
          </cell>
        </row>
        <row r="112">
          <cell r="A112" t="str">
            <v xml:space="preserve"> 446  Колбаса Краковюрст ТМ Баварушка с душистым чесноком в оболочке черева в в.у 0,2 кг. ПОКОМ</v>
          </cell>
          <cell r="B112">
            <v>187</v>
          </cell>
          <cell r="C112">
            <v>187</v>
          </cell>
          <cell r="D112">
            <v>187</v>
          </cell>
          <cell r="E112">
            <v>187</v>
          </cell>
          <cell r="F112">
            <v>132</v>
          </cell>
        </row>
        <row r="113">
          <cell r="A113" t="str">
            <v xml:space="preserve"> 447  Колбаски Краковюрст ТМ Баварушка с изысканными пряностями в оболочке NDX в в.у 0,2 кг. ПОКОМ </v>
          </cell>
          <cell r="B113">
            <v>132</v>
          </cell>
          <cell r="C113">
            <v>132</v>
          </cell>
          <cell r="D113">
            <v>132</v>
          </cell>
          <cell r="E113">
            <v>132</v>
          </cell>
          <cell r="F113">
            <v>295</v>
          </cell>
        </row>
        <row r="114">
          <cell r="A114" t="str">
            <v xml:space="preserve"> 448  Сосиски Сливушки по-венски ТМ Вязанка. 0,3 кг ПОКОМ</v>
          </cell>
          <cell r="B114">
            <v>295</v>
          </cell>
          <cell r="C114">
            <v>295</v>
          </cell>
          <cell r="D114">
            <v>295</v>
          </cell>
          <cell r="E114">
            <v>295</v>
          </cell>
          <cell r="F114">
            <v>309</v>
          </cell>
        </row>
        <row r="115">
          <cell r="A115" t="str">
            <v xml:space="preserve"> 449  Колбаса Дугушка Стародворская ВЕС ТС Дугушка ПОКОМ</v>
          </cell>
          <cell r="B115">
            <v>309</v>
          </cell>
          <cell r="C115">
            <v>309</v>
          </cell>
          <cell r="D115">
            <v>5.6</v>
          </cell>
          <cell r="E115">
            <v>5.5999984741210938</v>
          </cell>
          <cell r="F115">
            <v>432.15300000000002</v>
          </cell>
        </row>
        <row r="116">
          <cell r="A116" t="str">
            <v xml:space="preserve"> 452  Колбаса Со шпиком ВЕС большой батон ТМ Особый рецепт  ПОКОМ</v>
          </cell>
          <cell r="B116">
            <v>432.15283203125</v>
          </cell>
          <cell r="C116">
            <v>432.15283203125</v>
          </cell>
          <cell r="D116">
            <v>7.5</v>
          </cell>
          <cell r="E116">
            <v>7.5</v>
          </cell>
          <cell r="F116">
            <v>3826.4059999999999</v>
          </cell>
        </row>
        <row r="117">
          <cell r="A117" t="str">
            <v xml:space="preserve"> 456  Колбаса Филейная ТМ Особый рецепт ВЕС большой батон  ПОКОМ</v>
          </cell>
          <cell r="B117">
            <v>3826.404296875</v>
          </cell>
          <cell r="C117">
            <v>3826.404296875</v>
          </cell>
          <cell r="D117">
            <v>40.1</v>
          </cell>
          <cell r="E117">
            <v>40.0999755859375</v>
          </cell>
          <cell r="F117">
            <v>8136.0860000000002</v>
          </cell>
        </row>
        <row r="118">
          <cell r="A118" t="str">
            <v xml:space="preserve"> 457  Колбаса Молочная ТМ Особый рецепт ВЕС большой батон  ПОКОМ</v>
          </cell>
          <cell r="B118">
            <v>8136.0859375</v>
          </cell>
          <cell r="C118">
            <v>8136.0859375</v>
          </cell>
          <cell r="D118">
            <v>5</v>
          </cell>
          <cell r="E118">
            <v>5</v>
          </cell>
          <cell r="F118">
            <v>3174.1610000000001</v>
          </cell>
        </row>
        <row r="119">
          <cell r="A119" t="str">
            <v xml:space="preserve"> 460  Колбаса Стародворская Традиционная ВЕС ТМ Стародворье в оболочке полиамид. ПОКОМ</v>
          </cell>
          <cell r="B119">
            <v>3174.16015625</v>
          </cell>
          <cell r="C119">
            <v>3174.16015625</v>
          </cell>
          <cell r="D119">
            <v>3174.16015625</v>
          </cell>
          <cell r="E119">
            <v>3174.16015625</v>
          </cell>
          <cell r="F119">
            <v>75.055999999999997</v>
          </cell>
        </row>
        <row r="120">
          <cell r="A120" t="str">
            <v xml:space="preserve"> 463  Колбаса Молочная Традиционнаяв оболочке полиамид.ТМ Стародворье. ВЕС ПОКОМ</v>
          </cell>
          <cell r="B120">
            <v>75.05596923828125</v>
          </cell>
          <cell r="C120">
            <v>75.05596923828125</v>
          </cell>
          <cell r="D120">
            <v>75.05596923828125</v>
          </cell>
          <cell r="E120">
            <v>75.05596923828125</v>
          </cell>
          <cell r="F120">
            <v>139.108</v>
          </cell>
        </row>
        <row r="121">
          <cell r="A121" t="str">
            <v xml:space="preserve"> 465  Колбаса Филейная оригинальная ВЕС 0,8кг ТМ Особый рецепт в оболочке полиамид  ПОКОМ</v>
          </cell>
          <cell r="B121">
            <v>139.10791015625</v>
          </cell>
          <cell r="C121">
            <v>139.10791015625</v>
          </cell>
          <cell r="D121">
            <v>1.6</v>
          </cell>
          <cell r="E121">
            <v>1.5999994277954102</v>
          </cell>
          <cell r="F121">
            <v>236.43299999999999</v>
          </cell>
        </row>
        <row r="122">
          <cell r="A122" t="str">
            <v xml:space="preserve"> 467  Колбаса Филейная 0,5кг ТМ Особый рецепт  ПОКОМ</v>
          </cell>
          <cell r="B122">
            <v>236.4329833984375</v>
          </cell>
          <cell r="C122">
            <v>236.4329833984375</v>
          </cell>
          <cell r="D122">
            <v>236.4329833984375</v>
          </cell>
          <cell r="E122">
            <v>236.4329833984375</v>
          </cell>
          <cell r="F122">
            <v>375</v>
          </cell>
        </row>
        <row r="123">
          <cell r="A123" t="str">
            <v xml:space="preserve"> 468  Колбаса Стародворская Традиционная ТМ Стародворье в оболочке полиамид 0,4 кг. ПОКОМ</v>
          </cell>
          <cell r="B123">
            <v>375</v>
          </cell>
          <cell r="C123">
            <v>375</v>
          </cell>
          <cell r="D123">
            <v>6</v>
          </cell>
          <cell r="E123">
            <v>6</v>
          </cell>
          <cell r="F123">
            <v>475</v>
          </cell>
        </row>
        <row r="124">
          <cell r="A124" t="str">
            <v xml:space="preserve"> 472  Колбаса Молочная ВЕС ТМ Зареченские  ПОКОМ</v>
          </cell>
          <cell r="B124">
            <v>475</v>
          </cell>
          <cell r="C124">
            <v>475</v>
          </cell>
          <cell r="D124">
            <v>475</v>
          </cell>
          <cell r="E124">
            <v>475</v>
          </cell>
          <cell r="F124">
            <v>5.6</v>
          </cell>
        </row>
        <row r="125">
          <cell r="A125" t="str">
            <v xml:space="preserve"> 473  Ветчина Рубленая ВЕС ТМ Зареченские  ПОКОМ</v>
          </cell>
          <cell r="B125">
            <v>5.5999984741210938</v>
          </cell>
          <cell r="C125">
            <v>5.5999984741210938</v>
          </cell>
          <cell r="D125">
            <v>1.5</v>
          </cell>
          <cell r="E125">
            <v>1.5</v>
          </cell>
          <cell r="F125">
            <v>17.05</v>
          </cell>
        </row>
        <row r="126">
          <cell r="A126" t="str">
            <v xml:space="preserve"> 474  Колбаса Молочная 0,4кг ТМ Зареченские  ПОКОМ</v>
          </cell>
          <cell r="B126">
            <v>17.04998779296875</v>
          </cell>
          <cell r="C126">
            <v>17.04998779296875</v>
          </cell>
          <cell r="D126">
            <v>17.04998779296875</v>
          </cell>
          <cell r="E126">
            <v>17.04998779296875</v>
          </cell>
          <cell r="F126">
            <v>5</v>
          </cell>
        </row>
        <row r="127">
          <cell r="A127" t="str">
            <v xml:space="preserve"> 475  Колбаса Нежная 0,4кг ТМ Зареченские  ПОКОМ</v>
          </cell>
          <cell r="B127">
            <v>5</v>
          </cell>
          <cell r="C127">
            <v>5</v>
          </cell>
          <cell r="D127">
            <v>5</v>
          </cell>
          <cell r="E127">
            <v>5</v>
          </cell>
          <cell r="F127">
            <v>5</v>
          </cell>
        </row>
        <row r="128">
          <cell r="A128" t="str">
            <v xml:space="preserve"> 476  Колбаса Нежная со шпиком 0,4кг ТМ Зареченские  ПОКОМ</v>
          </cell>
          <cell r="B128">
            <v>5</v>
          </cell>
          <cell r="C128">
            <v>5</v>
          </cell>
          <cell r="D128">
            <v>5</v>
          </cell>
          <cell r="E128">
            <v>5</v>
          </cell>
          <cell r="F128">
            <v>4</v>
          </cell>
        </row>
        <row r="129">
          <cell r="A129" t="str">
            <v xml:space="preserve"> 477  Ветчина Рубленая 0,4кг ТМ Зареченские  ПОКОМ</v>
          </cell>
          <cell r="B129">
            <v>4</v>
          </cell>
          <cell r="C129">
            <v>4</v>
          </cell>
          <cell r="D129">
            <v>4</v>
          </cell>
          <cell r="E129">
            <v>4</v>
          </cell>
          <cell r="F129">
            <v>4</v>
          </cell>
        </row>
        <row r="130">
          <cell r="A130" t="str">
            <v xml:space="preserve"> 478  Сардельки Зареченские ВЕС ТМ Зареченские  ПОКОМ</v>
          </cell>
          <cell r="B130">
            <v>4</v>
          </cell>
          <cell r="C130">
            <v>4</v>
          </cell>
          <cell r="D130">
            <v>1.35</v>
          </cell>
          <cell r="E130">
            <v>1.3499994277954102</v>
          </cell>
          <cell r="F130">
            <v>69.855999999999995</v>
          </cell>
        </row>
        <row r="131">
          <cell r="A131" t="str">
            <v xml:space="preserve"> 479  Шпикачки Зареченские ВЕС ТМ Зареченские  ПОКОМ</v>
          </cell>
          <cell r="B131">
            <v>69.85595703125</v>
          </cell>
          <cell r="C131">
            <v>69.85595703125</v>
          </cell>
          <cell r="D131">
            <v>69.85595703125</v>
          </cell>
          <cell r="E131">
            <v>69.85595703125</v>
          </cell>
          <cell r="F131">
            <v>51.411999999999999</v>
          </cell>
        </row>
        <row r="132">
          <cell r="A132" t="str">
            <v xml:space="preserve"> 481  Колбаса Филейная оригинальная ВЕС 1,87кг ТМ Особый рецепт большой батон  ПОКОМ</v>
          </cell>
          <cell r="B132">
            <v>51.4119873046875</v>
          </cell>
          <cell r="C132">
            <v>51.4119873046875</v>
          </cell>
          <cell r="D132">
            <v>51.4119873046875</v>
          </cell>
          <cell r="E132">
            <v>51.4119873046875</v>
          </cell>
          <cell r="F132">
            <v>1.87</v>
          </cell>
        </row>
        <row r="133">
          <cell r="A133" t="str">
            <v xml:space="preserve"> 483  Колбаса Молочная Традиционная ТМ Стародворье в оболочке полиамид 0,4 кг. ПОКОМ </v>
          </cell>
          <cell r="B133">
            <v>1.869999885559082</v>
          </cell>
          <cell r="C133">
            <v>1.869999885559082</v>
          </cell>
          <cell r="D133">
            <v>6</v>
          </cell>
          <cell r="E133">
            <v>6</v>
          </cell>
          <cell r="F133">
            <v>487</v>
          </cell>
        </row>
        <row r="134">
          <cell r="A134" t="str">
            <v xml:space="preserve"> 486  Колбаски Бюргерсы с сыром 0,27кг ТМ Баварушка  ПОКОМ</v>
          </cell>
          <cell r="B134">
            <v>487</v>
          </cell>
          <cell r="C134">
            <v>487</v>
          </cell>
          <cell r="D134">
            <v>487</v>
          </cell>
          <cell r="E134">
            <v>487</v>
          </cell>
          <cell r="F134">
            <v>34</v>
          </cell>
        </row>
        <row r="135">
          <cell r="A135" t="str">
            <v xml:space="preserve"> 490  Колбаса Сервелат Филейский ТМ Вязанка  0,3 кг. срез  ПОКОМ</v>
          </cell>
          <cell r="B135">
            <v>34</v>
          </cell>
          <cell r="C135">
            <v>34</v>
          </cell>
          <cell r="D135">
            <v>1</v>
          </cell>
          <cell r="E135">
            <v>1</v>
          </cell>
          <cell r="F135">
            <v>391</v>
          </cell>
        </row>
        <row r="136">
          <cell r="A136" t="str">
            <v xml:space="preserve"> 491  Колбаса Филейская Рубленая ТМ Вязанка  0,3 кг. срез.  ПОКОМ</v>
          </cell>
          <cell r="B136">
            <v>391</v>
          </cell>
          <cell r="C136">
            <v>391</v>
          </cell>
          <cell r="D136">
            <v>1</v>
          </cell>
          <cell r="E136">
            <v>1</v>
          </cell>
          <cell r="F136">
            <v>538</v>
          </cell>
        </row>
        <row r="137">
          <cell r="A137" t="str">
            <v xml:space="preserve"> 492  Колбаса Салями Филейская 0,3кг ТМ Вязанка  ПОКОМ</v>
          </cell>
          <cell r="B137">
            <v>538</v>
          </cell>
          <cell r="C137">
            <v>538</v>
          </cell>
          <cell r="D137">
            <v>1</v>
          </cell>
          <cell r="E137">
            <v>1</v>
          </cell>
          <cell r="F137">
            <v>664</v>
          </cell>
        </row>
        <row r="138">
          <cell r="A138" t="str">
            <v>!!!ВЫВЕДЕНА!!! Сосиски Хот-дог ВЕС (лоток с ср.защ.атм.)   СПК</v>
          </cell>
          <cell r="B138">
            <v>664</v>
          </cell>
          <cell r="C138">
            <v>664</v>
          </cell>
          <cell r="D138">
            <v>6</v>
          </cell>
          <cell r="E138">
            <v>6</v>
          </cell>
          <cell r="F138">
            <v>6</v>
          </cell>
        </row>
        <row r="139">
          <cell r="A139" t="str">
            <v>3215 ВЕТЧ.МЯСНАЯ Папа может п/о 0.4кг 8шт.    ОСТАНКИНО</v>
          </cell>
          <cell r="B139">
            <v>6</v>
          </cell>
          <cell r="C139">
            <v>6</v>
          </cell>
          <cell r="D139">
            <v>579</v>
          </cell>
          <cell r="E139">
            <v>579</v>
          </cell>
          <cell r="F139">
            <v>579</v>
          </cell>
        </row>
        <row r="140">
          <cell r="A140" t="str">
            <v>3684 ПРЕСИЖН с/к в/у 1/250 8шт.   ОСТАНКИНО</v>
          </cell>
          <cell r="B140">
            <v>579</v>
          </cell>
          <cell r="C140">
            <v>579</v>
          </cell>
          <cell r="D140">
            <v>2</v>
          </cell>
          <cell r="E140">
            <v>2</v>
          </cell>
          <cell r="F140">
            <v>4</v>
          </cell>
        </row>
        <row r="141">
          <cell r="A141" t="str">
            <v>3812 СОЧНЫЕ сос п/о мгс 2*2  ОСТАНКИНО</v>
          </cell>
          <cell r="B141">
            <v>4</v>
          </cell>
          <cell r="C141">
            <v>4</v>
          </cell>
          <cell r="D141">
            <v>1757.2</v>
          </cell>
          <cell r="E141">
            <v>1757.19921875</v>
          </cell>
          <cell r="F141">
            <v>1757.2</v>
          </cell>
        </row>
        <row r="142">
          <cell r="A142" t="str">
            <v>4063 МЯСНАЯ Папа может вар п/о_Л   ОСТАНКИНО</v>
          </cell>
          <cell r="B142">
            <v>1757.19921875</v>
          </cell>
          <cell r="C142">
            <v>1757.19921875</v>
          </cell>
          <cell r="D142">
            <v>2017</v>
          </cell>
          <cell r="E142">
            <v>2017</v>
          </cell>
          <cell r="F142">
            <v>2017</v>
          </cell>
        </row>
        <row r="143">
          <cell r="A143" t="str">
            <v>4117 ЭКСТРА Папа может с/к в/у_Л   ОСТАНКИНО</v>
          </cell>
          <cell r="B143">
            <v>2017</v>
          </cell>
          <cell r="C143">
            <v>2017</v>
          </cell>
          <cell r="D143">
            <v>81</v>
          </cell>
          <cell r="E143">
            <v>81</v>
          </cell>
          <cell r="F143">
            <v>81</v>
          </cell>
        </row>
        <row r="144">
          <cell r="A144" t="str">
            <v>4555 Докторская ГОСТ вар п/о ОСТАНКИНО</v>
          </cell>
          <cell r="B144">
            <v>81</v>
          </cell>
          <cell r="C144">
            <v>81</v>
          </cell>
          <cell r="D144">
            <v>15.15</v>
          </cell>
          <cell r="E144">
            <v>15.149993896484375</v>
          </cell>
          <cell r="F144">
            <v>15.15</v>
          </cell>
        </row>
        <row r="145">
          <cell r="A145" t="str">
            <v>4574 Колбаса вар Мясная со шпиком 1кг Папа может п/о (код покуп. 24784) Останкино</v>
          </cell>
          <cell r="B145">
            <v>15.149993896484375</v>
          </cell>
          <cell r="C145">
            <v>15.149993896484375</v>
          </cell>
          <cell r="D145">
            <v>114.75</v>
          </cell>
          <cell r="E145">
            <v>114.75</v>
          </cell>
          <cell r="F145">
            <v>114.75</v>
          </cell>
        </row>
        <row r="146">
          <cell r="A146" t="str">
            <v>4691 ШЕЙКА КОПЧЕНАЯ к/в мл/к в/у 300*6  ОСТАНКИНО</v>
          </cell>
          <cell r="B146">
            <v>114.75</v>
          </cell>
          <cell r="C146">
            <v>114.75</v>
          </cell>
          <cell r="D146">
            <v>12</v>
          </cell>
          <cell r="E146">
            <v>12</v>
          </cell>
          <cell r="F146">
            <v>19</v>
          </cell>
        </row>
        <row r="147">
          <cell r="A147" t="str">
            <v>4813 ФИЛЕЙНАЯ Папа может вар п/о_Л   ОСТАНКИНО</v>
          </cell>
          <cell r="B147">
            <v>19</v>
          </cell>
          <cell r="C147">
            <v>19</v>
          </cell>
          <cell r="D147">
            <v>571.03</v>
          </cell>
          <cell r="E147">
            <v>571.02978515625</v>
          </cell>
          <cell r="F147">
            <v>571.03</v>
          </cell>
        </row>
        <row r="148">
          <cell r="A148" t="str">
            <v>4993 САЛЯМИ ИТАЛЬЯНСКАЯ с/к в/у 1/250*8_120c ОСТАНКИНО</v>
          </cell>
          <cell r="B148">
            <v>571.02978515625</v>
          </cell>
          <cell r="C148">
            <v>571.02978515625</v>
          </cell>
          <cell r="D148">
            <v>465</v>
          </cell>
          <cell r="E148">
            <v>465</v>
          </cell>
          <cell r="F148">
            <v>465</v>
          </cell>
        </row>
        <row r="149">
          <cell r="A149" t="str">
            <v>5246 ДОКТОРСКАЯ ПРЕМИУМ вар б/о мгс_30с ОСТАНКИНО</v>
          </cell>
          <cell r="B149">
            <v>465</v>
          </cell>
          <cell r="C149">
            <v>465</v>
          </cell>
          <cell r="D149">
            <v>80.900000000000006</v>
          </cell>
          <cell r="E149">
            <v>80.89996337890625</v>
          </cell>
          <cell r="F149">
            <v>80.900000000000006</v>
          </cell>
        </row>
        <row r="150">
          <cell r="A150" t="str">
            <v>5341 СЕРВЕЛАТ ОХОТНИЧИЙ в/к в/у  ОСТАНКИНО</v>
          </cell>
          <cell r="B150">
            <v>80.89996337890625</v>
          </cell>
          <cell r="C150">
            <v>80.89996337890625</v>
          </cell>
          <cell r="D150">
            <v>557.86</v>
          </cell>
          <cell r="E150">
            <v>557.85986328125</v>
          </cell>
          <cell r="F150">
            <v>557.86</v>
          </cell>
        </row>
        <row r="151">
          <cell r="A151" t="str">
            <v>5483 ЭКСТРА Папа может с/к в/у 1/250 8шт.   ОСТАНКИНО</v>
          </cell>
          <cell r="B151">
            <v>557.85986328125</v>
          </cell>
          <cell r="C151">
            <v>557.85986328125</v>
          </cell>
          <cell r="D151">
            <v>1222</v>
          </cell>
          <cell r="E151">
            <v>1222</v>
          </cell>
          <cell r="F151">
            <v>1222</v>
          </cell>
        </row>
        <row r="152">
          <cell r="A152" t="str">
            <v>5533 СОЧНЫЕ сос п/о в/у 1/350 8шт_45с   ОСТАНКИНО</v>
          </cell>
          <cell r="B152">
            <v>1222</v>
          </cell>
          <cell r="C152">
            <v>1222</v>
          </cell>
          <cell r="D152">
            <v>484</v>
          </cell>
          <cell r="E152">
            <v>484</v>
          </cell>
          <cell r="F152">
            <v>484</v>
          </cell>
        </row>
        <row r="153">
          <cell r="A153" t="str">
            <v>5544 Сервелат Финский в/к в/у_45с НОВАЯ ОСТАНКИНО</v>
          </cell>
          <cell r="B153">
            <v>484</v>
          </cell>
          <cell r="C153">
            <v>484</v>
          </cell>
          <cell r="D153">
            <v>1348</v>
          </cell>
          <cell r="E153">
            <v>1348</v>
          </cell>
          <cell r="F153">
            <v>1348</v>
          </cell>
        </row>
        <row r="154">
          <cell r="A154" t="str">
            <v>5679 САЛЯМИ ИТАЛЬЯНСКАЯ с/к в/у 1/150_60с ОСТАНКИНО</v>
          </cell>
          <cell r="B154">
            <v>1348</v>
          </cell>
          <cell r="C154">
            <v>1348</v>
          </cell>
          <cell r="D154">
            <v>634</v>
          </cell>
          <cell r="E154">
            <v>634</v>
          </cell>
          <cell r="F154">
            <v>639</v>
          </cell>
        </row>
        <row r="155">
          <cell r="A155" t="str">
            <v>5682 САЛЯМИ МЕЛКОЗЕРНЕНАЯ с/к в/у 1/120_60с   ОСТАНКИНО</v>
          </cell>
          <cell r="B155">
            <v>639</v>
          </cell>
          <cell r="C155">
            <v>639</v>
          </cell>
          <cell r="D155">
            <v>2581</v>
          </cell>
          <cell r="E155">
            <v>2581</v>
          </cell>
          <cell r="F155">
            <v>2581</v>
          </cell>
        </row>
        <row r="156">
          <cell r="A156" t="str">
            <v>5698 СЫТНЫЕ Папа может сар б/о мгс 1*3_Маяк  ОСТАНКИНО</v>
          </cell>
          <cell r="B156">
            <v>2581</v>
          </cell>
          <cell r="C156">
            <v>2581</v>
          </cell>
          <cell r="D156">
            <v>277.8</v>
          </cell>
          <cell r="E156">
            <v>277.7998046875</v>
          </cell>
          <cell r="F156">
            <v>277.8</v>
          </cell>
        </row>
        <row r="157">
          <cell r="A157" t="str">
            <v>5706 АРОМАТНАЯ Папа может с/к в/у 1/250 8шт.  ОСТАНКИНО</v>
          </cell>
          <cell r="B157">
            <v>277.7998046875</v>
          </cell>
          <cell r="C157">
            <v>277.7998046875</v>
          </cell>
          <cell r="D157">
            <v>1008</v>
          </cell>
          <cell r="E157">
            <v>1008</v>
          </cell>
          <cell r="F157">
            <v>1008</v>
          </cell>
        </row>
        <row r="158">
          <cell r="A158" t="str">
            <v>5708 ПОСОЛЬСКАЯ Папа может с/к в/у ОСТАНКИНО</v>
          </cell>
          <cell r="B158">
            <v>1008</v>
          </cell>
          <cell r="C158">
            <v>1008</v>
          </cell>
          <cell r="D158">
            <v>97.7</v>
          </cell>
          <cell r="E158">
            <v>97.699951171875</v>
          </cell>
          <cell r="F158">
            <v>97.7</v>
          </cell>
        </row>
        <row r="159">
          <cell r="A159" t="str">
            <v>5820 СЛИВОЧНЫЕ Папа может сос п/о мгс 2*2_45с   ОСТАНКИНО</v>
          </cell>
          <cell r="B159">
            <v>97.699951171875</v>
          </cell>
          <cell r="C159">
            <v>97.699951171875</v>
          </cell>
          <cell r="D159">
            <v>141.19999999999999</v>
          </cell>
          <cell r="E159">
            <v>141.199951171875</v>
          </cell>
          <cell r="F159">
            <v>141.19999999999999</v>
          </cell>
        </row>
        <row r="160">
          <cell r="A160" t="str">
            <v>5851 ЭКСТРА Папа может вар п/о   ОСТАНКИНО</v>
          </cell>
          <cell r="B160">
            <v>141.199951171875</v>
          </cell>
          <cell r="C160">
            <v>141.199951171875</v>
          </cell>
          <cell r="D160">
            <v>358.05</v>
          </cell>
          <cell r="E160">
            <v>358.0498046875</v>
          </cell>
          <cell r="F160">
            <v>358.05</v>
          </cell>
        </row>
        <row r="161">
          <cell r="A161" t="str">
            <v>5931 ОХОТНИЧЬЯ Папа может с/к в/у 1/220 8шт.   ОСТАНКИНО</v>
          </cell>
          <cell r="B161">
            <v>358.0498046875</v>
          </cell>
          <cell r="C161">
            <v>358.0498046875</v>
          </cell>
          <cell r="D161">
            <v>1387</v>
          </cell>
          <cell r="E161">
            <v>1387</v>
          </cell>
          <cell r="F161">
            <v>1387</v>
          </cell>
        </row>
        <row r="162">
          <cell r="A162" t="str">
            <v>5992 ВРЕМЯ ОКРОШКИ Папа может вар п/о 0.4кг   ОСТАНКИНО</v>
          </cell>
          <cell r="B162">
            <v>1387</v>
          </cell>
          <cell r="C162">
            <v>1387</v>
          </cell>
          <cell r="D162">
            <v>74</v>
          </cell>
          <cell r="E162">
            <v>74</v>
          </cell>
          <cell r="F162">
            <v>74</v>
          </cell>
        </row>
        <row r="163">
          <cell r="A163" t="str">
            <v>6004 РАГУ СВИНОЕ 1кг 8шт.зам_120с ОСТАНКИНО</v>
          </cell>
          <cell r="B163">
            <v>74</v>
          </cell>
          <cell r="C163">
            <v>74</v>
          </cell>
          <cell r="D163">
            <v>106</v>
          </cell>
          <cell r="E163">
            <v>106</v>
          </cell>
          <cell r="F163">
            <v>106</v>
          </cell>
        </row>
        <row r="164">
          <cell r="A164" t="str">
            <v>6113 СОЧНЫЕ сос п/о мгс 1*6_Ашан  ОСТАНКИНО</v>
          </cell>
          <cell r="B164">
            <v>106</v>
          </cell>
          <cell r="C164">
            <v>106</v>
          </cell>
          <cell r="D164">
            <v>2181.1999999999998</v>
          </cell>
          <cell r="E164">
            <v>2181.19921875</v>
          </cell>
          <cell r="F164">
            <v>2181.1999999999998</v>
          </cell>
        </row>
        <row r="165">
          <cell r="A165" t="str">
            <v>6200 ГРУДИНКА ПРЕМИУМ к/в мл/к в/у 0.3кг  ОСТАНКИНО</v>
          </cell>
          <cell r="B165">
            <v>2181.19921875</v>
          </cell>
          <cell r="C165">
            <v>2181.19921875</v>
          </cell>
          <cell r="D165">
            <v>13</v>
          </cell>
          <cell r="E165">
            <v>13</v>
          </cell>
          <cell r="F165">
            <v>20</v>
          </cell>
        </row>
        <row r="166">
          <cell r="A166" t="str">
            <v>6206 СВИНИНА ПО-ДОМАШНЕМУ к/в мл/к в/у 0.3кг  ОСТАНКИНО</v>
          </cell>
          <cell r="B166">
            <v>20</v>
          </cell>
          <cell r="C166">
            <v>20</v>
          </cell>
          <cell r="D166">
            <v>588</v>
          </cell>
          <cell r="E166">
            <v>588</v>
          </cell>
          <cell r="F166">
            <v>588</v>
          </cell>
        </row>
        <row r="167">
          <cell r="A167" t="str">
            <v>6221 НЕАПОЛИТАНСКИЙ ДУЭТ с/к с/н мгс 1/90  ОСТАНКИНО</v>
          </cell>
          <cell r="B167">
            <v>588</v>
          </cell>
          <cell r="C167">
            <v>588</v>
          </cell>
          <cell r="D167">
            <v>100</v>
          </cell>
          <cell r="E167">
            <v>100</v>
          </cell>
          <cell r="F167">
            <v>100</v>
          </cell>
        </row>
        <row r="168">
          <cell r="A168" t="str">
            <v>6228 МЯСНОЕ АССОРТИ к/з с/н мгс 1/90 10шт.  ОСТАНКИНО</v>
          </cell>
          <cell r="B168">
            <v>100</v>
          </cell>
          <cell r="C168">
            <v>100</v>
          </cell>
          <cell r="D168">
            <v>496</v>
          </cell>
          <cell r="E168">
            <v>496</v>
          </cell>
          <cell r="F168">
            <v>496</v>
          </cell>
        </row>
        <row r="169">
          <cell r="A169" t="str">
            <v>6247 ДОМАШНЯЯ Папа может вар п/о 0,4кг 8шт.  ОСТАНКИНО</v>
          </cell>
          <cell r="B169">
            <v>496</v>
          </cell>
          <cell r="C169">
            <v>496</v>
          </cell>
          <cell r="D169">
            <v>231</v>
          </cell>
          <cell r="E169">
            <v>231</v>
          </cell>
          <cell r="F169">
            <v>231</v>
          </cell>
        </row>
        <row r="170">
          <cell r="A170" t="str">
            <v>6253 МОЛОЧНЫЕ Коровино сос п/о мгс 1.5*6  ОСТАНКИНО</v>
          </cell>
          <cell r="B170">
            <v>231</v>
          </cell>
          <cell r="C170">
            <v>231</v>
          </cell>
          <cell r="D170">
            <v>6</v>
          </cell>
          <cell r="E170">
            <v>6</v>
          </cell>
          <cell r="F170">
            <v>6</v>
          </cell>
        </row>
        <row r="171">
          <cell r="A171" t="str">
            <v>6268 ГОВЯЖЬЯ Папа может вар п/о 0,4кг 8 шт.  ОСТАНКИНО</v>
          </cell>
          <cell r="B171">
            <v>6</v>
          </cell>
          <cell r="C171">
            <v>6</v>
          </cell>
          <cell r="D171">
            <v>517</v>
          </cell>
          <cell r="E171">
            <v>517</v>
          </cell>
          <cell r="F171">
            <v>517</v>
          </cell>
        </row>
        <row r="172">
          <cell r="A172" t="str">
            <v>6279 КОРЕЙКА ПО-ОСТ.к/в в/с с/н в/у 1/150_45с  ОСТАНКИНО</v>
          </cell>
          <cell r="B172">
            <v>517</v>
          </cell>
          <cell r="C172">
            <v>517</v>
          </cell>
          <cell r="D172">
            <v>2</v>
          </cell>
          <cell r="E172">
            <v>2</v>
          </cell>
          <cell r="F172">
            <v>11</v>
          </cell>
        </row>
        <row r="173">
          <cell r="A173" t="str">
            <v>6303 МЯСНЫЕ Папа может сос п/о мгс 1.5*3  ОСТАНКИНО</v>
          </cell>
          <cell r="B173">
            <v>11</v>
          </cell>
          <cell r="C173">
            <v>11</v>
          </cell>
          <cell r="D173">
            <v>478.6</v>
          </cell>
          <cell r="E173">
            <v>478.599853515625</v>
          </cell>
          <cell r="F173">
            <v>478.6</v>
          </cell>
        </row>
        <row r="174">
          <cell r="A174" t="str">
            <v>6324 ДОКТОРСКАЯ ГОСТ вар п/о 0.4кг 8шт.  ОСТАНКИНО</v>
          </cell>
          <cell r="B174">
            <v>478.599853515625</v>
          </cell>
          <cell r="C174">
            <v>478.599853515625</v>
          </cell>
          <cell r="D174">
            <v>465</v>
          </cell>
          <cell r="E174">
            <v>465</v>
          </cell>
          <cell r="F174">
            <v>465</v>
          </cell>
        </row>
        <row r="175">
          <cell r="A175" t="str">
            <v>6325 ДОКТОРСКАЯ ПРЕМИУМ вар п/о 0.4кг 8шт.  ОСТАНКИНО</v>
          </cell>
          <cell r="B175">
            <v>465</v>
          </cell>
          <cell r="C175">
            <v>465</v>
          </cell>
          <cell r="D175">
            <v>769</v>
          </cell>
          <cell r="E175">
            <v>769</v>
          </cell>
          <cell r="F175">
            <v>769</v>
          </cell>
        </row>
        <row r="176">
          <cell r="A176" t="str">
            <v>6329 КЛАССИЧЕСКАЯ Папа может вар п/о 0.4кг  ОСТАНКИНО</v>
          </cell>
          <cell r="B176">
            <v>769</v>
          </cell>
          <cell r="C176">
            <v>769</v>
          </cell>
          <cell r="D176">
            <v>391</v>
          </cell>
          <cell r="E176">
            <v>391</v>
          </cell>
          <cell r="F176">
            <v>391</v>
          </cell>
        </row>
        <row r="177">
          <cell r="A177" t="str">
            <v>6333 МЯСНАЯ Папа может вар п/о 0.4кг 8шт.  ОСТАНКИНО</v>
          </cell>
          <cell r="B177">
            <v>391</v>
          </cell>
          <cell r="C177">
            <v>391</v>
          </cell>
          <cell r="D177">
            <v>6090</v>
          </cell>
          <cell r="E177">
            <v>6090</v>
          </cell>
          <cell r="F177">
            <v>6093</v>
          </cell>
        </row>
        <row r="178">
          <cell r="A178" t="str">
            <v>6340 ДОМАШНИЙ РЕЦЕПТ Коровино 0.5кг 8шт.  ОСТАНКИНО</v>
          </cell>
          <cell r="B178">
            <v>6093</v>
          </cell>
          <cell r="C178">
            <v>6093</v>
          </cell>
          <cell r="D178">
            <v>1316</v>
          </cell>
          <cell r="E178">
            <v>1316</v>
          </cell>
          <cell r="F178">
            <v>1354</v>
          </cell>
        </row>
        <row r="179">
          <cell r="A179" t="str">
            <v>6341 ДОМАШНИЙ РЕЦЕПТ СО ШПИКОМ Коровино 0.5кг  ОСТАНКИНО</v>
          </cell>
          <cell r="B179">
            <v>1354</v>
          </cell>
          <cell r="C179">
            <v>1354</v>
          </cell>
          <cell r="D179">
            <v>78</v>
          </cell>
          <cell r="E179">
            <v>78</v>
          </cell>
          <cell r="F179">
            <v>78</v>
          </cell>
        </row>
        <row r="180">
          <cell r="A180" t="str">
            <v>6353 ЭКСТРА Папа может вар п/о 0.4кг 8шт.  ОСТАНКИНО</v>
          </cell>
          <cell r="B180">
            <v>78</v>
          </cell>
          <cell r="C180">
            <v>78</v>
          </cell>
          <cell r="D180">
            <v>2267</v>
          </cell>
          <cell r="E180">
            <v>2267</v>
          </cell>
          <cell r="F180">
            <v>2270</v>
          </cell>
        </row>
        <row r="181">
          <cell r="A181" t="str">
            <v>6392 ФИЛЕЙНАЯ Папа может вар п/о 0.4кг. ОСТАНКИНО</v>
          </cell>
          <cell r="B181">
            <v>2270</v>
          </cell>
          <cell r="C181">
            <v>2270</v>
          </cell>
          <cell r="D181">
            <v>5773</v>
          </cell>
          <cell r="E181">
            <v>5773</v>
          </cell>
          <cell r="F181">
            <v>5773</v>
          </cell>
        </row>
        <row r="182">
          <cell r="A182" t="str">
            <v>6415 БАЛЫКОВАЯ Коровино п/к в/у 0.84кг 6шт.  ОСТАНКИНО</v>
          </cell>
          <cell r="B182">
            <v>5773</v>
          </cell>
          <cell r="C182">
            <v>5773</v>
          </cell>
          <cell r="D182">
            <v>20</v>
          </cell>
          <cell r="E182">
            <v>20</v>
          </cell>
          <cell r="F182">
            <v>23</v>
          </cell>
        </row>
        <row r="183">
          <cell r="A183" t="str">
            <v>6426 КЛАССИЧЕСКАЯ ПМ вар п/о 0.3кг 8шт.  ОСТАНКИНО</v>
          </cell>
          <cell r="B183">
            <v>23</v>
          </cell>
          <cell r="C183">
            <v>23</v>
          </cell>
          <cell r="D183">
            <v>1882</v>
          </cell>
          <cell r="E183">
            <v>1882</v>
          </cell>
          <cell r="F183">
            <v>1882</v>
          </cell>
        </row>
        <row r="184">
          <cell r="A184" t="str">
            <v>6448 СВИНИНА МАДЕРА с/к с/н в/у 1/100 10шт.   ОСТАНКИНО</v>
          </cell>
          <cell r="B184">
            <v>1882</v>
          </cell>
          <cell r="C184">
            <v>1882</v>
          </cell>
          <cell r="D184">
            <v>3</v>
          </cell>
          <cell r="E184">
            <v>3</v>
          </cell>
          <cell r="F184">
            <v>14</v>
          </cell>
        </row>
        <row r="185">
          <cell r="A185" t="str">
            <v>6453 ЭКСТРА Папа может с/к с/н в/у 1/100 14шт.   ОСТАНКИНО</v>
          </cell>
          <cell r="B185">
            <v>14</v>
          </cell>
          <cell r="C185">
            <v>14</v>
          </cell>
          <cell r="D185">
            <v>2115</v>
          </cell>
          <cell r="E185">
            <v>2115</v>
          </cell>
          <cell r="F185">
            <v>2115</v>
          </cell>
        </row>
        <row r="186">
          <cell r="A186" t="str">
            <v>6454 АРОМАТНАЯ с/к с/н в/у 1/100 14шт.  ОСТАНКИНО</v>
          </cell>
          <cell r="B186">
            <v>2115</v>
          </cell>
          <cell r="C186">
            <v>2115</v>
          </cell>
          <cell r="D186">
            <v>1832</v>
          </cell>
          <cell r="E186">
            <v>1832</v>
          </cell>
          <cell r="F186">
            <v>1832</v>
          </cell>
        </row>
        <row r="187">
          <cell r="A187" t="str">
            <v>6459 СЕРВЕЛАТ ШВЕЙЦАРСК. в/к с/н в/у 1/100*10  ОСТАНКИНО</v>
          </cell>
          <cell r="B187">
            <v>1832</v>
          </cell>
          <cell r="C187">
            <v>1832</v>
          </cell>
          <cell r="D187">
            <v>169</v>
          </cell>
          <cell r="E187">
            <v>169</v>
          </cell>
          <cell r="F187">
            <v>169</v>
          </cell>
        </row>
        <row r="188">
          <cell r="A188" t="str">
            <v>6470 ВЕТЧ.МРАМОРНАЯ в/у_45с  ОСТАНКИНО</v>
          </cell>
          <cell r="B188">
            <v>169</v>
          </cell>
          <cell r="C188">
            <v>169</v>
          </cell>
          <cell r="D188">
            <v>39.299999999999997</v>
          </cell>
          <cell r="E188">
            <v>39.29998779296875</v>
          </cell>
          <cell r="F188">
            <v>39.299999999999997</v>
          </cell>
        </row>
        <row r="189">
          <cell r="A189" t="str">
            <v>6492 ШПИК С ЧЕСНОК.И ПЕРЦЕМ к/в в/у 0.3кг_45c  ОСТАНКИНО</v>
          </cell>
          <cell r="B189">
            <v>39.29998779296875</v>
          </cell>
          <cell r="C189">
            <v>39.29998779296875</v>
          </cell>
          <cell r="D189">
            <v>13</v>
          </cell>
          <cell r="E189">
            <v>13</v>
          </cell>
          <cell r="F189">
            <v>17</v>
          </cell>
        </row>
        <row r="190">
          <cell r="A190" t="str">
            <v>6495 ВЕТЧ.МРАМОРНАЯ в/у срез 0.3кг 6шт_45с  ОСТАНКИНО</v>
          </cell>
          <cell r="B190">
            <v>17</v>
          </cell>
          <cell r="C190">
            <v>17</v>
          </cell>
          <cell r="D190">
            <v>685</v>
          </cell>
          <cell r="E190">
            <v>685</v>
          </cell>
          <cell r="F190">
            <v>686</v>
          </cell>
        </row>
        <row r="191">
          <cell r="A191" t="str">
            <v>6527 ШПИКАЧКИ СОЧНЫЕ ПМ сар б/о мгс 1*3 45с ОСТАНКИНО</v>
          </cell>
          <cell r="B191">
            <v>686</v>
          </cell>
          <cell r="C191">
            <v>686</v>
          </cell>
          <cell r="D191">
            <v>514.79999999999995</v>
          </cell>
          <cell r="E191">
            <v>514.7998046875</v>
          </cell>
          <cell r="F191">
            <v>514.79999999999995</v>
          </cell>
        </row>
        <row r="192">
          <cell r="A192" t="str">
            <v>6554 СВИНАЯ ОСТАН.с/к в/с в/у 1/100 10 шт. ОСТАНКИНО</v>
          </cell>
          <cell r="B192">
            <v>514.7998046875</v>
          </cell>
          <cell r="C192">
            <v>514.7998046875</v>
          </cell>
          <cell r="D192">
            <v>72</v>
          </cell>
          <cell r="E192">
            <v>72</v>
          </cell>
          <cell r="F192">
            <v>72</v>
          </cell>
        </row>
        <row r="193">
          <cell r="A193" t="str">
            <v>6586 МРАМОРНАЯ И БАЛЫКОВАЯ в/к с/н мгс 1/90 ОСТАНКИНО</v>
          </cell>
          <cell r="B193">
            <v>72</v>
          </cell>
          <cell r="C193">
            <v>72</v>
          </cell>
          <cell r="D193">
            <v>131</v>
          </cell>
          <cell r="E193">
            <v>131</v>
          </cell>
          <cell r="F193">
            <v>131</v>
          </cell>
        </row>
        <row r="194">
          <cell r="A194" t="str">
            <v>6666 БОЯНСКАЯ Папа может п/к в/у 0,28кг 8 шт. ОСТАНКИНО</v>
          </cell>
          <cell r="B194">
            <v>131</v>
          </cell>
          <cell r="C194">
            <v>131</v>
          </cell>
          <cell r="D194">
            <v>1750</v>
          </cell>
          <cell r="E194">
            <v>1750</v>
          </cell>
          <cell r="F194">
            <v>1750</v>
          </cell>
        </row>
        <row r="195">
          <cell r="A195" t="str">
            <v>6683 СЕРВЕЛАТ ЗЕРНИСТЫЙ ПМ в/к в/у 0,35кг  ОСТАНКИНО</v>
          </cell>
          <cell r="B195">
            <v>1750</v>
          </cell>
          <cell r="C195">
            <v>1750</v>
          </cell>
          <cell r="D195">
            <v>4024</v>
          </cell>
          <cell r="E195">
            <v>4024</v>
          </cell>
          <cell r="F195">
            <v>4026</v>
          </cell>
        </row>
        <row r="196">
          <cell r="A196" t="str">
            <v>6684 СЕРВЕЛАТ КАРЕЛЬСКИЙ ПМ в/к в/у 0.28кг  ОСТАНКИНО</v>
          </cell>
          <cell r="B196">
            <v>4026</v>
          </cell>
          <cell r="C196">
            <v>4026</v>
          </cell>
          <cell r="D196">
            <v>3885</v>
          </cell>
          <cell r="E196">
            <v>3885</v>
          </cell>
          <cell r="F196">
            <v>3900</v>
          </cell>
        </row>
        <row r="197">
          <cell r="A197" t="str">
            <v>6689 СЕРВЕЛАТ ОХОТНИЧИЙ ПМ в/к в/у 0,35кг 8шт  ОСТАНКИНО</v>
          </cell>
          <cell r="B197">
            <v>3900</v>
          </cell>
          <cell r="C197">
            <v>3900</v>
          </cell>
          <cell r="D197">
            <v>4154</v>
          </cell>
          <cell r="E197">
            <v>4154</v>
          </cell>
          <cell r="F197">
            <v>4169</v>
          </cell>
        </row>
        <row r="198">
          <cell r="A198" t="str">
            <v>6692 СЕРВЕЛАТ ПРИМА в/к в/у 0.28кг 8шт.  ОСТАНКИНО</v>
          </cell>
          <cell r="B198">
            <v>4169</v>
          </cell>
          <cell r="C198">
            <v>4169</v>
          </cell>
          <cell r="D198">
            <v>2</v>
          </cell>
          <cell r="E198">
            <v>2</v>
          </cell>
          <cell r="F198">
            <v>2</v>
          </cell>
        </row>
        <row r="199">
          <cell r="A199" t="str">
            <v>6697 СЕРВЕЛАТ ФИНСКИЙ ПМ в/к в/у 0,35кг 8шт.  ОСТАНКИНО</v>
          </cell>
          <cell r="B199">
            <v>2</v>
          </cell>
          <cell r="C199">
            <v>2</v>
          </cell>
          <cell r="D199">
            <v>6365</v>
          </cell>
          <cell r="E199">
            <v>6365</v>
          </cell>
          <cell r="F199">
            <v>6372</v>
          </cell>
        </row>
        <row r="200">
          <cell r="A200" t="str">
            <v>6713 СОЧНЫЙ ГРИЛЬ ПМ сос п/о мгс 0.41кг 8шт.  ОСТАНКИНО</v>
          </cell>
          <cell r="B200">
            <v>6372</v>
          </cell>
          <cell r="C200">
            <v>6372</v>
          </cell>
          <cell r="D200">
            <v>1746</v>
          </cell>
          <cell r="E200">
            <v>1746</v>
          </cell>
          <cell r="F200">
            <v>1746</v>
          </cell>
        </row>
        <row r="201">
          <cell r="A201" t="str">
            <v>6722 СОЧНЫЕ ПМ сос п/о мгс 0,41кг 10шт.  ОСТАНКИНО</v>
          </cell>
          <cell r="B201">
            <v>1746</v>
          </cell>
          <cell r="C201">
            <v>1746</v>
          </cell>
          <cell r="D201">
            <v>7823</v>
          </cell>
          <cell r="E201">
            <v>7823</v>
          </cell>
          <cell r="F201">
            <v>7835</v>
          </cell>
        </row>
        <row r="202">
          <cell r="A202" t="str">
            <v>6726 СЛИВОЧНЫЕ ПМ сос п/о мгс 0.41кг 10шт.  ОСТАНКИНО</v>
          </cell>
          <cell r="B202">
            <v>7835</v>
          </cell>
          <cell r="C202">
            <v>7835</v>
          </cell>
          <cell r="D202">
            <v>3137</v>
          </cell>
          <cell r="E202">
            <v>3137</v>
          </cell>
          <cell r="F202">
            <v>3143</v>
          </cell>
        </row>
        <row r="203">
          <cell r="A203" t="str">
            <v>6747 РУССКАЯ ПРЕМИУМ ПМ вар ф/о в/у  ОСТАНКИНО</v>
          </cell>
          <cell r="B203">
            <v>3143</v>
          </cell>
          <cell r="C203">
            <v>3143</v>
          </cell>
          <cell r="D203">
            <v>60</v>
          </cell>
          <cell r="E203">
            <v>60</v>
          </cell>
          <cell r="F203">
            <v>60</v>
          </cell>
        </row>
        <row r="204">
          <cell r="A204" t="str">
            <v>6759 МОЛОЧНЫЕ ГОСТ сос ц/о мгс 0.4кг 7шт.  ОСТАНКИНО</v>
          </cell>
          <cell r="B204">
            <v>60</v>
          </cell>
          <cell r="C204">
            <v>60</v>
          </cell>
          <cell r="D204">
            <v>21</v>
          </cell>
          <cell r="E204">
            <v>21</v>
          </cell>
          <cell r="F204">
            <v>21</v>
          </cell>
        </row>
        <row r="205">
          <cell r="A205" t="str">
            <v>6761 МОЛОЧНЫЕ ГОСТ сос ц/о мгс 1*4  ОСТАНКИНО</v>
          </cell>
          <cell r="B205">
            <v>21</v>
          </cell>
          <cell r="C205">
            <v>21</v>
          </cell>
          <cell r="D205">
            <v>3.5</v>
          </cell>
          <cell r="E205">
            <v>3.5</v>
          </cell>
          <cell r="F205">
            <v>3.5</v>
          </cell>
        </row>
        <row r="206">
          <cell r="A206" t="str">
            <v>6762 СЛИВОЧНЫЕ сос ц/о мгс 0.41кг 8шт.  ОСТАНКИНО</v>
          </cell>
          <cell r="B206">
            <v>3.5</v>
          </cell>
          <cell r="C206">
            <v>3.5</v>
          </cell>
          <cell r="D206">
            <v>224</v>
          </cell>
          <cell r="E206">
            <v>224</v>
          </cell>
          <cell r="F206">
            <v>224</v>
          </cell>
        </row>
        <row r="207">
          <cell r="A207" t="str">
            <v>6764 СЛИВОЧНЫЕ сос ц/о мгс 1*4  ОСТАНКИНО</v>
          </cell>
          <cell r="B207">
            <v>224</v>
          </cell>
          <cell r="C207">
            <v>224</v>
          </cell>
          <cell r="D207">
            <v>40.1</v>
          </cell>
          <cell r="E207">
            <v>40.0999755859375</v>
          </cell>
          <cell r="F207">
            <v>40.1</v>
          </cell>
        </row>
        <row r="208">
          <cell r="A208" t="str">
            <v>6765 РУБЛЕНЫЕ сос ц/о мгс 0.36кг 6шт.  ОСТАНКИНО</v>
          </cell>
          <cell r="B208">
            <v>40.0999755859375</v>
          </cell>
          <cell r="C208">
            <v>40.0999755859375</v>
          </cell>
          <cell r="D208">
            <v>878</v>
          </cell>
          <cell r="E208">
            <v>878</v>
          </cell>
          <cell r="F208">
            <v>878</v>
          </cell>
        </row>
        <row r="209">
          <cell r="A209" t="str">
            <v>6767 РУБЛЕНЫЕ сос ц/о мгс 1*4  ОСТАНКИНО</v>
          </cell>
          <cell r="B209">
            <v>878</v>
          </cell>
          <cell r="C209">
            <v>878</v>
          </cell>
          <cell r="D209">
            <v>71.5</v>
          </cell>
          <cell r="E209">
            <v>71.5</v>
          </cell>
          <cell r="F209">
            <v>72.588999999999999</v>
          </cell>
        </row>
        <row r="210">
          <cell r="A210" t="str">
            <v>6768 С СЫРОМ сос ц/о мгс 0.41кг 6шт.  ОСТАНКИНО</v>
          </cell>
          <cell r="B210">
            <v>72.5889892578125</v>
          </cell>
          <cell r="C210">
            <v>72.5889892578125</v>
          </cell>
          <cell r="D210">
            <v>215</v>
          </cell>
          <cell r="E210">
            <v>215</v>
          </cell>
          <cell r="F210">
            <v>215</v>
          </cell>
        </row>
        <row r="211">
          <cell r="A211" t="str">
            <v>6770 ИСПАНСКИЕ сос ц/о мгс 0.41кг 6шт.  ОСТАНКИНО</v>
          </cell>
          <cell r="B211">
            <v>215</v>
          </cell>
          <cell r="C211">
            <v>215</v>
          </cell>
          <cell r="D211">
            <v>323</v>
          </cell>
          <cell r="E211">
            <v>323</v>
          </cell>
          <cell r="F211">
            <v>323</v>
          </cell>
        </row>
        <row r="212">
          <cell r="A212" t="str">
            <v>6773 САЛЯМИ Папа может п/к в/у 0,28кг 8шт.  ОСТАНКИНО</v>
          </cell>
          <cell r="B212">
            <v>323</v>
          </cell>
          <cell r="C212">
            <v>323</v>
          </cell>
          <cell r="D212">
            <v>853</v>
          </cell>
          <cell r="E212">
            <v>853</v>
          </cell>
          <cell r="F212">
            <v>853</v>
          </cell>
        </row>
        <row r="213">
          <cell r="A213" t="str">
            <v>6777 МЯСНЫЕ С ГОВЯДИНОЙ ПМ сос п/о мгс 0.4кг  ОСТАНКИНО</v>
          </cell>
          <cell r="B213">
            <v>853</v>
          </cell>
          <cell r="C213">
            <v>853</v>
          </cell>
          <cell r="D213">
            <v>1596</v>
          </cell>
          <cell r="E213">
            <v>1596</v>
          </cell>
          <cell r="F213">
            <v>1596</v>
          </cell>
        </row>
        <row r="214">
          <cell r="A214" t="str">
            <v>6785 ВЕНСКАЯ САЛЯМИ п/к в/у 0.33кг 8шт.  ОСТАНКИНО</v>
          </cell>
          <cell r="B214">
            <v>1596</v>
          </cell>
          <cell r="C214">
            <v>1596</v>
          </cell>
          <cell r="D214">
            <v>446</v>
          </cell>
          <cell r="E214">
            <v>446</v>
          </cell>
          <cell r="F214">
            <v>446</v>
          </cell>
        </row>
        <row r="215">
          <cell r="A215" t="str">
            <v>6787 СЕРВЕЛАТ КРЕМЛЕВСКИЙ в/к в/у 0,33кг 8шт.  ОСТАНКИНО</v>
          </cell>
          <cell r="B215">
            <v>446</v>
          </cell>
          <cell r="C215">
            <v>446</v>
          </cell>
          <cell r="D215">
            <v>398</v>
          </cell>
          <cell r="E215">
            <v>398</v>
          </cell>
          <cell r="F215">
            <v>399</v>
          </cell>
        </row>
        <row r="216">
          <cell r="A216" t="str">
            <v>6791 СЕРВЕЛАТ ПРЕМИУМ в/к в/у 0,33кг 8шт.  ОСТАНКИНО</v>
          </cell>
          <cell r="B216">
            <v>399</v>
          </cell>
          <cell r="C216">
            <v>399</v>
          </cell>
          <cell r="D216">
            <v>493</v>
          </cell>
          <cell r="E216">
            <v>493</v>
          </cell>
          <cell r="F216">
            <v>493</v>
          </cell>
        </row>
        <row r="217">
          <cell r="A217" t="str">
            <v>6793 БАЛЫКОВАЯ в/к в/у 0,33кг 8шт.  ОСТАНКИНО</v>
          </cell>
          <cell r="B217">
            <v>493</v>
          </cell>
          <cell r="C217">
            <v>493</v>
          </cell>
          <cell r="D217">
            <v>622</v>
          </cell>
          <cell r="E217">
            <v>622</v>
          </cell>
          <cell r="F217">
            <v>623</v>
          </cell>
        </row>
        <row r="218">
          <cell r="A218" t="str">
            <v>6794 БАЛЫКОВАЯ в/к в/у  ОСТАНКИНО</v>
          </cell>
          <cell r="B218">
            <v>623</v>
          </cell>
          <cell r="C218">
            <v>623</v>
          </cell>
          <cell r="D218">
            <v>22.12</v>
          </cell>
          <cell r="E218">
            <v>22.1199951171875</v>
          </cell>
          <cell r="F218">
            <v>22.12</v>
          </cell>
        </row>
        <row r="219">
          <cell r="A219" t="str">
            <v>6795 ОСТАНКИНСКАЯ в/к в/у 0,33кг 8шт.  ОСТАНКИНО</v>
          </cell>
          <cell r="B219">
            <v>22.1199951171875</v>
          </cell>
          <cell r="C219">
            <v>22.1199951171875</v>
          </cell>
          <cell r="D219">
            <v>30</v>
          </cell>
          <cell r="E219">
            <v>30</v>
          </cell>
          <cell r="F219">
            <v>30</v>
          </cell>
        </row>
        <row r="220">
          <cell r="A220" t="str">
            <v>6801 ОСТАНКИНСКАЯ вар п/о 0.4кг 8шт.  ОСТАНКИНО</v>
          </cell>
          <cell r="B220">
            <v>30</v>
          </cell>
          <cell r="C220">
            <v>30</v>
          </cell>
          <cell r="D220">
            <v>215</v>
          </cell>
          <cell r="E220">
            <v>215</v>
          </cell>
          <cell r="F220">
            <v>215</v>
          </cell>
        </row>
        <row r="221">
          <cell r="A221" t="str">
            <v>6802 ОСТАНКИНСКАЯ вар п/о  ОСТАНКИНО</v>
          </cell>
          <cell r="B221">
            <v>215</v>
          </cell>
          <cell r="C221">
            <v>215</v>
          </cell>
          <cell r="D221">
            <v>14.8</v>
          </cell>
          <cell r="E221">
            <v>14.799995422363281</v>
          </cell>
          <cell r="F221">
            <v>14.8</v>
          </cell>
        </row>
        <row r="222">
          <cell r="A222" t="str">
            <v>6807 СЕРВЕЛАТ ЕВРОПЕЙСКИЙ в/к в/у 0,33кг 8шт.  ОСТАНКИНО</v>
          </cell>
          <cell r="B222">
            <v>14.799995422363281</v>
          </cell>
          <cell r="C222">
            <v>14.799995422363281</v>
          </cell>
          <cell r="D222">
            <v>151</v>
          </cell>
          <cell r="E222">
            <v>151</v>
          </cell>
          <cell r="F222">
            <v>151</v>
          </cell>
        </row>
        <row r="223">
          <cell r="A223" t="str">
            <v>6829 МОЛОЧНЫЕ КЛАССИЧЕСКИЕ сос п/о мгс 2*4_С  ОСТАНКИНО</v>
          </cell>
          <cell r="B223">
            <v>151</v>
          </cell>
          <cell r="C223">
            <v>151</v>
          </cell>
          <cell r="D223">
            <v>799.3</v>
          </cell>
          <cell r="E223">
            <v>799.2998046875</v>
          </cell>
          <cell r="F223">
            <v>799.3</v>
          </cell>
        </row>
        <row r="224">
          <cell r="A224" t="str">
            <v>6834 ПОСОЛЬСКАЯ ПМ с/к с/н в/у 1/100 10шт.  ОСТАНКИНО</v>
          </cell>
          <cell r="B224">
            <v>799.2998046875</v>
          </cell>
          <cell r="C224">
            <v>799.2998046875</v>
          </cell>
          <cell r="D224">
            <v>398</v>
          </cell>
          <cell r="E224">
            <v>398</v>
          </cell>
          <cell r="F224">
            <v>398</v>
          </cell>
        </row>
        <row r="225">
          <cell r="A225" t="str">
            <v>6837 ФИЛЕЙНЫЕ Папа Может сос ц/о мгс 0.4кг  ОСТАНКИНО</v>
          </cell>
          <cell r="B225">
            <v>398</v>
          </cell>
          <cell r="C225">
            <v>398</v>
          </cell>
          <cell r="D225">
            <v>1477</v>
          </cell>
          <cell r="E225">
            <v>1477</v>
          </cell>
          <cell r="F225">
            <v>1477</v>
          </cell>
        </row>
        <row r="226">
          <cell r="A226" t="str">
            <v>6852 МОЛОЧНЫЕ ПРЕМИУМ ПМ сос п/о в/ у 1/350  ОСТАНКИНО</v>
          </cell>
          <cell r="B226">
            <v>1477</v>
          </cell>
          <cell r="C226">
            <v>1477</v>
          </cell>
          <cell r="D226">
            <v>3234</v>
          </cell>
          <cell r="E226">
            <v>3234</v>
          </cell>
          <cell r="F226">
            <v>3235</v>
          </cell>
        </row>
        <row r="227">
          <cell r="A227" t="str">
            <v>6853 МОЛОЧНЫЕ ПРЕМИУМ ПМ сос п/о мгс 1*6  ОСТАНКИНО</v>
          </cell>
          <cell r="B227">
            <v>3235</v>
          </cell>
          <cell r="C227">
            <v>3235</v>
          </cell>
          <cell r="D227">
            <v>179.4</v>
          </cell>
          <cell r="E227">
            <v>179.39990234375</v>
          </cell>
          <cell r="F227">
            <v>179.4</v>
          </cell>
        </row>
        <row r="228">
          <cell r="A228" t="str">
            <v>6854 МОЛОЧНЫЕ ПРЕМИУМ ПМ сос п/о мгс 0.6кг  ОСТАНКИНО</v>
          </cell>
          <cell r="B228">
            <v>179.39990234375</v>
          </cell>
          <cell r="C228">
            <v>179.39990234375</v>
          </cell>
          <cell r="D228">
            <v>409</v>
          </cell>
          <cell r="E228">
            <v>409</v>
          </cell>
          <cell r="F228">
            <v>409</v>
          </cell>
        </row>
        <row r="229">
          <cell r="A229" t="str">
            <v>6861 ДОМАШНИЙ РЕЦЕПТ Коровино вар п/о  ОСТАНКИНО</v>
          </cell>
          <cell r="B229">
            <v>409</v>
          </cell>
          <cell r="C229">
            <v>409</v>
          </cell>
          <cell r="D229">
            <v>404.6</v>
          </cell>
          <cell r="E229">
            <v>404.599853515625</v>
          </cell>
          <cell r="F229">
            <v>404.6</v>
          </cell>
        </row>
        <row r="230">
          <cell r="A230" t="str">
            <v>6862 ДОМАШНИЙ РЕЦЕПТ СО ШПИК. Коровино вар п/о  ОСТАНКИНО</v>
          </cell>
          <cell r="B230">
            <v>404.599853515625</v>
          </cell>
          <cell r="C230">
            <v>404.599853515625</v>
          </cell>
          <cell r="D230">
            <v>73</v>
          </cell>
          <cell r="E230">
            <v>73</v>
          </cell>
          <cell r="F230">
            <v>74.948999999999998</v>
          </cell>
        </row>
        <row r="231">
          <cell r="A231" t="str">
            <v>6865 ВЕТЧ.НЕЖНАЯ Коровино п/о  ОСТАНКИНО</v>
          </cell>
          <cell r="B231">
            <v>74.948974609375</v>
          </cell>
          <cell r="C231">
            <v>74.948974609375</v>
          </cell>
          <cell r="D231">
            <v>198.4</v>
          </cell>
          <cell r="E231">
            <v>198.39990234375</v>
          </cell>
          <cell r="F231">
            <v>198.4</v>
          </cell>
        </row>
        <row r="232">
          <cell r="A232" t="str">
            <v>6870 С ГОВЯДИНОЙ СН сос п/о мгс 1*6  ОСТАНКИНО</v>
          </cell>
          <cell r="B232">
            <v>198.39990234375</v>
          </cell>
          <cell r="C232">
            <v>198.39990234375</v>
          </cell>
          <cell r="D232">
            <v>105.5</v>
          </cell>
          <cell r="E232">
            <v>105.5</v>
          </cell>
          <cell r="F232">
            <v>105.5</v>
          </cell>
        </row>
        <row r="233">
          <cell r="A233" t="str">
            <v>6901 МЯСНИКС ПМ сос б/о мгс 1/160 14шт.  ОСТАНКИНО</v>
          </cell>
          <cell r="B233">
            <v>105.5</v>
          </cell>
          <cell r="C233">
            <v>105.5</v>
          </cell>
          <cell r="D233">
            <v>71</v>
          </cell>
          <cell r="E233">
            <v>71</v>
          </cell>
          <cell r="F233">
            <v>71</v>
          </cell>
        </row>
        <row r="234">
          <cell r="A234" t="str">
            <v>6909 ДЛЯ ДЕТЕЙ сос п/о мгс 0.33кг 8шт.  ОСТАНКИНО</v>
          </cell>
          <cell r="B234">
            <v>71</v>
          </cell>
          <cell r="C234">
            <v>71</v>
          </cell>
          <cell r="D234">
            <v>723</v>
          </cell>
          <cell r="E234">
            <v>723</v>
          </cell>
          <cell r="F234">
            <v>731</v>
          </cell>
        </row>
        <row r="235">
          <cell r="A235" t="str">
            <v>6919 БЕКОН с/к с/н в/у 1/180 10шт.  ОСТАНКИНО</v>
          </cell>
          <cell r="B235">
            <v>731</v>
          </cell>
          <cell r="C235">
            <v>731</v>
          </cell>
          <cell r="D235">
            <v>584</v>
          </cell>
          <cell r="E235">
            <v>584</v>
          </cell>
          <cell r="F235">
            <v>586</v>
          </cell>
        </row>
        <row r="236">
          <cell r="A236" t="str">
            <v>6921 БЕКОН Папа может с/к с/н в/у 1/140 10шт  ОСТАНКИНО</v>
          </cell>
          <cell r="B236">
            <v>586</v>
          </cell>
          <cell r="C236">
            <v>586</v>
          </cell>
          <cell r="D236">
            <v>4</v>
          </cell>
          <cell r="E236">
            <v>4</v>
          </cell>
          <cell r="F236">
            <v>11</v>
          </cell>
        </row>
        <row r="237">
          <cell r="A237" t="str">
            <v>Балык говяжий с/к "Эликатессе" 0,10 кг.шт. нарезка (лоток с ср.защ.атм.)  СПК</v>
          </cell>
          <cell r="B237">
            <v>11</v>
          </cell>
          <cell r="C237">
            <v>11</v>
          </cell>
          <cell r="D237">
            <v>246</v>
          </cell>
          <cell r="E237">
            <v>246</v>
          </cell>
          <cell r="F237">
            <v>246</v>
          </cell>
        </row>
        <row r="238">
          <cell r="A238" t="str">
            <v>Балык свиной с/к "Эликатессе" 0,10 кг.шт. нарезка (лоток с ср.защ.атм.)  СПК</v>
          </cell>
          <cell r="B238">
            <v>246</v>
          </cell>
          <cell r="C238">
            <v>246</v>
          </cell>
          <cell r="D238">
            <v>332</v>
          </cell>
          <cell r="E238">
            <v>332</v>
          </cell>
          <cell r="F238">
            <v>332</v>
          </cell>
        </row>
        <row r="239">
          <cell r="A239" t="str">
            <v>БОНУС Z-ОСОБАЯ Коровино вар п/о 0.5кг_СНГ (6305)  ОСТАНКИНО</v>
          </cell>
          <cell r="B239">
            <v>332</v>
          </cell>
          <cell r="C239">
            <v>332</v>
          </cell>
          <cell r="D239">
            <v>2</v>
          </cell>
          <cell r="E239">
            <v>2</v>
          </cell>
          <cell r="F239">
            <v>2</v>
          </cell>
        </row>
        <row r="240">
          <cell r="A240" t="str">
            <v>БОНУС ДОМАШНИЙ РЕЦЕПТ Коровино 0.5кг 8шт. (6305)</v>
          </cell>
          <cell r="B240">
            <v>2</v>
          </cell>
          <cell r="C240">
            <v>2</v>
          </cell>
          <cell r="D240">
            <v>38</v>
          </cell>
          <cell r="E240">
            <v>38</v>
          </cell>
          <cell r="F240">
            <v>38</v>
          </cell>
        </row>
        <row r="241">
          <cell r="A241" t="str">
            <v>БОНУС ДОМАШНИЙ РЕЦЕПТ Коровино вар п/о (5324)</v>
          </cell>
          <cell r="B241">
            <v>38</v>
          </cell>
          <cell r="C241">
            <v>38</v>
          </cell>
          <cell r="D241">
            <v>46</v>
          </cell>
          <cell r="E241">
            <v>46</v>
          </cell>
          <cell r="F241">
            <v>46</v>
          </cell>
        </row>
        <row r="242">
          <cell r="A242" t="str">
            <v>БОНУС СОЧНЫЕ сос п/о мгс 0.41кг_UZ (6087)  ОСТАНКИНО</v>
          </cell>
          <cell r="B242">
            <v>46</v>
          </cell>
          <cell r="C242">
            <v>46</v>
          </cell>
          <cell r="D242">
            <v>171</v>
          </cell>
          <cell r="E242">
            <v>171</v>
          </cell>
          <cell r="F242">
            <v>171</v>
          </cell>
        </row>
        <row r="243">
          <cell r="A243" t="str">
            <v>БОНУС СОЧНЫЕ сос п/о мгс 1*6_UZ (6088)  ОСТАНКИНО</v>
          </cell>
          <cell r="B243">
            <v>171</v>
          </cell>
          <cell r="C243">
            <v>171</v>
          </cell>
          <cell r="D243">
            <v>245</v>
          </cell>
          <cell r="E243">
            <v>245</v>
          </cell>
          <cell r="F243">
            <v>245</v>
          </cell>
        </row>
        <row r="244">
          <cell r="A244" t="str">
            <v>БОНУС_ 457  Колбаса Молочная ТМ Особый рецепт ВЕС большой батон  ПОКОМ</v>
          </cell>
          <cell r="B244">
            <v>245</v>
          </cell>
          <cell r="C244">
            <v>245</v>
          </cell>
          <cell r="D244">
            <v>245</v>
          </cell>
          <cell r="E244">
            <v>245</v>
          </cell>
          <cell r="F244">
            <v>1070.5409999999999</v>
          </cell>
        </row>
        <row r="245">
          <cell r="A245" t="str">
            <v>БОНУС_273  Сосиски Сочинки с сочной грудинкой, МГС 0.4кг,   ПОКОМ</v>
          </cell>
          <cell r="B245">
            <v>1070.5400390625</v>
          </cell>
          <cell r="C245">
            <v>1070.5400390625</v>
          </cell>
          <cell r="D245">
            <v>1070.5400390625</v>
          </cell>
          <cell r="E245">
            <v>1070.5400390625</v>
          </cell>
          <cell r="F245">
            <v>1303</v>
          </cell>
        </row>
        <row r="246">
          <cell r="A246" t="str">
            <v>БОНУС_283  Сосиски Сочинки, ВЕС, ТМ Стародворье ПОКОМ</v>
          </cell>
          <cell r="B246">
            <v>1303</v>
          </cell>
          <cell r="C246">
            <v>1303</v>
          </cell>
          <cell r="D246">
            <v>1303</v>
          </cell>
          <cell r="E246">
            <v>1303</v>
          </cell>
          <cell r="F246">
            <v>1.3</v>
          </cell>
        </row>
        <row r="247">
          <cell r="A247" t="str">
            <v>БОНУС_305  Колбаса Сервелат Мясорубский с мелкорубленным окороком в/у  ТМ Стародворье ВЕС   ПОКОМ</v>
          </cell>
          <cell r="B247">
            <v>1.2999992370605469</v>
          </cell>
          <cell r="C247">
            <v>1.2999992370605469</v>
          </cell>
          <cell r="D247">
            <v>1.2999992370605469</v>
          </cell>
          <cell r="E247">
            <v>1.2999992370605469</v>
          </cell>
          <cell r="F247">
            <v>0.7</v>
          </cell>
        </row>
        <row r="248">
          <cell r="A248" t="str">
            <v>БОНУС_Колбаса вареная Филейская ТМ Вязанка. ВЕС  ПОКОМ</v>
          </cell>
          <cell r="B248">
            <v>0.69999980926513672</v>
          </cell>
          <cell r="C248">
            <v>0.69999980926513672</v>
          </cell>
          <cell r="D248">
            <v>0.69999980926513672</v>
          </cell>
          <cell r="E248">
            <v>0.69999980926513672</v>
          </cell>
          <cell r="F248">
            <v>437.93099999999998</v>
          </cell>
        </row>
        <row r="249">
          <cell r="A249" t="str">
            <v>БОНУС_Колбаса Сервелат Филедворский, фиброуз, в/у 0,35 кг срез,  ПОКОМ</v>
          </cell>
          <cell r="B249">
            <v>437.930908203125</v>
          </cell>
          <cell r="C249">
            <v>437.930908203125</v>
          </cell>
          <cell r="D249">
            <v>437.930908203125</v>
          </cell>
          <cell r="E249">
            <v>437.930908203125</v>
          </cell>
          <cell r="F249">
            <v>516</v>
          </cell>
        </row>
        <row r="250">
          <cell r="A250" t="str">
            <v>БОНУС_Мини-чебуречки с мясом  0,3кг ТМ Зареченские  ПОКОМ</v>
          </cell>
          <cell r="B250">
            <v>516</v>
          </cell>
          <cell r="C250">
            <v>516</v>
          </cell>
          <cell r="D250">
            <v>516</v>
          </cell>
          <cell r="E250">
            <v>516</v>
          </cell>
          <cell r="F250">
            <v>2</v>
          </cell>
        </row>
        <row r="251">
          <cell r="A251" t="str">
            <v>БОНУС_Пельмени Бульмени с говядиной и свининой Наваристые 2,7кг Горячая штучка ВЕС  ПОКОМ</v>
          </cell>
          <cell r="B251">
            <v>2</v>
          </cell>
          <cell r="C251">
            <v>2</v>
          </cell>
          <cell r="D251">
            <v>2</v>
          </cell>
          <cell r="E251">
            <v>2</v>
          </cell>
          <cell r="F251">
            <v>135</v>
          </cell>
        </row>
        <row r="252">
          <cell r="A252" t="str">
            <v>БОНУС_Пельмени Отборные из свинины и говядины 0,9 кг ТМ Стародворье ТС Медвежье ушко  ПОКОМ</v>
          </cell>
          <cell r="B252">
            <v>135</v>
          </cell>
          <cell r="C252">
            <v>135</v>
          </cell>
          <cell r="D252">
            <v>135</v>
          </cell>
          <cell r="E252">
            <v>135</v>
          </cell>
          <cell r="F252">
            <v>375</v>
          </cell>
        </row>
        <row r="253">
          <cell r="A253" t="str">
            <v>Бутербродная вареная 0,47 кг шт.  СПК</v>
          </cell>
          <cell r="B253">
            <v>375</v>
          </cell>
          <cell r="C253">
            <v>375</v>
          </cell>
          <cell r="D253">
            <v>71</v>
          </cell>
          <cell r="E253">
            <v>71</v>
          </cell>
          <cell r="F253">
            <v>71</v>
          </cell>
        </row>
        <row r="254">
          <cell r="A254" t="str">
            <v>Вацлавская п/к (черева) 390 гр.шт. термоус.пак  СПК</v>
          </cell>
          <cell r="B254">
            <v>71</v>
          </cell>
          <cell r="C254">
            <v>71</v>
          </cell>
          <cell r="D254">
            <v>55</v>
          </cell>
          <cell r="E254">
            <v>55</v>
          </cell>
          <cell r="F254">
            <v>55</v>
          </cell>
        </row>
        <row r="255">
          <cell r="A255" t="str">
            <v>Готовые чебупели острые с мясом Горячая штучка 0,3 кг зам  ПОКОМ</v>
          </cell>
          <cell r="B255">
            <v>55</v>
          </cell>
          <cell r="C255">
            <v>55</v>
          </cell>
          <cell r="D255">
            <v>2</v>
          </cell>
          <cell r="E255">
            <v>2</v>
          </cell>
          <cell r="F255">
            <v>544</v>
          </cell>
        </row>
        <row r="256">
          <cell r="A256" t="str">
            <v>Готовые чебупели с ветчиной и сыром Горячая штучка 0,3кг зам  ПОКОМ</v>
          </cell>
          <cell r="B256">
            <v>544</v>
          </cell>
          <cell r="C256">
            <v>544</v>
          </cell>
          <cell r="D256">
            <v>10</v>
          </cell>
          <cell r="E256">
            <v>10</v>
          </cell>
          <cell r="F256">
            <v>4303</v>
          </cell>
        </row>
        <row r="257">
          <cell r="A257" t="str">
            <v>Готовые чебупели сочные с мясом ТМ Горячая штучка  0,3кг зам  ПОКОМ</v>
          </cell>
          <cell r="B257">
            <v>4303</v>
          </cell>
          <cell r="C257">
            <v>4303</v>
          </cell>
          <cell r="D257">
            <v>13</v>
          </cell>
          <cell r="E257">
            <v>13</v>
          </cell>
          <cell r="F257">
            <v>2191</v>
          </cell>
        </row>
        <row r="258">
          <cell r="A258" t="str">
            <v>Готовые чебуреки с мясом ТМ Горячая штучка 0,09 кг флоу-пак ПОКОМ</v>
          </cell>
          <cell r="B258">
            <v>2191</v>
          </cell>
          <cell r="C258">
            <v>2191</v>
          </cell>
          <cell r="D258">
            <v>2191</v>
          </cell>
          <cell r="E258">
            <v>2191</v>
          </cell>
          <cell r="F258">
            <v>390</v>
          </cell>
        </row>
        <row r="259">
          <cell r="A259" t="str">
            <v>Гуцульская с/к "КолбасГрад" 160 гр.шт. термоус. пак  СПК</v>
          </cell>
          <cell r="B259">
            <v>390</v>
          </cell>
          <cell r="C259">
            <v>390</v>
          </cell>
          <cell r="D259">
            <v>176</v>
          </cell>
          <cell r="E259">
            <v>176</v>
          </cell>
          <cell r="F259">
            <v>176</v>
          </cell>
        </row>
        <row r="260">
          <cell r="A260" t="str">
            <v>Дельгаро с/в "Эликатессе" 140 гр.шт.  СПК</v>
          </cell>
          <cell r="B260">
            <v>176</v>
          </cell>
          <cell r="C260">
            <v>176</v>
          </cell>
          <cell r="D260">
            <v>79</v>
          </cell>
          <cell r="E260">
            <v>79</v>
          </cell>
          <cell r="F260">
            <v>79</v>
          </cell>
        </row>
        <row r="261">
          <cell r="A261" t="str">
            <v>Деревенская с чесночком и сальцем п/к (черева) 390 гр.шт. термоус. пак.  СПК</v>
          </cell>
          <cell r="B261">
            <v>79</v>
          </cell>
          <cell r="C261">
            <v>79</v>
          </cell>
          <cell r="D261">
            <v>414</v>
          </cell>
          <cell r="E261">
            <v>414</v>
          </cell>
          <cell r="F261">
            <v>414</v>
          </cell>
        </row>
        <row r="262">
          <cell r="A262" t="str">
            <v>Докторская вареная в/с  СПК</v>
          </cell>
          <cell r="B262">
            <v>414</v>
          </cell>
          <cell r="C262">
            <v>414</v>
          </cell>
          <cell r="D262">
            <v>28</v>
          </cell>
          <cell r="E262">
            <v>28</v>
          </cell>
          <cell r="F262">
            <v>28</v>
          </cell>
        </row>
        <row r="263">
          <cell r="A263" t="str">
            <v>Докторская вареная в/с 0,47 кг шт.  СПК</v>
          </cell>
          <cell r="B263">
            <v>28</v>
          </cell>
          <cell r="C263">
            <v>28</v>
          </cell>
          <cell r="D263">
            <v>25</v>
          </cell>
          <cell r="E263">
            <v>25</v>
          </cell>
          <cell r="F263">
            <v>25</v>
          </cell>
        </row>
        <row r="264">
          <cell r="A264" t="str">
            <v>Докторская вареная термоус.пак. "Высокий вкус"  СПК</v>
          </cell>
          <cell r="B264">
            <v>25</v>
          </cell>
          <cell r="C264">
            <v>25</v>
          </cell>
          <cell r="D264">
            <v>146</v>
          </cell>
          <cell r="E264">
            <v>146</v>
          </cell>
          <cell r="F264">
            <v>146</v>
          </cell>
        </row>
        <row r="265">
          <cell r="A265" t="str">
            <v>Каша гречневая с говядиной "СПК" ж/б 0,340 кг.шт. термоус. пл. ЧМК  СПК</v>
          </cell>
          <cell r="B265">
            <v>146</v>
          </cell>
          <cell r="C265">
            <v>146</v>
          </cell>
          <cell r="D265">
            <v>25</v>
          </cell>
          <cell r="E265">
            <v>25</v>
          </cell>
          <cell r="F265">
            <v>28</v>
          </cell>
        </row>
        <row r="266">
          <cell r="A266" t="str">
            <v>Каша перловая с говядиной "СПК" ж/б 0,340 кг.шт. термоус. пл. ЧМК СПК</v>
          </cell>
          <cell r="B266">
            <v>28</v>
          </cell>
          <cell r="C266">
            <v>28</v>
          </cell>
          <cell r="D266">
            <v>12</v>
          </cell>
          <cell r="E266">
            <v>12</v>
          </cell>
          <cell r="F266">
            <v>15</v>
          </cell>
        </row>
        <row r="267">
          <cell r="A267" t="str">
            <v>Классическая вареная 400 гр.шт.  СПК</v>
          </cell>
          <cell r="B267">
            <v>15</v>
          </cell>
          <cell r="C267">
            <v>15</v>
          </cell>
          <cell r="D267">
            <v>15</v>
          </cell>
          <cell r="E267">
            <v>15</v>
          </cell>
          <cell r="F267">
            <v>15</v>
          </cell>
        </row>
        <row r="268">
          <cell r="A268" t="str">
            <v>Колбаски ПодПивасики оригинальные с/к 0,10 кг.шт. термофор.пак.  СПК</v>
          </cell>
          <cell r="B268">
            <v>15</v>
          </cell>
          <cell r="C268">
            <v>15</v>
          </cell>
          <cell r="D268">
            <v>1247</v>
          </cell>
          <cell r="E268">
            <v>1247</v>
          </cell>
          <cell r="F268">
            <v>1277</v>
          </cell>
        </row>
        <row r="269">
          <cell r="A269" t="str">
            <v>Колбаски ПодПивасики острые с/к 0,10 кг.шт. термофор.пак.  СПК</v>
          </cell>
          <cell r="B269">
            <v>1277</v>
          </cell>
          <cell r="C269">
            <v>1277</v>
          </cell>
          <cell r="D269">
            <v>885</v>
          </cell>
          <cell r="E269">
            <v>885</v>
          </cell>
          <cell r="F269">
            <v>915</v>
          </cell>
        </row>
        <row r="270">
          <cell r="A270" t="str">
            <v>Колбаски ПодПивасики с сыром с/к 100 гр.шт. (в ср.защ.атм.)  СПК</v>
          </cell>
          <cell r="B270">
            <v>915</v>
          </cell>
          <cell r="C270">
            <v>915</v>
          </cell>
          <cell r="D270">
            <v>342</v>
          </cell>
          <cell r="E270">
            <v>342</v>
          </cell>
          <cell r="F270">
            <v>372</v>
          </cell>
        </row>
        <row r="271">
          <cell r="A271" t="str">
            <v>Консервы говядина тушеная "СПК" ж/б 0,338 кг.шт. термоус. пл. ЧМК  СПК</v>
          </cell>
          <cell r="B271">
            <v>372</v>
          </cell>
          <cell r="C271">
            <v>372</v>
          </cell>
          <cell r="D271">
            <v>34</v>
          </cell>
          <cell r="E271">
            <v>34</v>
          </cell>
          <cell r="F271">
            <v>34</v>
          </cell>
        </row>
        <row r="272">
          <cell r="A272" t="str">
            <v>Круггетсы с сырным соусом ТМ Горячая штучка 0,25 кг зам  ПОКОМ</v>
          </cell>
          <cell r="B272">
            <v>34</v>
          </cell>
          <cell r="C272">
            <v>34</v>
          </cell>
          <cell r="D272">
            <v>1</v>
          </cell>
          <cell r="E272">
            <v>1</v>
          </cell>
          <cell r="F272">
            <v>724</v>
          </cell>
        </row>
        <row r="273">
          <cell r="A273" t="str">
            <v>Круггетсы с сырным соусом ТМ Горячая штучка ВЕС 3 кг. ПОКОМ</v>
          </cell>
          <cell r="B273">
            <v>724</v>
          </cell>
          <cell r="C273">
            <v>724</v>
          </cell>
          <cell r="D273">
            <v>2</v>
          </cell>
          <cell r="E273">
            <v>2</v>
          </cell>
          <cell r="F273">
            <v>2</v>
          </cell>
        </row>
        <row r="274">
          <cell r="A274" t="str">
            <v>Круггетсы сочные ТМ Горячая штучка ТС Круггетсы 0,25 кг зам  ПОКОМ</v>
          </cell>
          <cell r="B274">
            <v>2</v>
          </cell>
          <cell r="C274">
            <v>2</v>
          </cell>
          <cell r="D274">
            <v>2</v>
          </cell>
          <cell r="E274">
            <v>2</v>
          </cell>
          <cell r="F274">
            <v>1411</v>
          </cell>
        </row>
        <row r="275">
          <cell r="A275" t="str">
            <v>Ла Фаворте с/в "Эликатессе" 140 гр.шт.  СПК</v>
          </cell>
          <cell r="B275">
            <v>1411</v>
          </cell>
          <cell r="C275">
            <v>1411</v>
          </cell>
          <cell r="D275">
            <v>107</v>
          </cell>
          <cell r="E275">
            <v>107</v>
          </cell>
          <cell r="F275">
            <v>107</v>
          </cell>
        </row>
        <row r="276">
          <cell r="A276" t="str">
            <v>Ливерная Печеночная "Просто выгодно" 0,3 кг.шт.  СПК</v>
          </cell>
          <cell r="B276">
            <v>107</v>
          </cell>
          <cell r="C276">
            <v>107</v>
          </cell>
          <cell r="D276">
            <v>67</v>
          </cell>
          <cell r="E276">
            <v>67</v>
          </cell>
          <cell r="F276">
            <v>67</v>
          </cell>
        </row>
        <row r="277">
          <cell r="A277" t="str">
            <v>Любительская вареная термоус.пак. "Высокий вкус"  СПК</v>
          </cell>
          <cell r="B277">
            <v>67</v>
          </cell>
          <cell r="C277">
            <v>67</v>
          </cell>
          <cell r="D277">
            <v>129</v>
          </cell>
          <cell r="E277">
            <v>129</v>
          </cell>
          <cell r="F277">
            <v>129</v>
          </cell>
        </row>
        <row r="278">
          <cell r="A278" t="str">
            <v>Мини-пицца с ветчиной и сыром 0,3кг ТМ Зареченские  ПОКОМ</v>
          </cell>
          <cell r="B278">
            <v>129</v>
          </cell>
          <cell r="C278">
            <v>129</v>
          </cell>
          <cell r="D278">
            <v>129</v>
          </cell>
          <cell r="E278">
            <v>129</v>
          </cell>
          <cell r="F278">
            <v>124</v>
          </cell>
        </row>
        <row r="279">
          <cell r="A279" t="str">
            <v>Мини-сосиски в тесте "Фрайпики" 3,7кг ВЕС,  ПОКОМ</v>
          </cell>
          <cell r="B279">
            <v>124</v>
          </cell>
          <cell r="C279">
            <v>124</v>
          </cell>
          <cell r="D279">
            <v>124</v>
          </cell>
          <cell r="E279">
            <v>124</v>
          </cell>
          <cell r="F279">
            <v>8.6999999999999993</v>
          </cell>
        </row>
        <row r="280">
          <cell r="A280" t="str">
            <v>Мини-сосиски в тесте 0,3кг ТМ Зареченские  ПОКОМ</v>
          </cell>
          <cell r="B280">
            <v>8.6999969482421875</v>
          </cell>
          <cell r="C280">
            <v>8.6999969482421875</v>
          </cell>
          <cell r="D280">
            <v>8.6999969482421875</v>
          </cell>
          <cell r="E280">
            <v>8.6999969482421875</v>
          </cell>
          <cell r="F280">
            <v>39</v>
          </cell>
        </row>
        <row r="281">
          <cell r="A281" t="str">
            <v>Мини-сосиски в тесте 3,7кг ВЕС заморож. ТМ Зареченские  ПОКОМ</v>
          </cell>
          <cell r="B281">
            <v>39</v>
          </cell>
          <cell r="C281">
            <v>39</v>
          </cell>
          <cell r="D281">
            <v>39</v>
          </cell>
          <cell r="E281">
            <v>39</v>
          </cell>
          <cell r="F281">
            <v>270.10399999999998</v>
          </cell>
        </row>
        <row r="282">
          <cell r="A282" t="str">
            <v>Мини-чебуречки с мясом  0,3кг ТМ Зареченские  ПОКОМ</v>
          </cell>
          <cell r="B282">
            <v>270.103759765625</v>
          </cell>
          <cell r="C282">
            <v>270.103759765625</v>
          </cell>
          <cell r="D282">
            <v>270.103759765625</v>
          </cell>
          <cell r="E282">
            <v>270.103759765625</v>
          </cell>
          <cell r="F282">
            <v>32</v>
          </cell>
        </row>
        <row r="283">
          <cell r="A283" t="str">
            <v>Мини-чебуречки с мясом ВЕС 5,5кг ТМ Зареченские  ПОКОМ</v>
          </cell>
          <cell r="B283">
            <v>32</v>
          </cell>
          <cell r="C283">
            <v>32</v>
          </cell>
          <cell r="D283">
            <v>32</v>
          </cell>
          <cell r="E283">
            <v>32</v>
          </cell>
          <cell r="F283">
            <v>84.741</v>
          </cell>
        </row>
        <row r="284">
          <cell r="A284" t="str">
            <v>Мини-чебуречки с сыром и ветчиной 0,3кг ТМ Зареченские  ПОКОМ</v>
          </cell>
          <cell r="B284">
            <v>84.740966796875</v>
          </cell>
          <cell r="C284">
            <v>84.740966796875</v>
          </cell>
          <cell r="D284">
            <v>84.740966796875</v>
          </cell>
          <cell r="E284">
            <v>84.740966796875</v>
          </cell>
          <cell r="F284">
            <v>84</v>
          </cell>
        </row>
        <row r="285">
          <cell r="A285" t="str">
            <v>Мини-шарики с курочкой и сыром ТМ Зареченские ВЕС  ПОКОМ</v>
          </cell>
          <cell r="B285">
            <v>84</v>
          </cell>
          <cell r="C285">
            <v>84</v>
          </cell>
          <cell r="D285">
            <v>84</v>
          </cell>
          <cell r="E285">
            <v>84</v>
          </cell>
          <cell r="F285">
            <v>144.4</v>
          </cell>
        </row>
        <row r="286">
          <cell r="A286" t="str">
            <v>Мусульманская вареная "Просто выгодно"  СПК</v>
          </cell>
          <cell r="B286">
            <v>144.39990234375</v>
          </cell>
          <cell r="C286">
            <v>144.39990234375</v>
          </cell>
          <cell r="D286">
            <v>14</v>
          </cell>
          <cell r="E286">
            <v>14</v>
          </cell>
          <cell r="F286">
            <v>14</v>
          </cell>
        </row>
        <row r="287">
          <cell r="A287" t="str">
            <v>Мусульманская п/к "Просто выгодно" термофор.пак.  СПК</v>
          </cell>
          <cell r="B287">
            <v>14</v>
          </cell>
          <cell r="C287">
            <v>14</v>
          </cell>
          <cell r="D287">
            <v>3</v>
          </cell>
          <cell r="E287">
            <v>3</v>
          </cell>
          <cell r="F287">
            <v>3</v>
          </cell>
        </row>
        <row r="288">
          <cell r="A288" t="str">
            <v>Наггетсы из печи 0,25кг ТМ Вязанка ТС Няняггетсы Сливушки замор.  ПОКОМ</v>
          </cell>
          <cell r="B288">
            <v>3</v>
          </cell>
          <cell r="C288">
            <v>3</v>
          </cell>
          <cell r="D288">
            <v>7</v>
          </cell>
          <cell r="E288">
            <v>7</v>
          </cell>
          <cell r="F288">
            <v>2983</v>
          </cell>
        </row>
        <row r="289">
          <cell r="A289" t="str">
            <v>Наггетсы Нагетосы Сочная курочка ТМ Горячая штучка 0,25 кг зам  ПОКОМ</v>
          </cell>
          <cell r="B289">
            <v>2983</v>
          </cell>
          <cell r="C289">
            <v>2983</v>
          </cell>
          <cell r="D289">
            <v>7</v>
          </cell>
          <cell r="E289">
            <v>7</v>
          </cell>
          <cell r="F289">
            <v>2169</v>
          </cell>
        </row>
        <row r="290">
          <cell r="A290" t="str">
            <v>Наггетсы с индейкой 0,25кг ТМ Вязанка ТС Няняггетсы Сливушки НД2 замор.  ПОКОМ</v>
          </cell>
          <cell r="B290">
            <v>2169</v>
          </cell>
          <cell r="C290">
            <v>2169</v>
          </cell>
          <cell r="D290">
            <v>5</v>
          </cell>
          <cell r="E290">
            <v>5</v>
          </cell>
          <cell r="F290">
            <v>2357</v>
          </cell>
        </row>
        <row r="291">
          <cell r="A291" t="str">
            <v>Наггетсы с куриным филе и сыром ТМ Вязанка 0,25 кг ПОКОМ</v>
          </cell>
          <cell r="B291">
            <v>2357</v>
          </cell>
          <cell r="C291">
            <v>2357</v>
          </cell>
          <cell r="D291">
            <v>6</v>
          </cell>
          <cell r="E291">
            <v>6</v>
          </cell>
          <cell r="F291">
            <v>790</v>
          </cell>
        </row>
        <row r="292">
          <cell r="A292" t="str">
            <v>Наггетсы Хрустящие 0,3кг ТМ Зареченские  ПОКОМ</v>
          </cell>
          <cell r="B292">
            <v>790</v>
          </cell>
          <cell r="C292">
            <v>790</v>
          </cell>
          <cell r="D292">
            <v>790</v>
          </cell>
          <cell r="E292">
            <v>790</v>
          </cell>
          <cell r="F292">
            <v>162</v>
          </cell>
        </row>
        <row r="293">
          <cell r="A293" t="str">
            <v>Наггетсы Хрустящие ТМ Зареченские. ВЕС ПОКОМ</v>
          </cell>
          <cell r="B293">
            <v>162</v>
          </cell>
          <cell r="C293">
            <v>162</v>
          </cell>
          <cell r="D293">
            <v>6</v>
          </cell>
          <cell r="E293">
            <v>6</v>
          </cell>
          <cell r="F293">
            <v>771.00099999999998</v>
          </cell>
        </row>
        <row r="294">
          <cell r="A294" t="str">
            <v>Оригинальная с перцем с/к  СПК</v>
          </cell>
          <cell r="B294">
            <v>771.0009765625</v>
          </cell>
          <cell r="C294">
            <v>771.0009765625</v>
          </cell>
          <cell r="D294">
            <v>355.4</v>
          </cell>
          <cell r="E294">
            <v>355.39990234375</v>
          </cell>
          <cell r="F294">
            <v>361.4</v>
          </cell>
        </row>
        <row r="295">
          <cell r="A295" t="str">
            <v>Особая вареная  СПК</v>
          </cell>
          <cell r="B295">
            <v>361.39990234375</v>
          </cell>
          <cell r="C295">
            <v>361.39990234375</v>
          </cell>
          <cell r="D295">
            <v>6.5</v>
          </cell>
          <cell r="E295">
            <v>6.5</v>
          </cell>
          <cell r="F295">
            <v>6.5</v>
          </cell>
        </row>
        <row r="296">
          <cell r="A296" t="str">
            <v>Пельмени Grandmeni со сливочным маслом Горячая штучка 0,75 кг ПОКОМ</v>
          </cell>
          <cell r="B296">
            <v>6.5</v>
          </cell>
          <cell r="C296">
            <v>6.5</v>
          </cell>
          <cell r="D296">
            <v>1</v>
          </cell>
          <cell r="E296">
            <v>1</v>
          </cell>
          <cell r="F296">
            <v>356</v>
          </cell>
        </row>
        <row r="297">
          <cell r="A297" t="str">
            <v>Пельмени Бигбули #МЕГАВКУСИЩЕ с сочной грудинкой 0,43 кг  ПОКОМ</v>
          </cell>
          <cell r="B297">
            <v>356</v>
          </cell>
          <cell r="C297">
            <v>356</v>
          </cell>
          <cell r="D297">
            <v>356</v>
          </cell>
          <cell r="E297">
            <v>356</v>
          </cell>
          <cell r="F297">
            <v>75</v>
          </cell>
        </row>
        <row r="298">
          <cell r="A298" t="str">
            <v>Пельмени Бигбули #МЕГАВКУСИЩЕ с сочной грудинкой 0,9 кг  ПОКОМ</v>
          </cell>
          <cell r="B298">
            <v>75</v>
          </cell>
          <cell r="C298">
            <v>75</v>
          </cell>
          <cell r="D298">
            <v>3</v>
          </cell>
          <cell r="E298">
            <v>3</v>
          </cell>
          <cell r="F298">
            <v>1031</v>
          </cell>
        </row>
        <row r="299">
          <cell r="A299" t="str">
            <v>Пельмени Бигбули с мясом, Горячая штучка 0,43кг  ПОКОМ</v>
          </cell>
          <cell r="B299">
            <v>1031</v>
          </cell>
          <cell r="C299">
            <v>1031</v>
          </cell>
          <cell r="D299">
            <v>1031</v>
          </cell>
          <cell r="E299">
            <v>1031</v>
          </cell>
          <cell r="F299">
            <v>240</v>
          </cell>
        </row>
        <row r="300">
          <cell r="A300" t="str">
            <v>Пельмени Бигбули с мясом, Горячая штучка 0,9кг  ПОКОМ</v>
          </cell>
          <cell r="B300">
            <v>240</v>
          </cell>
          <cell r="C300">
            <v>240</v>
          </cell>
          <cell r="D300">
            <v>240</v>
          </cell>
          <cell r="E300">
            <v>240</v>
          </cell>
          <cell r="F300">
            <v>1044</v>
          </cell>
        </row>
        <row r="301">
          <cell r="A301" t="str">
            <v>Пельмени Бигбули со сливоч.маслом (Мегамаслище) ТМ БУЛЬМЕНИ сфера 0,43. замор. ПОКОМ</v>
          </cell>
          <cell r="B301">
            <v>1044</v>
          </cell>
          <cell r="C301">
            <v>1044</v>
          </cell>
          <cell r="D301">
            <v>2</v>
          </cell>
          <cell r="E301">
            <v>2</v>
          </cell>
          <cell r="F301">
            <v>628</v>
          </cell>
        </row>
        <row r="302">
          <cell r="A302" t="str">
            <v>Пельмени Бигбули со сливочным маслом #МЕГАМАСЛИЩЕ Горячая штучка 0,9 кг  ПОКОМ</v>
          </cell>
          <cell r="B302">
            <v>628</v>
          </cell>
          <cell r="C302">
            <v>628</v>
          </cell>
          <cell r="D302">
            <v>1</v>
          </cell>
          <cell r="E302">
            <v>1</v>
          </cell>
          <cell r="F302">
            <v>314</v>
          </cell>
        </row>
        <row r="303">
          <cell r="A303" t="str">
            <v>Пельмени Бульмени по-сибирски с говядиной и свининой ТМ Горячая штучка 0,8 кг ПОКОМ</v>
          </cell>
          <cell r="B303">
            <v>314</v>
          </cell>
          <cell r="C303">
            <v>314</v>
          </cell>
          <cell r="D303">
            <v>314</v>
          </cell>
          <cell r="E303">
            <v>314</v>
          </cell>
          <cell r="F303">
            <v>771</v>
          </cell>
        </row>
        <row r="304">
          <cell r="A304" t="str">
            <v>Пельмени Бульмени с говядиной и свининой Горячая шт. 0,9 кг  ПОКОМ</v>
          </cell>
          <cell r="B304">
            <v>771</v>
          </cell>
          <cell r="C304">
            <v>771</v>
          </cell>
          <cell r="D304">
            <v>26</v>
          </cell>
          <cell r="E304">
            <v>26</v>
          </cell>
          <cell r="F304">
            <v>3308</v>
          </cell>
        </row>
        <row r="305">
          <cell r="A305" t="str">
            <v>Пельмени Бульмени с говядиной и свининой Горячая штучка 0,43  ПОКОМ</v>
          </cell>
          <cell r="B305">
            <v>3308</v>
          </cell>
          <cell r="C305">
            <v>3308</v>
          </cell>
          <cell r="D305">
            <v>7</v>
          </cell>
          <cell r="E305">
            <v>7</v>
          </cell>
          <cell r="F305">
            <v>1362</v>
          </cell>
        </row>
        <row r="306">
          <cell r="A306" t="str">
            <v>Пельмени Бульмени с говядиной и свининой Наваристые 2,7кг Горячая штучка ВЕС  ПОКОМ</v>
          </cell>
          <cell r="B306">
            <v>1362</v>
          </cell>
          <cell r="C306">
            <v>1362</v>
          </cell>
          <cell r="D306">
            <v>1362</v>
          </cell>
          <cell r="E306">
            <v>1362</v>
          </cell>
          <cell r="F306">
            <v>101.711</v>
          </cell>
        </row>
        <row r="307">
          <cell r="A307" t="str">
            <v>Пельмени Бульмени с говядиной и свининой Наваристые 5кг Горячая штучка ВЕС  ПОКОМ</v>
          </cell>
          <cell r="B307">
            <v>101.71099853515625</v>
          </cell>
          <cell r="C307">
            <v>101.71099853515625</v>
          </cell>
          <cell r="D307">
            <v>101.71099853515625</v>
          </cell>
          <cell r="E307">
            <v>101.71099853515625</v>
          </cell>
          <cell r="F307">
            <v>1220.01</v>
          </cell>
        </row>
        <row r="308">
          <cell r="A308" t="str">
            <v>Пельмени Бульмени со сливочным маслом Горячая штучка 0,9 кг  ПОКОМ</v>
          </cell>
          <cell r="B308">
            <v>1220.009765625</v>
          </cell>
          <cell r="C308">
            <v>1220.009765625</v>
          </cell>
          <cell r="D308">
            <v>26</v>
          </cell>
          <cell r="E308">
            <v>26</v>
          </cell>
          <cell r="F308">
            <v>3725</v>
          </cell>
        </row>
        <row r="309">
          <cell r="A309" t="str">
            <v>Пельмени Бульмени со сливочным маслом ТМ Горячая шт. 0,43 кг  ПОКОМ</v>
          </cell>
          <cell r="B309">
            <v>3725</v>
          </cell>
          <cell r="C309">
            <v>3725</v>
          </cell>
          <cell r="D309">
            <v>7</v>
          </cell>
          <cell r="E309">
            <v>7</v>
          </cell>
          <cell r="F309">
            <v>1121</v>
          </cell>
        </row>
        <row r="310">
          <cell r="A310" t="str">
            <v>Пельмени Домашние с говядиной и свининой 0,7кг, сфера ТМ Зареченские  ПОКОМ</v>
          </cell>
          <cell r="B310">
            <v>1121</v>
          </cell>
          <cell r="C310">
            <v>1121</v>
          </cell>
          <cell r="D310">
            <v>1121</v>
          </cell>
          <cell r="E310">
            <v>1121</v>
          </cell>
          <cell r="F310">
            <v>52</v>
          </cell>
        </row>
        <row r="311">
          <cell r="A311" t="str">
            <v>Пельмени Домашние со сливочным маслом 0,7кг, сфера ТМ Зареченские  ПОКОМ</v>
          </cell>
          <cell r="B311">
            <v>52</v>
          </cell>
          <cell r="C311">
            <v>52</v>
          </cell>
          <cell r="D311">
            <v>52</v>
          </cell>
          <cell r="E311">
            <v>52</v>
          </cell>
          <cell r="F311">
            <v>136</v>
          </cell>
        </row>
        <row r="312">
          <cell r="A312" t="str">
            <v>Пельмени Жемчужные сфера 1,0кг ТМ Зареченские  ПОКОМ</v>
          </cell>
          <cell r="B312">
            <v>136</v>
          </cell>
          <cell r="C312">
            <v>136</v>
          </cell>
          <cell r="D312">
            <v>136</v>
          </cell>
          <cell r="E312">
            <v>136</v>
          </cell>
          <cell r="F312">
            <v>36</v>
          </cell>
        </row>
        <row r="313">
          <cell r="A313" t="str">
            <v>Пельмени Медвежьи ушки с фермерскими сливками 0,7кг  ПОКОМ</v>
          </cell>
          <cell r="B313">
            <v>36</v>
          </cell>
          <cell r="C313">
            <v>36</v>
          </cell>
          <cell r="D313">
            <v>36</v>
          </cell>
          <cell r="E313">
            <v>36</v>
          </cell>
          <cell r="F313">
            <v>286</v>
          </cell>
        </row>
        <row r="314">
          <cell r="A314" t="str">
            <v>Пельмени Медвежьи ушки с фермерской свининой и говядиной Малые 0,7кг  ПОКОМ</v>
          </cell>
          <cell r="B314">
            <v>286</v>
          </cell>
          <cell r="C314">
            <v>286</v>
          </cell>
          <cell r="D314">
            <v>286</v>
          </cell>
          <cell r="E314">
            <v>286</v>
          </cell>
          <cell r="F314">
            <v>387</v>
          </cell>
        </row>
        <row r="315">
          <cell r="A315" t="str">
            <v>Пельмени Мясорубские с рубленой грудинкой ТМ Стародворье флоупак  0,7 кг. ПОКОМ</v>
          </cell>
          <cell r="B315">
            <v>387</v>
          </cell>
          <cell r="C315">
            <v>387</v>
          </cell>
          <cell r="D315">
            <v>387</v>
          </cell>
          <cell r="E315">
            <v>387</v>
          </cell>
          <cell r="F315">
            <v>142</v>
          </cell>
        </row>
        <row r="316">
          <cell r="A316" t="str">
            <v>Пельмени Мясорубские ТМ Стародворье фоупак равиоли 0,7 кг  ПОКОМ</v>
          </cell>
          <cell r="B316">
            <v>142</v>
          </cell>
          <cell r="C316">
            <v>142</v>
          </cell>
          <cell r="D316">
            <v>2</v>
          </cell>
          <cell r="E316">
            <v>2</v>
          </cell>
          <cell r="F316">
            <v>1411</v>
          </cell>
        </row>
        <row r="317">
          <cell r="A317" t="str">
            <v>Пельмени Отборные из свинины и говядины 0,9 кг ТМ Стародворье ТС Медвежье ушко  ПОКОМ</v>
          </cell>
          <cell r="B317">
            <v>1411</v>
          </cell>
          <cell r="C317">
            <v>1411</v>
          </cell>
          <cell r="D317">
            <v>1411</v>
          </cell>
          <cell r="E317">
            <v>1411</v>
          </cell>
          <cell r="F317">
            <v>189</v>
          </cell>
        </row>
        <row r="318">
          <cell r="A318" t="str">
            <v>Пельмени С говядиной и свининой, ВЕС, сфера пуговки Мясная Галерея  ПОКОМ</v>
          </cell>
          <cell r="B318">
            <v>189</v>
          </cell>
          <cell r="C318">
            <v>189</v>
          </cell>
          <cell r="D318">
            <v>189</v>
          </cell>
          <cell r="E318">
            <v>189</v>
          </cell>
          <cell r="F318">
            <v>610.00099999999998</v>
          </cell>
        </row>
        <row r="319">
          <cell r="A319" t="str">
            <v>Пельмени Со свининой и говядиной Любимая ложка 1,2 кг  ПОКОМ</v>
          </cell>
          <cell r="B319">
            <v>610.0009765625</v>
          </cell>
          <cell r="C319">
            <v>610.0009765625</v>
          </cell>
          <cell r="D319">
            <v>610.0009765625</v>
          </cell>
          <cell r="E319">
            <v>610.0009765625</v>
          </cell>
          <cell r="F319">
            <v>1</v>
          </cell>
        </row>
        <row r="320">
          <cell r="A320" t="str">
            <v>Пельмени Со свининой и говядиной ТМ Особый рецепт Любимая ложка 1,0 кг  ПОКОМ</v>
          </cell>
          <cell r="B320">
            <v>1</v>
          </cell>
          <cell r="C320">
            <v>1</v>
          </cell>
          <cell r="D320">
            <v>1</v>
          </cell>
          <cell r="E320">
            <v>1</v>
          </cell>
          <cell r="F320">
            <v>720</v>
          </cell>
        </row>
        <row r="321">
          <cell r="A321" t="str">
            <v>Пельмени Сочные сфера 0,8 кг ТМ Стародворье  ПОКОМ</v>
          </cell>
          <cell r="B321">
            <v>720</v>
          </cell>
          <cell r="C321">
            <v>720</v>
          </cell>
          <cell r="D321">
            <v>720</v>
          </cell>
          <cell r="E321">
            <v>720</v>
          </cell>
          <cell r="F321">
            <v>38</v>
          </cell>
        </row>
        <row r="322">
          <cell r="A322" t="str">
            <v>Пельмени Татарские 0,4кг ТМ Особый рецепт  ПОКОМ</v>
          </cell>
          <cell r="B322">
            <v>38</v>
          </cell>
          <cell r="C322">
            <v>38</v>
          </cell>
          <cell r="D322">
            <v>38</v>
          </cell>
          <cell r="E322">
            <v>38</v>
          </cell>
          <cell r="F322">
            <v>88</v>
          </cell>
        </row>
        <row r="323">
          <cell r="A323" t="str">
            <v>Пирожки с мясом 0,3кг ТМ Зареченские  ПОКОМ</v>
          </cell>
          <cell r="B323">
            <v>88</v>
          </cell>
          <cell r="C323">
            <v>88</v>
          </cell>
          <cell r="D323">
            <v>88</v>
          </cell>
          <cell r="E323">
            <v>88</v>
          </cell>
          <cell r="F323">
            <v>23</v>
          </cell>
        </row>
        <row r="324">
          <cell r="A324" t="str">
            <v>Пирожки с мясом 3,7кг ВЕС ТМ Зареченские  ПОКОМ</v>
          </cell>
          <cell r="B324">
            <v>23</v>
          </cell>
          <cell r="C324">
            <v>23</v>
          </cell>
          <cell r="D324">
            <v>23</v>
          </cell>
          <cell r="E324">
            <v>23</v>
          </cell>
          <cell r="F324">
            <v>225.702</v>
          </cell>
        </row>
        <row r="325">
          <cell r="A325" t="str">
            <v>Пирожки с мясом, картофелем и грибами 0,3кг ТМ Зареченские  ПОКОМ</v>
          </cell>
          <cell r="B325">
            <v>225.701904296875</v>
          </cell>
          <cell r="C325">
            <v>225.701904296875</v>
          </cell>
          <cell r="D325">
            <v>225.701904296875</v>
          </cell>
          <cell r="E325">
            <v>225.701904296875</v>
          </cell>
          <cell r="F325">
            <v>15</v>
          </cell>
        </row>
        <row r="326">
          <cell r="A326" t="str">
            <v>Пирожки с яблоком и грушей 0,3кг ТМ Зареченские  ПОКОМ</v>
          </cell>
          <cell r="B326">
            <v>15</v>
          </cell>
          <cell r="C326">
            <v>15</v>
          </cell>
          <cell r="D326">
            <v>15</v>
          </cell>
          <cell r="E326">
            <v>15</v>
          </cell>
          <cell r="F326">
            <v>5</v>
          </cell>
        </row>
        <row r="327">
          <cell r="A327" t="str">
            <v>Пирожки с яблоком и грушей ВЕС ТМ Зареченские  ПОКОМ</v>
          </cell>
          <cell r="B327">
            <v>5</v>
          </cell>
          <cell r="C327">
            <v>5</v>
          </cell>
          <cell r="D327">
            <v>5</v>
          </cell>
          <cell r="E327">
            <v>5</v>
          </cell>
          <cell r="F327">
            <v>10.401</v>
          </cell>
        </row>
        <row r="328">
          <cell r="A328" t="str">
            <v>Плавленый сыр "Шоколадный" 30% 180 гр ТМ "ПАПА МОЖЕТ"  ОСТАНКИНО</v>
          </cell>
          <cell r="B328">
            <v>10.400993347167969</v>
          </cell>
          <cell r="C328">
            <v>10.400993347167969</v>
          </cell>
          <cell r="D328">
            <v>25</v>
          </cell>
          <cell r="E328">
            <v>25</v>
          </cell>
          <cell r="F328">
            <v>25</v>
          </cell>
        </row>
        <row r="329">
          <cell r="A329" t="str">
            <v>Плавленый Сыр 45% "С ветчиной" СТМ "ПапаМожет" 180гр  ОСТАНКИНО</v>
          </cell>
          <cell r="B329">
            <v>25</v>
          </cell>
          <cell r="C329">
            <v>25</v>
          </cell>
          <cell r="D329">
            <v>29</v>
          </cell>
          <cell r="E329">
            <v>29</v>
          </cell>
          <cell r="F329">
            <v>29</v>
          </cell>
        </row>
        <row r="330">
          <cell r="A330" t="str">
            <v>Плавленый Сыр 45% "С грибами" СТМ "ПапаМожет 180гр  ОСТАНКИНО</v>
          </cell>
          <cell r="B330">
            <v>29</v>
          </cell>
          <cell r="C330">
            <v>29</v>
          </cell>
          <cell r="D330">
            <v>20</v>
          </cell>
          <cell r="E330">
            <v>20</v>
          </cell>
          <cell r="F330">
            <v>20</v>
          </cell>
        </row>
        <row r="331">
          <cell r="A331" t="str">
            <v>Покровская вареная 0,47 кг шт.  СПК</v>
          </cell>
          <cell r="B331">
            <v>20</v>
          </cell>
          <cell r="C331">
            <v>20</v>
          </cell>
          <cell r="D331">
            <v>22</v>
          </cell>
          <cell r="E331">
            <v>22</v>
          </cell>
          <cell r="F331">
            <v>22</v>
          </cell>
        </row>
        <row r="332">
          <cell r="A332" t="str">
            <v>Продукт колбасный с сыром копченый Коровино 400 гр  ОСТАНКИНО</v>
          </cell>
          <cell r="B332">
            <v>22</v>
          </cell>
          <cell r="C332">
            <v>22</v>
          </cell>
          <cell r="D332">
            <v>12</v>
          </cell>
          <cell r="E332">
            <v>12</v>
          </cell>
          <cell r="F332">
            <v>12</v>
          </cell>
        </row>
        <row r="333">
          <cell r="A333" t="str">
            <v>Ричеза с/к 230 гр.шт.  СПК</v>
          </cell>
          <cell r="B333">
            <v>12</v>
          </cell>
          <cell r="C333">
            <v>12</v>
          </cell>
          <cell r="D333">
            <v>188</v>
          </cell>
          <cell r="E333">
            <v>188</v>
          </cell>
          <cell r="F333">
            <v>188</v>
          </cell>
        </row>
        <row r="334">
          <cell r="A334" t="str">
            <v>Сальчетти с/к 230 гр.шт.  СПК</v>
          </cell>
          <cell r="B334">
            <v>188</v>
          </cell>
          <cell r="C334">
            <v>188</v>
          </cell>
          <cell r="D334">
            <v>455</v>
          </cell>
          <cell r="E334">
            <v>455</v>
          </cell>
          <cell r="F334">
            <v>455</v>
          </cell>
        </row>
        <row r="335">
          <cell r="A335" t="str">
            <v>Салями с перчиком с/к "КолбасГрад" 160 гр.шт. термоус. пак.  СПК</v>
          </cell>
          <cell r="B335">
            <v>455</v>
          </cell>
          <cell r="C335">
            <v>455</v>
          </cell>
          <cell r="D335">
            <v>120</v>
          </cell>
          <cell r="E335">
            <v>120</v>
          </cell>
          <cell r="F335">
            <v>120</v>
          </cell>
        </row>
        <row r="336">
          <cell r="A336" t="str">
            <v>Салями Трюфель с/в "Эликатессе" 0,16 кг.шт.  СПК</v>
          </cell>
          <cell r="B336">
            <v>120</v>
          </cell>
          <cell r="C336">
            <v>120</v>
          </cell>
          <cell r="D336">
            <v>160</v>
          </cell>
          <cell r="E336">
            <v>160</v>
          </cell>
          <cell r="F336">
            <v>160</v>
          </cell>
        </row>
        <row r="337">
          <cell r="A337" t="str">
            <v>Сардельки "Докторские" (черева) ( в ср.защ.атм.) 1.0 кг. "Высокий вкус"  СПК</v>
          </cell>
          <cell r="B337">
            <v>160</v>
          </cell>
          <cell r="C337">
            <v>160</v>
          </cell>
          <cell r="D337">
            <v>190.5</v>
          </cell>
          <cell r="E337">
            <v>190.5</v>
          </cell>
          <cell r="F337">
            <v>190.5</v>
          </cell>
        </row>
        <row r="338">
          <cell r="A338" t="str">
            <v>Сардельки "Необыкновенные" (в ср.защ.атм.)  СПК</v>
          </cell>
          <cell r="B338">
            <v>190.5</v>
          </cell>
          <cell r="C338">
            <v>190.5</v>
          </cell>
          <cell r="D338">
            <v>15</v>
          </cell>
          <cell r="E338">
            <v>15</v>
          </cell>
          <cell r="F338">
            <v>15</v>
          </cell>
        </row>
        <row r="339">
          <cell r="A339" t="str">
            <v>Сардельки из говядины (черева) (в ср.защ.атм.) "Высокий вкус"  СПК</v>
          </cell>
          <cell r="B339">
            <v>15</v>
          </cell>
          <cell r="C339">
            <v>15</v>
          </cell>
          <cell r="D339">
            <v>219.5</v>
          </cell>
          <cell r="E339">
            <v>219.5</v>
          </cell>
          <cell r="F339">
            <v>219.5</v>
          </cell>
        </row>
        <row r="340">
          <cell r="A340" t="str">
            <v>Семейная с чесночком Экстра вареная  СПК</v>
          </cell>
          <cell r="B340">
            <v>219.5</v>
          </cell>
          <cell r="C340">
            <v>219.5</v>
          </cell>
          <cell r="D340">
            <v>69.5</v>
          </cell>
          <cell r="E340">
            <v>69.5</v>
          </cell>
          <cell r="F340">
            <v>69.5</v>
          </cell>
        </row>
        <row r="341">
          <cell r="A341" t="str">
            <v>Семейная с чесночком Экстра вареная 0,5 кг.шт.  СПК</v>
          </cell>
          <cell r="B341">
            <v>69.5</v>
          </cell>
          <cell r="C341">
            <v>69.5</v>
          </cell>
          <cell r="D341">
            <v>7</v>
          </cell>
          <cell r="E341">
            <v>7</v>
          </cell>
          <cell r="F341">
            <v>7</v>
          </cell>
        </row>
        <row r="342">
          <cell r="A342" t="str">
            <v>Сервелат Европейский в/к, в/с 0,38 кг.шт.термофор.пак  СПК</v>
          </cell>
          <cell r="B342">
            <v>7</v>
          </cell>
          <cell r="C342">
            <v>7</v>
          </cell>
          <cell r="D342">
            <v>45.5</v>
          </cell>
          <cell r="E342">
            <v>45.5</v>
          </cell>
          <cell r="F342">
            <v>45.5</v>
          </cell>
        </row>
        <row r="343">
          <cell r="A343" t="str">
            <v>Сервелат мелкозернистый в/к 0,5 кг.шт. термоус.пак. "Высокий вкус"  СПК</v>
          </cell>
          <cell r="B343">
            <v>45.5</v>
          </cell>
          <cell r="C343">
            <v>45.5</v>
          </cell>
          <cell r="D343">
            <v>47</v>
          </cell>
          <cell r="E343">
            <v>47</v>
          </cell>
          <cell r="F343">
            <v>47</v>
          </cell>
        </row>
        <row r="344">
          <cell r="A344" t="str">
            <v>Сервелат Финский в/к 0,38 кг.шт. термофор.пак.  СПК</v>
          </cell>
          <cell r="B344">
            <v>47</v>
          </cell>
          <cell r="C344">
            <v>47</v>
          </cell>
          <cell r="D344">
            <v>34</v>
          </cell>
          <cell r="E344">
            <v>34</v>
          </cell>
          <cell r="F344">
            <v>34</v>
          </cell>
        </row>
        <row r="345">
          <cell r="A345" t="str">
            <v>Сервелат Фирменный в/к 0,10 кг.шт. нарезка (лоток с ср.защ.атм.)  СПК</v>
          </cell>
          <cell r="B345">
            <v>34</v>
          </cell>
          <cell r="C345">
            <v>34</v>
          </cell>
          <cell r="D345">
            <v>58</v>
          </cell>
          <cell r="E345">
            <v>58</v>
          </cell>
          <cell r="F345">
            <v>58</v>
          </cell>
        </row>
        <row r="346">
          <cell r="A346" t="str">
            <v>Сервелат Фирменный в/к 0,38 кг.шт. термофор.пак.  СПК</v>
          </cell>
          <cell r="B346">
            <v>58</v>
          </cell>
          <cell r="C346">
            <v>58</v>
          </cell>
          <cell r="D346">
            <v>16.399999999999999</v>
          </cell>
          <cell r="E346">
            <v>16.399993896484375</v>
          </cell>
          <cell r="F346">
            <v>16.399999999999999</v>
          </cell>
        </row>
        <row r="347">
          <cell r="A347" t="str">
            <v>Сервелат Фирменный в/к термоус.пак.  СПК</v>
          </cell>
          <cell r="B347">
            <v>16.399993896484375</v>
          </cell>
          <cell r="C347">
            <v>16.399993896484375</v>
          </cell>
          <cell r="D347">
            <v>2.5</v>
          </cell>
          <cell r="E347">
            <v>2.5</v>
          </cell>
          <cell r="F347">
            <v>2.5</v>
          </cell>
        </row>
        <row r="348">
          <cell r="A348" t="str">
            <v>Сибирская особая с/к 0,10 кг.шт. нарезка (лоток с ср.защ.атм.)  СПК</v>
          </cell>
          <cell r="B348">
            <v>2.5</v>
          </cell>
          <cell r="C348">
            <v>2.5</v>
          </cell>
          <cell r="D348">
            <v>347</v>
          </cell>
          <cell r="E348">
            <v>347</v>
          </cell>
          <cell r="F348">
            <v>347</v>
          </cell>
        </row>
        <row r="349">
          <cell r="A349" t="str">
            <v>Сибирская особая с/к 0,235 кг шт.  СПК</v>
          </cell>
          <cell r="B349">
            <v>347</v>
          </cell>
          <cell r="C349">
            <v>347</v>
          </cell>
          <cell r="D349">
            <v>204</v>
          </cell>
          <cell r="E349">
            <v>204</v>
          </cell>
          <cell r="F349">
            <v>204</v>
          </cell>
        </row>
        <row r="350">
          <cell r="A350" t="str">
            <v>Славянская п/к 0,38 кг шт.термофор.пак.  СПК</v>
          </cell>
          <cell r="B350">
            <v>204</v>
          </cell>
          <cell r="C350">
            <v>204</v>
          </cell>
          <cell r="D350">
            <v>6</v>
          </cell>
          <cell r="E350">
            <v>6</v>
          </cell>
          <cell r="F350">
            <v>6</v>
          </cell>
        </row>
        <row r="351">
          <cell r="A351" t="str">
            <v>Сливочный со вкусом топл. молока 45% тм Папа Может. брус (2шт)  ОСТАНКИНО</v>
          </cell>
          <cell r="B351">
            <v>6</v>
          </cell>
          <cell r="C351">
            <v>6</v>
          </cell>
          <cell r="D351">
            <v>143</v>
          </cell>
          <cell r="E351">
            <v>143</v>
          </cell>
          <cell r="F351">
            <v>143</v>
          </cell>
        </row>
        <row r="352">
          <cell r="A352" t="str">
            <v>Смаколадьи с яблоком и грушей ТМ Зареченские,0,9 кг ПОКОМ</v>
          </cell>
          <cell r="B352">
            <v>143</v>
          </cell>
          <cell r="C352">
            <v>143</v>
          </cell>
          <cell r="D352">
            <v>143</v>
          </cell>
          <cell r="E352">
            <v>143</v>
          </cell>
          <cell r="F352">
            <v>1</v>
          </cell>
        </row>
        <row r="353">
          <cell r="A353" t="str">
            <v>Сосиски "Баварские" 0,36 кг.шт. вак.упак.  СПК</v>
          </cell>
          <cell r="B353">
            <v>1</v>
          </cell>
          <cell r="C353">
            <v>1</v>
          </cell>
          <cell r="D353">
            <v>16</v>
          </cell>
          <cell r="E353">
            <v>16</v>
          </cell>
          <cell r="F353">
            <v>16</v>
          </cell>
        </row>
        <row r="354">
          <cell r="A354" t="str">
            <v>Сосиски "БОЛЬШАЯ SOSиска" (в ср.защ.атм.) 1,0 кг  СПК</v>
          </cell>
          <cell r="B354">
            <v>16</v>
          </cell>
          <cell r="C354">
            <v>16</v>
          </cell>
          <cell r="D354">
            <v>5.4</v>
          </cell>
          <cell r="E354">
            <v>5.3999977111816406</v>
          </cell>
          <cell r="F354">
            <v>5.4</v>
          </cell>
        </row>
        <row r="355">
          <cell r="A355" t="str">
            <v>Сосиски "БОЛЬШАЯ SOSиска" Бекон (лоток с ср.защ.атм.)  СПК</v>
          </cell>
          <cell r="B355">
            <v>5.3999977111816406</v>
          </cell>
          <cell r="C355">
            <v>5.3999977111816406</v>
          </cell>
          <cell r="D355">
            <v>6</v>
          </cell>
          <cell r="E355">
            <v>6</v>
          </cell>
          <cell r="F355">
            <v>6</v>
          </cell>
        </row>
        <row r="356">
          <cell r="A356" t="str">
            <v>Сосиски "Молочные" 0,36 кг.шт. вак.упак.  СПК</v>
          </cell>
          <cell r="B356">
            <v>6</v>
          </cell>
          <cell r="C356">
            <v>6</v>
          </cell>
          <cell r="D356">
            <v>32</v>
          </cell>
          <cell r="E356">
            <v>32</v>
          </cell>
          <cell r="F356">
            <v>32</v>
          </cell>
        </row>
        <row r="357">
          <cell r="A357" t="str">
            <v>Сосиски Мини (коллаген) (лоток с ср.защ.атм.) (для ХОРЕКА)  СПК</v>
          </cell>
          <cell r="B357">
            <v>32</v>
          </cell>
          <cell r="C357">
            <v>32</v>
          </cell>
          <cell r="D357">
            <v>9</v>
          </cell>
          <cell r="E357">
            <v>9</v>
          </cell>
          <cell r="F357">
            <v>9</v>
          </cell>
        </row>
        <row r="358">
          <cell r="A358" t="str">
            <v>Сосиски Мусульманские "Просто выгодно" (в ср.защ.атм.)  СПК</v>
          </cell>
          <cell r="B358">
            <v>9</v>
          </cell>
          <cell r="C358">
            <v>9</v>
          </cell>
          <cell r="D358">
            <v>30</v>
          </cell>
          <cell r="E358">
            <v>30</v>
          </cell>
          <cell r="F358">
            <v>30</v>
          </cell>
        </row>
        <row r="359">
          <cell r="A359" t="str">
            <v>Сосиски Хот-дог подкопченные (лоток с ср.защ.атм.)  СПК</v>
          </cell>
          <cell r="B359">
            <v>30</v>
          </cell>
          <cell r="C359">
            <v>30</v>
          </cell>
          <cell r="D359">
            <v>30</v>
          </cell>
          <cell r="E359">
            <v>30</v>
          </cell>
          <cell r="F359">
            <v>30</v>
          </cell>
        </row>
        <row r="360">
          <cell r="A360" t="str">
            <v>Сосисоны в темпуре ВЕС  ПОКОМ</v>
          </cell>
          <cell r="B360">
            <v>30</v>
          </cell>
          <cell r="C360">
            <v>30</v>
          </cell>
          <cell r="D360">
            <v>30</v>
          </cell>
          <cell r="E360">
            <v>30</v>
          </cell>
          <cell r="F360">
            <v>15.7</v>
          </cell>
        </row>
        <row r="361">
          <cell r="A361" t="str">
            <v>Сочный мегачебурек ТМ Зареченские ВЕС ПОКОМ</v>
          </cell>
          <cell r="B361">
            <v>15.699996948242188</v>
          </cell>
          <cell r="C361">
            <v>15.699996948242188</v>
          </cell>
          <cell r="D361">
            <v>6.64</v>
          </cell>
          <cell r="E361">
            <v>6.6399993896484375</v>
          </cell>
          <cell r="F361">
            <v>301.74</v>
          </cell>
        </row>
        <row r="362">
          <cell r="A362" t="str">
            <v>Сыр "Пармезан" 40% колотый 100 гр  ОСТАНКИНО</v>
          </cell>
          <cell r="B362">
            <v>301.739990234375</v>
          </cell>
          <cell r="C362">
            <v>301.739990234375</v>
          </cell>
          <cell r="D362">
            <v>35</v>
          </cell>
          <cell r="E362">
            <v>35</v>
          </cell>
          <cell r="F362">
            <v>35</v>
          </cell>
        </row>
        <row r="363">
          <cell r="A363" t="str">
            <v>Сыр "Пармезан" 40% кусок 180 гр  ОСТАНКИНО</v>
          </cell>
          <cell r="B363">
            <v>35</v>
          </cell>
          <cell r="C363">
            <v>35</v>
          </cell>
          <cell r="D363">
            <v>189</v>
          </cell>
          <cell r="E363">
            <v>189</v>
          </cell>
          <cell r="F363">
            <v>189</v>
          </cell>
        </row>
        <row r="364">
          <cell r="A364" t="str">
            <v>Сыр Боккончини копченый 40% 100 гр.  ОСТАНКИНО</v>
          </cell>
          <cell r="B364">
            <v>189</v>
          </cell>
          <cell r="C364">
            <v>189</v>
          </cell>
          <cell r="D364">
            <v>110</v>
          </cell>
          <cell r="E364">
            <v>110</v>
          </cell>
          <cell r="F364">
            <v>110</v>
          </cell>
        </row>
        <row r="365">
          <cell r="A365" t="str">
            <v>Сыр Гауда 45% тм Папа Может, нарезанные ломтики 125г (МИНИ)  Останкино</v>
          </cell>
          <cell r="B365">
            <v>110</v>
          </cell>
          <cell r="C365">
            <v>110</v>
          </cell>
          <cell r="D365">
            <v>31</v>
          </cell>
          <cell r="E365">
            <v>31</v>
          </cell>
          <cell r="F365">
            <v>31</v>
          </cell>
        </row>
        <row r="366">
          <cell r="A366" t="str">
            <v>Сыр колбасный копченый Папа Может 400 гр  ОСТАНКИНО</v>
          </cell>
          <cell r="B366">
            <v>31</v>
          </cell>
          <cell r="C366">
            <v>31</v>
          </cell>
          <cell r="D366">
            <v>18</v>
          </cell>
          <cell r="E366">
            <v>18</v>
          </cell>
          <cell r="F366">
            <v>18</v>
          </cell>
        </row>
        <row r="367">
          <cell r="A367" t="str">
            <v>Сыр Министерский 45% тм Папа Может, нарезанные ломтики 125г (МИНИ)  ОСТАНКИНО</v>
          </cell>
          <cell r="B367">
            <v>18</v>
          </cell>
          <cell r="C367">
            <v>18</v>
          </cell>
          <cell r="D367">
            <v>9</v>
          </cell>
          <cell r="E367">
            <v>9</v>
          </cell>
          <cell r="F367">
            <v>9</v>
          </cell>
        </row>
        <row r="368">
          <cell r="A368" t="str">
            <v>Сыр Останкино "Алтайский Gold" 50% вес  ОСТАНКИНО</v>
          </cell>
          <cell r="B368">
            <v>9</v>
          </cell>
          <cell r="C368">
            <v>9</v>
          </cell>
          <cell r="D368">
            <v>3.5</v>
          </cell>
          <cell r="E368">
            <v>3.5</v>
          </cell>
          <cell r="F368">
            <v>3.5</v>
          </cell>
        </row>
        <row r="369">
          <cell r="A369" t="str">
            <v>Сыр ПАПА МОЖЕТ "Гауда Голд" 45% 180 г  ОСТАНКИНО</v>
          </cell>
          <cell r="B369">
            <v>3.5</v>
          </cell>
          <cell r="C369">
            <v>3.5</v>
          </cell>
          <cell r="D369">
            <v>536</v>
          </cell>
          <cell r="E369">
            <v>536</v>
          </cell>
          <cell r="F369">
            <v>536</v>
          </cell>
        </row>
        <row r="370">
          <cell r="A370" t="str">
            <v>Сыр ПАПА МОЖЕТ "Голландский традиционный" 45% 180 г  ОСТАНКИНО</v>
          </cell>
          <cell r="B370">
            <v>536</v>
          </cell>
          <cell r="C370">
            <v>536</v>
          </cell>
          <cell r="D370">
            <v>1212</v>
          </cell>
          <cell r="E370">
            <v>1212</v>
          </cell>
          <cell r="F370">
            <v>1212</v>
          </cell>
        </row>
        <row r="371">
          <cell r="A371" t="str">
            <v>Сыр Папа Может "Голландский традиционный", 45% брусок ВЕС ОСТАНКИНО</v>
          </cell>
          <cell r="B371">
            <v>1212</v>
          </cell>
          <cell r="C371">
            <v>1212</v>
          </cell>
          <cell r="D371">
            <v>103.5</v>
          </cell>
          <cell r="E371">
            <v>103.5</v>
          </cell>
          <cell r="F371">
            <v>103.5</v>
          </cell>
        </row>
        <row r="372">
          <cell r="A372" t="str">
            <v>Сыр ПАПА МОЖЕТ "Министерский" 180гр, 45 %  ОСТАНКИНО</v>
          </cell>
          <cell r="B372">
            <v>103.5</v>
          </cell>
          <cell r="C372">
            <v>103.5</v>
          </cell>
          <cell r="D372">
            <v>94</v>
          </cell>
          <cell r="E372">
            <v>94</v>
          </cell>
          <cell r="F372">
            <v>94</v>
          </cell>
        </row>
        <row r="373">
          <cell r="A373" t="str">
            <v>Сыр ПАПА МОЖЕТ "Папин завтрак" 180гр, 45 %  ОСТАНКИНО</v>
          </cell>
          <cell r="B373">
            <v>94</v>
          </cell>
          <cell r="C373">
            <v>94</v>
          </cell>
          <cell r="D373">
            <v>15</v>
          </cell>
          <cell r="E373">
            <v>15</v>
          </cell>
          <cell r="F373">
            <v>15</v>
          </cell>
        </row>
        <row r="374">
          <cell r="A374" t="str">
            <v>Сыр Папа Может "Пошехонский" 45% вес (= 3 кг)  ОСТАНКИНО</v>
          </cell>
          <cell r="B374">
            <v>15</v>
          </cell>
          <cell r="C374">
            <v>15</v>
          </cell>
          <cell r="D374">
            <v>25.5</v>
          </cell>
          <cell r="E374">
            <v>25.5</v>
          </cell>
          <cell r="F374">
            <v>25.5</v>
          </cell>
        </row>
        <row r="375">
          <cell r="A375" t="str">
            <v>Сыр ПАПА МОЖЕТ "Российский традиционный" 45% 180 г  ОСТАНКИНО</v>
          </cell>
          <cell r="B375">
            <v>25.5</v>
          </cell>
          <cell r="C375">
            <v>25.5</v>
          </cell>
          <cell r="D375">
            <v>1216</v>
          </cell>
          <cell r="E375">
            <v>1216</v>
          </cell>
          <cell r="F375">
            <v>1216</v>
          </cell>
        </row>
        <row r="376">
          <cell r="A376" t="str">
            <v>Сыр Папа Может "Сметанковый" 50% вес (=3кг)  ОСТАНКИНО</v>
          </cell>
          <cell r="B376">
            <v>1216</v>
          </cell>
          <cell r="C376">
            <v>1216</v>
          </cell>
          <cell r="D376">
            <v>3</v>
          </cell>
          <cell r="E376">
            <v>3</v>
          </cell>
          <cell r="F376">
            <v>3</v>
          </cell>
        </row>
        <row r="377">
          <cell r="A377" t="str">
            <v>Сыр Папа Может Гауда  45% 200гр     Останкино</v>
          </cell>
          <cell r="B377">
            <v>3</v>
          </cell>
          <cell r="C377">
            <v>3</v>
          </cell>
          <cell r="D377">
            <v>1</v>
          </cell>
          <cell r="E377">
            <v>1</v>
          </cell>
          <cell r="F377">
            <v>1</v>
          </cell>
        </row>
        <row r="378">
          <cell r="A378" t="str">
            <v>Сыр Папа Может Голландский  45% 200гр     Останкино</v>
          </cell>
          <cell r="B378">
            <v>1</v>
          </cell>
          <cell r="C378">
            <v>1</v>
          </cell>
          <cell r="D378">
            <v>1</v>
          </cell>
          <cell r="E378">
            <v>1</v>
          </cell>
          <cell r="F378">
            <v>1</v>
          </cell>
        </row>
        <row r="379">
          <cell r="A379" t="str">
            <v>Сыр Папа Может Голландский 45%, нарез, 125г (9 шт)  Останкино</v>
          </cell>
          <cell r="B379">
            <v>1</v>
          </cell>
          <cell r="C379">
            <v>1</v>
          </cell>
          <cell r="D379">
            <v>162</v>
          </cell>
          <cell r="E379">
            <v>162</v>
          </cell>
          <cell r="F379">
            <v>162</v>
          </cell>
        </row>
        <row r="380">
          <cell r="A380" t="str">
            <v>Сыр Папа Может Российский  50% 200гр    Останкино</v>
          </cell>
          <cell r="B380">
            <v>162</v>
          </cell>
          <cell r="C380">
            <v>162</v>
          </cell>
          <cell r="D380">
            <v>177</v>
          </cell>
          <cell r="E380">
            <v>177</v>
          </cell>
          <cell r="F380">
            <v>177</v>
          </cell>
        </row>
        <row r="381">
          <cell r="A381" t="str">
            <v>Сыр Папа Может Сливочный со вкусом.топл.молока 50% вес (=3,5кг)  Останкино</v>
          </cell>
          <cell r="B381">
            <v>177</v>
          </cell>
          <cell r="C381">
            <v>177</v>
          </cell>
          <cell r="D381">
            <v>3.5</v>
          </cell>
          <cell r="E381">
            <v>3.5</v>
          </cell>
          <cell r="F381">
            <v>3.5</v>
          </cell>
        </row>
        <row r="382">
          <cell r="A382" t="str">
            <v>Сыр Папа Может Тильзитер   45% 200гр     Останкино</v>
          </cell>
          <cell r="B382">
            <v>3.5</v>
          </cell>
          <cell r="C382">
            <v>3.5</v>
          </cell>
          <cell r="D382">
            <v>132</v>
          </cell>
          <cell r="E382">
            <v>132</v>
          </cell>
          <cell r="F382">
            <v>132</v>
          </cell>
        </row>
        <row r="383">
          <cell r="A383" t="str">
            <v>Сыр плавленый Сливочный ж 45 % 180г ТМ Папа Может (16шт) ОСТАНКИНО</v>
          </cell>
          <cell r="B383">
            <v>132</v>
          </cell>
          <cell r="C383">
            <v>132</v>
          </cell>
          <cell r="D383">
            <v>84</v>
          </cell>
          <cell r="E383">
            <v>84</v>
          </cell>
          <cell r="F383">
            <v>84</v>
          </cell>
        </row>
        <row r="384">
          <cell r="A384" t="str">
            <v>Сыр Российский сливочный 45% тм Папа Может, нарезанные ломтики 125г (МИНИ)  ОСТАНКИНО</v>
          </cell>
          <cell r="B384">
            <v>84</v>
          </cell>
          <cell r="C384">
            <v>84</v>
          </cell>
          <cell r="D384">
            <v>167</v>
          </cell>
          <cell r="E384">
            <v>167</v>
          </cell>
          <cell r="F384">
            <v>167</v>
          </cell>
        </row>
        <row r="385">
          <cell r="A385" t="str">
            <v>Сыр Скаморца свежий 40% 100 гр.  ОСТАНКИНО</v>
          </cell>
          <cell r="B385">
            <v>167</v>
          </cell>
          <cell r="C385">
            <v>167</v>
          </cell>
          <cell r="D385">
            <v>126</v>
          </cell>
          <cell r="E385">
            <v>126</v>
          </cell>
          <cell r="F385">
            <v>126</v>
          </cell>
        </row>
        <row r="386">
          <cell r="A386" t="str">
            <v>Сыр творожный с зеленью 60% Папа может 140 гр.  ОСТАНКИНО</v>
          </cell>
          <cell r="B386">
            <v>126</v>
          </cell>
          <cell r="C386">
            <v>126</v>
          </cell>
          <cell r="D386">
            <v>39</v>
          </cell>
          <cell r="E386">
            <v>39</v>
          </cell>
          <cell r="F386">
            <v>39</v>
          </cell>
        </row>
        <row r="387">
          <cell r="A387" t="str">
            <v>Сыр тертый Три сыра Папа может 200 гр  ОСТАНКИНО</v>
          </cell>
          <cell r="B387">
            <v>39</v>
          </cell>
          <cell r="C387">
            <v>39</v>
          </cell>
          <cell r="D387">
            <v>5</v>
          </cell>
          <cell r="E387">
            <v>5</v>
          </cell>
          <cell r="F387">
            <v>5</v>
          </cell>
        </row>
        <row r="388">
          <cell r="A388" t="str">
            <v>Сыр Тильзитер 45% ТМ Папа Может, нарезанные ломтики 125г (МИНИ)  ОСТАНКИНО</v>
          </cell>
          <cell r="B388">
            <v>5</v>
          </cell>
          <cell r="C388">
            <v>5</v>
          </cell>
          <cell r="D388">
            <v>14</v>
          </cell>
          <cell r="E388">
            <v>14</v>
          </cell>
          <cell r="F388">
            <v>14</v>
          </cell>
        </row>
        <row r="389">
          <cell r="A389" t="str">
            <v>Сыр Чечил копченый 43% 100г/6шт ТМ Папа Может  ОСТАНКИНО</v>
          </cell>
          <cell r="B389">
            <v>14</v>
          </cell>
          <cell r="C389">
            <v>14</v>
          </cell>
          <cell r="D389">
            <v>200</v>
          </cell>
          <cell r="E389">
            <v>200</v>
          </cell>
          <cell r="F389">
            <v>200</v>
          </cell>
        </row>
        <row r="390">
          <cell r="A390" t="str">
            <v>Сыр Чечил свежий 45% 100г/6шт ТМ Папа Может  ОСТАНКИНО</v>
          </cell>
          <cell r="B390">
            <v>200</v>
          </cell>
          <cell r="C390">
            <v>200</v>
          </cell>
          <cell r="D390">
            <v>243</v>
          </cell>
          <cell r="E390">
            <v>243</v>
          </cell>
          <cell r="F390">
            <v>243</v>
          </cell>
        </row>
        <row r="391">
          <cell r="A391" t="str">
            <v>Сыч/Прод Коровино Российский 50% 200г СЗМЖ  ОСТАНКИНО</v>
          </cell>
          <cell r="B391">
            <v>243</v>
          </cell>
          <cell r="C391">
            <v>243</v>
          </cell>
          <cell r="D391">
            <v>115</v>
          </cell>
          <cell r="E391">
            <v>115</v>
          </cell>
          <cell r="F391">
            <v>115</v>
          </cell>
        </row>
        <row r="392">
          <cell r="A392" t="str">
            <v>Сыч/Прод Коровино Российский Ориг 50% ВЕС (7,5 кг круг) ОСТАНКИНО</v>
          </cell>
          <cell r="B392">
            <v>115</v>
          </cell>
          <cell r="C392">
            <v>115</v>
          </cell>
          <cell r="D392">
            <v>13.5</v>
          </cell>
          <cell r="E392">
            <v>13.5</v>
          </cell>
          <cell r="F392">
            <v>13.5</v>
          </cell>
        </row>
        <row r="393">
          <cell r="A393" t="str">
            <v>Сыч/Прод Коровино Российский Оригин 50% ВЕС (5 кг)  ОСТАНКИНО</v>
          </cell>
          <cell r="B393">
            <v>13.5</v>
          </cell>
          <cell r="C393">
            <v>13.5</v>
          </cell>
          <cell r="D393">
            <v>270.7</v>
          </cell>
          <cell r="E393">
            <v>270.699951171875</v>
          </cell>
          <cell r="F393">
            <v>270.7</v>
          </cell>
        </row>
        <row r="394">
          <cell r="A394" t="str">
            <v>Сыч/Прод Коровино Тильзитер 50% 200г СЗМЖ  ОСТАНКИНО</v>
          </cell>
          <cell r="B394">
            <v>270.699951171875</v>
          </cell>
          <cell r="C394">
            <v>270.699951171875</v>
          </cell>
          <cell r="D394">
            <v>91</v>
          </cell>
          <cell r="E394">
            <v>91</v>
          </cell>
          <cell r="F394">
            <v>91</v>
          </cell>
        </row>
        <row r="395">
          <cell r="A395" t="str">
            <v>Сыч/Прод Коровино Тильзитер Оригин 50% ВЕС (5 кг брус) СЗМЖ  ОСТАНКИНО</v>
          </cell>
          <cell r="B395">
            <v>91</v>
          </cell>
          <cell r="C395">
            <v>91</v>
          </cell>
          <cell r="D395">
            <v>171.5</v>
          </cell>
          <cell r="E395">
            <v>171.5</v>
          </cell>
          <cell r="F395">
            <v>171.5</v>
          </cell>
        </row>
        <row r="396">
          <cell r="A396" t="str">
            <v>Творожный Сыр 60% С маринованными огурчиками и укропом 140 гр  ОСТАНКИНО</v>
          </cell>
          <cell r="B396">
            <v>171.5</v>
          </cell>
          <cell r="C396">
            <v>171.5</v>
          </cell>
          <cell r="D396">
            <v>13</v>
          </cell>
          <cell r="E396">
            <v>13</v>
          </cell>
          <cell r="F396">
            <v>13</v>
          </cell>
        </row>
        <row r="397">
          <cell r="A397" t="str">
            <v>Творожный Сыр 60% Сливочный  СТМ "ПапаМожет" - 140гр  ОСТАНКИНО</v>
          </cell>
          <cell r="B397">
            <v>13</v>
          </cell>
          <cell r="C397">
            <v>13</v>
          </cell>
          <cell r="D397">
            <v>217</v>
          </cell>
          <cell r="E397">
            <v>217</v>
          </cell>
          <cell r="F397">
            <v>217</v>
          </cell>
        </row>
        <row r="398">
          <cell r="A398" t="str">
            <v>Торо Неро с/в "Эликатессе" 140 гр.шт.  СПК</v>
          </cell>
          <cell r="B398">
            <v>217</v>
          </cell>
          <cell r="C398">
            <v>217</v>
          </cell>
          <cell r="D398">
            <v>49</v>
          </cell>
          <cell r="E398">
            <v>49</v>
          </cell>
          <cell r="F398">
            <v>49</v>
          </cell>
        </row>
        <row r="399">
          <cell r="A399" t="str">
            <v>Уши свиные копченые к пиву 0,15кг нар. д/ф шт.  СПК</v>
          </cell>
          <cell r="B399">
            <v>49</v>
          </cell>
          <cell r="C399">
            <v>49</v>
          </cell>
          <cell r="D399">
            <v>43</v>
          </cell>
          <cell r="E399">
            <v>43</v>
          </cell>
          <cell r="F399">
            <v>43</v>
          </cell>
        </row>
        <row r="400">
          <cell r="A400" t="str">
            <v>Фестивальная пора с/к 100 гр.шт.нар. (лоток с ср.защ.атм.)  СПК</v>
          </cell>
          <cell r="B400">
            <v>43</v>
          </cell>
          <cell r="C400">
            <v>43</v>
          </cell>
          <cell r="D400">
            <v>354</v>
          </cell>
          <cell r="E400">
            <v>354</v>
          </cell>
          <cell r="F400">
            <v>354</v>
          </cell>
        </row>
        <row r="401">
          <cell r="A401" t="str">
            <v>Фестивальная пора с/к 235 гр.шт.  СПК</v>
          </cell>
          <cell r="B401">
            <v>354</v>
          </cell>
          <cell r="C401">
            <v>354</v>
          </cell>
          <cell r="D401">
            <v>556</v>
          </cell>
          <cell r="E401">
            <v>556</v>
          </cell>
          <cell r="F401">
            <v>556</v>
          </cell>
        </row>
        <row r="402">
          <cell r="A402" t="str">
            <v>Фестивальная пора с/к термоус.пак  СПК</v>
          </cell>
          <cell r="B402">
            <v>556</v>
          </cell>
          <cell r="C402">
            <v>556</v>
          </cell>
          <cell r="D402">
            <v>12.2</v>
          </cell>
          <cell r="E402">
            <v>12.199996948242188</v>
          </cell>
          <cell r="F402">
            <v>12.2</v>
          </cell>
        </row>
        <row r="403">
          <cell r="A403" t="str">
            <v>Фуэт с/в "Эликатессе" 160 гр.шт.  СПК</v>
          </cell>
          <cell r="B403">
            <v>12.199996948242188</v>
          </cell>
          <cell r="C403">
            <v>12.199996948242188</v>
          </cell>
          <cell r="D403">
            <v>283</v>
          </cell>
          <cell r="E403">
            <v>283</v>
          </cell>
          <cell r="F403">
            <v>283</v>
          </cell>
        </row>
        <row r="404">
          <cell r="A404" t="str">
            <v>Хинкали Классические ТМ Зареченские ВЕС ПОКОМ</v>
          </cell>
          <cell r="B404">
            <v>283</v>
          </cell>
          <cell r="C404">
            <v>283</v>
          </cell>
          <cell r="D404">
            <v>283</v>
          </cell>
          <cell r="E404">
            <v>283</v>
          </cell>
          <cell r="F404">
            <v>85</v>
          </cell>
        </row>
        <row r="405">
          <cell r="A405" t="str">
            <v>Хотстеры с сыром 0,25кг ТМ Горячая штучка  ПОКОМ</v>
          </cell>
          <cell r="B405">
            <v>85</v>
          </cell>
          <cell r="C405">
            <v>85</v>
          </cell>
          <cell r="D405">
            <v>2</v>
          </cell>
          <cell r="E405">
            <v>2</v>
          </cell>
          <cell r="F405">
            <v>482</v>
          </cell>
        </row>
        <row r="406">
          <cell r="A406" t="str">
            <v>Хотстеры ТМ Горячая штучка ТС Хотстеры 0,25 кг зам  ПОКОМ</v>
          </cell>
          <cell r="B406">
            <v>482</v>
          </cell>
          <cell r="C406">
            <v>482</v>
          </cell>
          <cell r="D406">
            <v>7</v>
          </cell>
          <cell r="E406">
            <v>7</v>
          </cell>
          <cell r="F406">
            <v>2959</v>
          </cell>
        </row>
        <row r="407">
          <cell r="A407" t="str">
            <v>Хрустящие крылышки острые к пиву ТМ Горячая штучка 0,3кг зам  ПОКОМ</v>
          </cell>
          <cell r="B407">
            <v>2959</v>
          </cell>
          <cell r="C407">
            <v>2959</v>
          </cell>
          <cell r="D407">
            <v>2</v>
          </cell>
          <cell r="E407">
            <v>2</v>
          </cell>
          <cell r="F407">
            <v>572</v>
          </cell>
        </row>
        <row r="408">
          <cell r="A408" t="str">
            <v>Хрустящие крылышки ТМ Горячая штучка 0,3 кг зам  ПОКОМ</v>
          </cell>
          <cell r="B408">
            <v>572</v>
          </cell>
          <cell r="C408">
            <v>572</v>
          </cell>
          <cell r="D408">
            <v>1</v>
          </cell>
          <cell r="E408">
            <v>1</v>
          </cell>
          <cell r="F408">
            <v>660</v>
          </cell>
        </row>
        <row r="409">
          <cell r="A409" t="str">
            <v>Хрустящие крылышки ТМ Зареченские ТС Зареченские продукты. ВЕС ПОКОМ</v>
          </cell>
          <cell r="B409">
            <v>660</v>
          </cell>
          <cell r="C409">
            <v>660</v>
          </cell>
          <cell r="D409">
            <v>660</v>
          </cell>
          <cell r="E409">
            <v>660</v>
          </cell>
          <cell r="F409">
            <v>26.2</v>
          </cell>
        </row>
        <row r="410">
          <cell r="A410" t="str">
            <v>Чебупай сочное яблоко ТМ Горячая штучка 0,2 кг зам.  ПОКОМ</v>
          </cell>
          <cell r="B410">
            <v>26.199996948242188</v>
          </cell>
          <cell r="C410">
            <v>26.199996948242188</v>
          </cell>
          <cell r="D410">
            <v>26.199996948242188</v>
          </cell>
          <cell r="E410">
            <v>26.199996948242188</v>
          </cell>
          <cell r="F410">
            <v>216</v>
          </cell>
        </row>
        <row r="411">
          <cell r="A411" t="str">
            <v>Чебупай спелая вишня ТМ Горячая штучка 0,2 кг зам.  ПОКОМ</v>
          </cell>
          <cell r="B411">
            <v>216</v>
          </cell>
          <cell r="C411">
            <v>216</v>
          </cell>
          <cell r="D411">
            <v>216</v>
          </cell>
          <cell r="E411">
            <v>216</v>
          </cell>
          <cell r="F411">
            <v>342</v>
          </cell>
        </row>
        <row r="412">
          <cell r="A412" t="str">
            <v>Чебупели Курочка гриль ТМ Горячая штучка, 0,3 кг зам  ПОКОМ</v>
          </cell>
          <cell r="B412">
            <v>342</v>
          </cell>
          <cell r="C412">
            <v>342</v>
          </cell>
          <cell r="D412">
            <v>342</v>
          </cell>
          <cell r="E412">
            <v>342</v>
          </cell>
          <cell r="F412">
            <v>316</v>
          </cell>
        </row>
        <row r="413">
          <cell r="A413" t="str">
            <v>Чебупицца курочка по-итальянски Горячая штучка 0,25 кг зам  ПОКОМ</v>
          </cell>
          <cell r="B413">
            <v>316</v>
          </cell>
          <cell r="C413">
            <v>316</v>
          </cell>
          <cell r="D413">
            <v>10</v>
          </cell>
          <cell r="E413">
            <v>10</v>
          </cell>
          <cell r="F413">
            <v>2598</v>
          </cell>
        </row>
        <row r="414">
          <cell r="A414" t="str">
            <v>Чебупицца Пепперони ТМ Горячая штучка ТС Чебупицца 0.25кг зам  ПОКОМ</v>
          </cell>
          <cell r="B414">
            <v>2598</v>
          </cell>
          <cell r="C414">
            <v>2598</v>
          </cell>
          <cell r="D414">
            <v>16</v>
          </cell>
          <cell r="E414">
            <v>16</v>
          </cell>
          <cell r="F414">
            <v>5283</v>
          </cell>
        </row>
        <row r="415">
          <cell r="A415" t="str">
            <v>Чебуреки Мясные вес 2,7 кг ТМ Зареченские ВЕС ПОКОМ</v>
          </cell>
          <cell r="B415">
            <v>5283</v>
          </cell>
          <cell r="C415">
            <v>5283</v>
          </cell>
          <cell r="D415">
            <v>5283</v>
          </cell>
          <cell r="E415">
            <v>5283</v>
          </cell>
          <cell r="F415">
            <v>24.311</v>
          </cell>
        </row>
        <row r="416">
          <cell r="A416" t="str">
            <v>Чебуреки сочные ВЕС ТМ Зареченские  ПОКОМ</v>
          </cell>
          <cell r="B416">
            <v>24.310989379882813</v>
          </cell>
          <cell r="C416">
            <v>24.310989379882813</v>
          </cell>
          <cell r="D416">
            <v>24.310989379882813</v>
          </cell>
          <cell r="E416">
            <v>24.310989379882813</v>
          </cell>
          <cell r="F416">
            <v>498.7</v>
          </cell>
        </row>
        <row r="417">
          <cell r="A417" t="str">
            <v>Шпикачки Русские (черева) (в ср.защ.атм.) "Высокий вкус"  СПК</v>
          </cell>
          <cell r="B417">
            <v>498.699951171875</v>
          </cell>
          <cell r="C417">
            <v>498.699951171875</v>
          </cell>
          <cell r="D417">
            <v>150</v>
          </cell>
          <cell r="E417">
            <v>150</v>
          </cell>
          <cell r="F417">
            <v>150</v>
          </cell>
        </row>
        <row r="418">
          <cell r="A418" t="str">
            <v>Эликапреза с/в "Эликатессе" 0,10 кг.шт. нарезка (лоток с ср.защ.атм.)  СПК</v>
          </cell>
          <cell r="B418">
            <v>150</v>
          </cell>
          <cell r="C418">
            <v>150</v>
          </cell>
          <cell r="D418">
            <v>127</v>
          </cell>
          <cell r="E418">
            <v>127</v>
          </cell>
          <cell r="F418">
            <v>127</v>
          </cell>
        </row>
        <row r="419">
          <cell r="A419" t="str">
            <v>Юбилейная с/к 0,10 кг.шт. нарезка (лоток с ср.защ.атм.)  СПК</v>
          </cell>
          <cell r="B419">
            <v>127</v>
          </cell>
          <cell r="C419">
            <v>127</v>
          </cell>
          <cell r="D419">
            <v>97</v>
          </cell>
          <cell r="E419">
            <v>97</v>
          </cell>
          <cell r="F419">
            <v>97</v>
          </cell>
        </row>
        <row r="420">
          <cell r="A420" t="str">
            <v>Юбилейная с/к 0,235 кг.шт.  СПК</v>
          </cell>
          <cell r="B420">
            <v>97</v>
          </cell>
          <cell r="C420">
            <v>97</v>
          </cell>
          <cell r="D420">
            <v>1319</v>
          </cell>
          <cell r="E420">
            <v>1319</v>
          </cell>
          <cell r="F420">
            <v>1319</v>
          </cell>
        </row>
        <row r="421">
          <cell r="A421" t="str">
            <v>Итого</v>
          </cell>
          <cell r="B421">
            <v>1319</v>
          </cell>
          <cell r="C421">
            <v>1319</v>
          </cell>
          <cell r="D421">
            <v>110741.7</v>
          </cell>
          <cell r="E421">
            <v>110741.6875</v>
          </cell>
          <cell r="F421">
            <v>301134.17599999998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18.09.2024 - 18.09.2024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166.97499999999999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141.762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446.036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40.686999999999998</v>
          </cell>
        </row>
        <row r="11">
          <cell r="A11" t="str">
            <v xml:space="preserve"> 022  Колбаса Вязанка со шпиком, вектор 0,5кг, ПОКОМ</v>
          </cell>
          <cell r="D11">
            <v>67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415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927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846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48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11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49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87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322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166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40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107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238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124.087</v>
          </cell>
        </row>
        <row r="25">
          <cell r="A25" t="str">
            <v xml:space="preserve"> 201  Ветчина Нежная ТМ Особый рецепт, (2,5кг), ПОКОМ</v>
          </cell>
          <cell r="D25">
            <v>1379.423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167.75899999999999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128.892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65.552999999999997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74.316999999999993</v>
          </cell>
        </row>
        <row r="30">
          <cell r="A30" t="str">
            <v xml:space="preserve"> 240  Колбаса Салями охотничья, ВЕС. ПОКОМ</v>
          </cell>
          <cell r="D30">
            <v>7.0460000000000003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125.193</v>
          </cell>
        </row>
        <row r="32">
          <cell r="A32" t="str">
            <v xml:space="preserve"> 247  Сардельки Нежные, ВЕС.  ПОКОМ</v>
          </cell>
          <cell r="D32">
            <v>45.390999999999998</v>
          </cell>
        </row>
        <row r="33">
          <cell r="A33" t="str">
            <v xml:space="preserve"> 248  Сардельки Сочные ТМ Особый рецепт,   ПОКОМ</v>
          </cell>
          <cell r="D33">
            <v>39.609000000000002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276.71100000000001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20.295000000000002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48.548000000000002</v>
          </cell>
        </row>
        <row r="37">
          <cell r="A37" t="str">
            <v xml:space="preserve"> 263  Шпикачки Стародворские, ВЕС.  ПОКОМ</v>
          </cell>
          <cell r="D37">
            <v>24.026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48.595999999999997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39.497999999999998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37.978000000000002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399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781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1187</v>
          </cell>
        </row>
        <row r="44">
          <cell r="A44" t="str">
            <v xml:space="preserve"> 278  Сосиски Сочинки с сочным окороком, МГС 0.4кг,   ПОКОМ</v>
          </cell>
          <cell r="D44">
            <v>1</v>
          </cell>
        </row>
        <row r="45">
          <cell r="A45" t="str">
            <v xml:space="preserve"> 283  Сосиски Сочинки, ВЕС, ТМ Стародворье ПОКОМ</v>
          </cell>
          <cell r="D45">
            <v>143.63499999999999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165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341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52.859000000000002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535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816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14.7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44.222999999999999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382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555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317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104.41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188.89</v>
          </cell>
        </row>
        <row r="58">
          <cell r="A58" t="str">
            <v xml:space="preserve"> 316  Колбаса Нежная ТМ Зареченские ВЕС  ПОКОМ</v>
          </cell>
          <cell r="D58">
            <v>22.53</v>
          </cell>
        </row>
        <row r="59">
          <cell r="A59" t="str">
            <v xml:space="preserve"> 317 Колбаса Сервелат Рижский ТМ Зареченские, ВЕС  ПОКОМ</v>
          </cell>
          <cell r="D59">
            <v>11.46</v>
          </cell>
        </row>
        <row r="60">
          <cell r="A60" t="str">
            <v xml:space="preserve"> 318  Сосиски Датские ТМ Зареченские, ВЕС  ПОКОМ</v>
          </cell>
          <cell r="D60">
            <v>725.82500000000005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925</v>
          </cell>
        </row>
        <row r="62">
          <cell r="A62" t="str">
            <v xml:space="preserve"> 321  Колбаса Сервелат Пражский ТМ Зареченские, ВЕС ПОКОМ</v>
          </cell>
          <cell r="D62">
            <v>1.528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621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332</v>
          </cell>
        </row>
        <row r="65">
          <cell r="A65" t="str">
            <v xml:space="preserve"> 328  Сардельки Сочинки Стародворье ТМ  0,4 кг ПОКОМ</v>
          </cell>
          <cell r="D65">
            <v>149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127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131.89500000000001</v>
          </cell>
        </row>
        <row r="68">
          <cell r="A68" t="str">
            <v xml:space="preserve"> 334  Паштет Любительский ТМ Стародворье ламистер 0,1 кг  ПОКОМ</v>
          </cell>
          <cell r="D68">
            <v>88</v>
          </cell>
        </row>
        <row r="69">
          <cell r="A69" t="str">
            <v xml:space="preserve"> 335  Колбаса Сливушка ТМ Вязанка. ВЕС.  ПОКОМ </v>
          </cell>
          <cell r="D69">
            <v>64.090999999999994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776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688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102.41800000000001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96.245000000000005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140.584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107.187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9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85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92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39.74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122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149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D82">
            <v>350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D83">
            <v>44</v>
          </cell>
        </row>
        <row r="84">
          <cell r="A84" t="str">
            <v xml:space="preserve"> 408  Ветчина Сливушка с индейкой ТМ Вязанка, 0,4кг  ПОКОМ</v>
          </cell>
          <cell r="D84">
            <v>30</v>
          </cell>
        </row>
        <row r="85">
          <cell r="A85" t="str">
            <v xml:space="preserve"> 410  Сосиски Баварские с сыром ТМ Стародворье 0,35 кг. ПОКОМ</v>
          </cell>
          <cell r="D85">
            <v>1089</v>
          </cell>
        </row>
        <row r="86">
          <cell r="A86" t="str">
            <v xml:space="preserve"> 412  Сосиски Баварские ТМ Стародворье 0,35 кг ПОКОМ</v>
          </cell>
          <cell r="D86">
            <v>1470</v>
          </cell>
        </row>
        <row r="87">
          <cell r="A87" t="str">
            <v xml:space="preserve"> 415  Колбаса Балыкбургская с мраморным балыком 0,11 кг ТМ Баварушка  ПОКОМ</v>
          </cell>
          <cell r="D87">
            <v>26</v>
          </cell>
        </row>
        <row r="88">
          <cell r="A88" t="str">
            <v xml:space="preserve"> 423  Колбаса Сервелат Рижский ТМ Зареченские ТС Зареченские продукты, 0,28 кг срез ПОКОМ</v>
          </cell>
          <cell r="D88">
            <v>2</v>
          </cell>
        </row>
        <row r="89">
          <cell r="A89" t="str">
            <v xml:space="preserve"> 427  Колбаса Филедворская ТМ Стародворье в оболочке полиамид. ВЕС ПОКОМ</v>
          </cell>
          <cell r="D89">
            <v>14.49</v>
          </cell>
        </row>
        <row r="90">
          <cell r="A90" t="str">
            <v xml:space="preserve"> 429  Колбаса Нежная со шпиком.ТС Зареченские продукты в оболочке полиамид ВЕС ПОКОМ</v>
          </cell>
          <cell r="D90">
            <v>1.3520000000000001</v>
          </cell>
        </row>
        <row r="91">
          <cell r="A91" t="str">
            <v xml:space="preserve"> 430  Колбаса Стародворская с окороком 0,4 кг. ТМ Стародворье в оболочке полиамид  ПОКОМ</v>
          </cell>
          <cell r="D91">
            <v>154</v>
          </cell>
        </row>
        <row r="92">
          <cell r="A92" t="str">
            <v xml:space="preserve"> 431  Колбаса Стародворская с окороком в оболочке полиамид ТМ Стародворье ВЕС ПОКОМ</v>
          </cell>
          <cell r="D92">
            <v>53.65</v>
          </cell>
        </row>
        <row r="93">
          <cell r="A93" t="str">
            <v xml:space="preserve"> 435  Колбаса Молочная Стародворская  с молоком в оболочке полиамид 0,4 кг.ТМ Стародворье ПОКОМ</v>
          </cell>
          <cell r="D93">
            <v>58</v>
          </cell>
        </row>
        <row r="94">
          <cell r="A94" t="str">
            <v xml:space="preserve"> 436  Колбаса Молочная стародворская с молоком, ВЕС, ТМ Стародворье  ПОКОМ</v>
          </cell>
          <cell r="D94">
            <v>31.9</v>
          </cell>
        </row>
        <row r="95">
          <cell r="A95" t="str">
            <v xml:space="preserve"> 438  Колбаса Филедворская 0,4 кг. ТМ Стародворье  ПОКОМ</v>
          </cell>
          <cell r="D95">
            <v>44</v>
          </cell>
        </row>
        <row r="96">
          <cell r="A96" t="str">
            <v xml:space="preserve"> 445  Колбаса Краковюрст ТМ Баварушка рубленая в оболочке черева в в.у 0,2 кг ПОКОМ</v>
          </cell>
          <cell r="D96">
            <v>48</v>
          </cell>
        </row>
        <row r="97">
          <cell r="A97" t="str">
            <v xml:space="preserve"> 446  Колбаса Краковюрст ТМ Баварушка с душистым чесноком в оболочке черева в в.у 0,2 кг. ПОКОМ</v>
          </cell>
          <cell r="D97">
            <v>31</v>
          </cell>
        </row>
        <row r="98">
          <cell r="A98" t="str">
            <v xml:space="preserve"> 447  Колбаски Краковюрст ТМ Баварушка с изысканными пряностями в оболочке NDX в в.у 0,2 кг. ПОКОМ </v>
          </cell>
          <cell r="D98">
            <v>63</v>
          </cell>
        </row>
        <row r="99">
          <cell r="A99" t="str">
            <v xml:space="preserve"> 448  Сосиски Сливушки по-венски ТМ Вязанка. 0,3 кг ПОКОМ</v>
          </cell>
          <cell r="D99">
            <v>34</v>
          </cell>
        </row>
        <row r="100">
          <cell r="A100" t="str">
            <v xml:space="preserve"> 449  Колбаса Дугушка Стародворская ВЕС ТС Дугушка ПОКОМ</v>
          </cell>
          <cell r="D100">
            <v>103.538</v>
          </cell>
        </row>
        <row r="101">
          <cell r="A101" t="str">
            <v xml:space="preserve"> 452  Колбаса Со шпиком ВЕС большой батон ТМ Особый рецепт  ПОКОМ</v>
          </cell>
          <cell r="D101">
            <v>918.48800000000006</v>
          </cell>
        </row>
        <row r="102">
          <cell r="A102" t="str">
            <v xml:space="preserve"> 456  Колбаса Филейная ТМ Особый рецепт ВЕС большой батон  ПОКОМ</v>
          </cell>
          <cell r="D102">
            <v>1875.9670000000001</v>
          </cell>
        </row>
        <row r="103">
          <cell r="A103" t="str">
            <v xml:space="preserve"> 457  Колбаса Молочная ТМ Особый рецепт ВЕС большой батон  ПОКОМ</v>
          </cell>
          <cell r="D103">
            <v>621.22</v>
          </cell>
        </row>
        <row r="104">
          <cell r="A104" t="str">
            <v xml:space="preserve"> 460  Колбаса Стародворская Традиционная ВЕС ТМ Стародворье в оболочке полиамид. ПОКОМ</v>
          </cell>
          <cell r="D104">
            <v>9.65</v>
          </cell>
        </row>
        <row r="105">
          <cell r="A105" t="str">
            <v xml:space="preserve"> 463  Колбаса Молочная Традиционнаяв оболочке полиамид.ТМ Стародворье. ВЕС ПОКОМ</v>
          </cell>
          <cell r="D105">
            <v>11.85</v>
          </cell>
        </row>
        <row r="106">
          <cell r="A106" t="str">
            <v xml:space="preserve"> 465  Колбаса Филейная оригинальная ВЕС 0,8кг ТМ Особый рецепт в оболочке полиамид  ПОКОМ</v>
          </cell>
          <cell r="D106">
            <v>54.738999999999997</v>
          </cell>
        </row>
        <row r="107">
          <cell r="A107" t="str">
            <v xml:space="preserve"> 467  Колбаса Филейная 0,5кг ТМ Особый рецепт  ПОКОМ</v>
          </cell>
          <cell r="D107">
            <v>69</v>
          </cell>
        </row>
        <row r="108">
          <cell r="A108" t="str">
            <v xml:space="preserve"> 468  Колбаса Стародворская Традиционная ТМ Стародворье в оболочке полиамид 0,4 кг. ПОКОМ</v>
          </cell>
          <cell r="D108">
            <v>188</v>
          </cell>
        </row>
        <row r="109">
          <cell r="A109" t="str">
            <v xml:space="preserve"> 472  Колбаса Молочная ВЕС ТМ Зареченские  ПОКОМ</v>
          </cell>
          <cell r="D109">
            <v>1.3779999999999999</v>
          </cell>
        </row>
        <row r="110">
          <cell r="A110" t="str">
            <v xml:space="preserve"> 473  Ветчина Рубленая ВЕС ТМ Зареченские  ПОКОМ</v>
          </cell>
          <cell r="D110">
            <v>1.3480000000000001</v>
          </cell>
        </row>
        <row r="111">
          <cell r="A111" t="str">
            <v xml:space="preserve"> 474  Колбаса Молочная 0,4кг ТМ Зареченские  ПОКОМ</v>
          </cell>
          <cell r="D111">
            <v>2</v>
          </cell>
        </row>
        <row r="112">
          <cell r="A112" t="str">
            <v xml:space="preserve"> 477  Ветчина Рубленая 0,4кг ТМ Зареченские  ПОКОМ</v>
          </cell>
          <cell r="D112">
            <v>2</v>
          </cell>
        </row>
        <row r="113">
          <cell r="A113" t="str">
            <v xml:space="preserve"> 478  Сардельки Зареченские ВЕС ТМ Зареченские  ПОКОМ</v>
          </cell>
          <cell r="D113">
            <v>27.99</v>
          </cell>
        </row>
        <row r="114">
          <cell r="A114" t="str">
            <v xml:space="preserve"> 479  Шпикачки Зареченские ВЕС ТМ Зареченские  ПОКОМ</v>
          </cell>
          <cell r="D114">
            <v>17.423999999999999</v>
          </cell>
        </row>
        <row r="115">
          <cell r="A115" t="str">
            <v xml:space="preserve"> 483  Колбаса Молочная Традиционная ТМ Стародворье в оболочке полиамид 0,4 кг. ПОКОМ </v>
          </cell>
          <cell r="D115">
            <v>216</v>
          </cell>
        </row>
        <row r="116">
          <cell r="A116" t="str">
            <v xml:space="preserve"> 486  Колбаски Бюргерсы с сыром 0,27кг ТМ Баварушка  ПОКОМ</v>
          </cell>
          <cell r="D116">
            <v>8</v>
          </cell>
        </row>
        <row r="117">
          <cell r="A117" t="str">
            <v xml:space="preserve"> 490  Колбаса Сервелат Филейский ТМ Вязанка  0,3 кг. срез  ПОКОМ</v>
          </cell>
          <cell r="D117">
            <v>37</v>
          </cell>
        </row>
        <row r="118">
          <cell r="A118" t="str">
            <v xml:space="preserve"> 491  Колбаса Филейская Рубленая ТМ Вязанка  0,3 кг. срез.  ПОКОМ</v>
          </cell>
          <cell r="D118">
            <v>5</v>
          </cell>
        </row>
        <row r="119">
          <cell r="A119" t="str">
            <v xml:space="preserve"> 492  Колбаса Салями Филейская 0,3кг ТМ Вязанка  ПОКОМ</v>
          </cell>
          <cell r="D119">
            <v>30</v>
          </cell>
        </row>
        <row r="120">
          <cell r="A120" t="str">
            <v>3215 ВЕТЧ.МЯСНАЯ Папа может п/о 0.4кг 8шт.    ОСТАНКИНО</v>
          </cell>
          <cell r="D120">
            <v>66</v>
          </cell>
        </row>
        <row r="121">
          <cell r="A121" t="str">
            <v>3684 ПРЕСИЖН с/к в/у 1/250 8шт.   ОСТАНКИНО</v>
          </cell>
          <cell r="D121">
            <v>4</v>
          </cell>
        </row>
        <row r="122">
          <cell r="A122" t="str">
            <v>3812 СОЧНЫЕ сос п/о мгс 2*2  ОСТАНКИНО</v>
          </cell>
          <cell r="D122">
            <v>408.50799999999998</v>
          </cell>
        </row>
        <row r="123">
          <cell r="A123" t="str">
            <v>4063 МЯСНАЯ Папа может вар п/о_Л   ОСТАНКИНО</v>
          </cell>
          <cell r="D123">
            <v>387.35500000000002</v>
          </cell>
        </row>
        <row r="124">
          <cell r="A124" t="str">
            <v>4117 ЭКСТРА Папа может с/к в/у_Л   ОСТАНКИНО</v>
          </cell>
          <cell r="D124">
            <v>20.602</v>
          </cell>
        </row>
        <row r="125">
          <cell r="A125" t="str">
            <v>4555 Докторская ГОСТ вар п/о ОСТАНКИНО</v>
          </cell>
          <cell r="D125">
            <v>5.3710000000000004</v>
          </cell>
        </row>
        <row r="126">
          <cell r="A126" t="str">
            <v>4574 Колбаса вар Мясная со шпиком 1кг Папа может п/о (код покуп. 24784) Останкино</v>
          </cell>
          <cell r="D126">
            <v>18.888999999999999</v>
          </cell>
        </row>
        <row r="127">
          <cell r="A127" t="str">
            <v>4691 ШЕЙКА КОПЧЕНАЯ к/в мл/к в/у 300*6  ОСТАНКИНО</v>
          </cell>
          <cell r="D127">
            <v>14</v>
          </cell>
        </row>
        <row r="128">
          <cell r="A128" t="str">
            <v>4813 ФИЛЕЙНАЯ Папа может вар п/о_Л   ОСТАНКИНО</v>
          </cell>
          <cell r="D128">
            <v>105.04600000000001</v>
          </cell>
        </row>
        <row r="129">
          <cell r="A129" t="str">
            <v>4993 САЛЯМИ ИТАЛЬЯНСКАЯ с/к в/у 1/250*8_120c ОСТАНКИНО</v>
          </cell>
          <cell r="D129">
            <v>79</v>
          </cell>
        </row>
        <row r="130">
          <cell r="A130" t="str">
            <v>5246 ДОКТОРСКАЯ ПРЕМИУМ вар б/о мгс_30с ОСТАНКИНО</v>
          </cell>
          <cell r="D130">
            <v>6.0110000000000001</v>
          </cell>
        </row>
        <row r="131">
          <cell r="A131" t="str">
            <v>5341 СЕРВЕЛАТ ОХОТНИЧИЙ в/к в/у  ОСТАНКИНО</v>
          </cell>
          <cell r="D131">
            <v>94.234999999999999</v>
          </cell>
        </row>
        <row r="132">
          <cell r="A132" t="str">
            <v>5483 ЭКСТРА Папа может с/к в/у 1/250 8шт.   ОСТАНКИНО</v>
          </cell>
          <cell r="D132">
            <v>167</v>
          </cell>
        </row>
        <row r="133">
          <cell r="A133" t="str">
            <v>5533 СОЧНЫЕ сос п/о в/у 1/350 8шт_45с   ОСТАНКИНО</v>
          </cell>
          <cell r="D133">
            <v>210</v>
          </cell>
        </row>
        <row r="134">
          <cell r="A134" t="str">
            <v>5544 Сервелат Финский в/к в/у_45с НОВАЯ ОСТАНКИНО</v>
          </cell>
          <cell r="D134">
            <v>235.05</v>
          </cell>
        </row>
        <row r="135">
          <cell r="A135" t="str">
            <v>5679 САЛЯМИ ИТАЛЬЯНСКАЯ с/к в/у 1/150_60с ОСТАНКИНО</v>
          </cell>
          <cell r="D135">
            <v>94</v>
          </cell>
        </row>
        <row r="136">
          <cell r="A136" t="str">
            <v>5682 САЛЯМИ МЕЛКОЗЕРНЕНАЯ с/к в/у 1/120_60с   ОСТАНКИНО</v>
          </cell>
          <cell r="D136">
            <v>525</v>
          </cell>
        </row>
        <row r="137">
          <cell r="A137" t="str">
            <v>5698 СЫТНЫЕ Папа может сар б/о мгс 1*3_Маяк  ОСТАНКИНО</v>
          </cell>
          <cell r="D137">
            <v>55.308999999999997</v>
          </cell>
        </row>
        <row r="138">
          <cell r="A138" t="str">
            <v>5706 АРОМАТНАЯ Папа может с/к в/у 1/250 8шт.  ОСТАНКИНО</v>
          </cell>
          <cell r="D138">
            <v>188</v>
          </cell>
        </row>
        <row r="139">
          <cell r="A139" t="str">
            <v>5708 ПОСОЛЬСКАЯ Папа может с/к в/у ОСТАНКИНО</v>
          </cell>
          <cell r="D139">
            <v>28.08</v>
          </cell>
        </row>
        <row r="140">
          <cell r="A140" t="str">
            <v>5820 СЛИВОЧНЫЕ Папа может сос п/о мгс 2*2_45с   ОСТАНКИНО</v>
          </cell>
          <cell r="D140">
            <v>28.684999999999999</v>
          </cell>
        </row>
        <row r="141">
          <cell r="A141" t="str">
            <v>5851 ЭКСТРА Папа может вар п/о   ОСТАНКИНО</v>
          </cell>
          <cell r="D141">
            <v>80.662999999999997</v>
          </cell>
        </row>
        <row r="142">
          <cell r="A142" t="str">
            <v>5931 ОХОТНИЧЬЯ Папа может с/к в/у 1/220 8шт.   ОСТАНКИНО</v>
          </cell>
          <cell r="D142">
            <v>257</v>
          </cell>
        </row>
        <row r="143">
          <cell r="A143" t="str">
            <v>6004 РАГУ СВИНОЕ 1кг 8шт.зам_120с ОСТАНКИНО</v>
          </cell>
          <cell r="D143">
            <v>64</v>
          </cell>
        </row>
        <row r="144">
          <cell r="A144" t="str">
            <v>6113 СОЧНЫЕ сос п/о мгс 1*6_Ашан  ОСТАНКИНО</v>
          </cell>
          <cell r="D144">
            <v>312.31099999999998</v>
          </cell>
        </row>
        <row r="145">
          <cell r="A145" t="str">
            <v>6200 ГРУДИНКА ПРЕМИУМ к/в мл/к в/у 0.3кг  ОСТАНКИНО</v>
          </cell>
          <cell r="D145">
            <v>15</v>
          </cell>
        </row>
        <row r="146">
          <cell r="A146" t="str">
            <v>6206 СВИНИНА ПО-ДОМАШНЕМУ к/в мл/к в/у 0.3кг  ОСТАНКИНО</v>
          </cell>
          <cell r="D146">
            <v>163</v>
          </cell>
        </row>
        <row r="147">
          <cell r="A147" t="str">
            <v>6221 НЕАПОЛИТАНСКИЙ ДУЭТ с/к с/н мгс 1/90  ОСТАНКИНО</v>
          </cell>
          <cell r="D147">
            <v>14</v>
          </cell>
        </row>
        <row r="148">
          <cell r="A148" t="str">
            <v>6228 МЯСНОЕ АССОРТИ к/з с/н мгс 1/90 10шт.  ОСТАНКИНО</v>
          </cell>
          <cell r="D148">
            <v>102</v>
          </cell>
        </row>
        <row r="149">
          <cell r="A149" t="str">
            <v>6247 ДОМАШНЯЯ Папа может вар п/о 0,4кг 8шт.  ОСТАНКИНО</v>
          </cell>
          <cell r="D149">
            <v>46</v>
          </cell>
        </row>
        <row r="150">
          <cell r="A150" t="str">
            <v>6253 МОЛОЧНЫЕ Коровино сос п/о мгс 1.5*6  ОСТАНКИНО</v>
          </cell>
          <cell r="D150">
            <v>6.13</v>
          </cell>
        </row>
        <row r="151">
          <cell r="A151" t="str">
            <v>6268 ГОВЯЖЬЯ Папа может вар п/о 0,4кг 8 шт.  ОСТАНКИНО</v>
          </cell>
          <cell r="D151">
            <v>75</v>
          </cell>
        </row>
        <row r="152">
          <cell r="A152" t="str">
            <v>6279 КОРЕЙКА ПО-ОСТ.к/в в/с с/н в/у 1/150_45с  ОСТАНКИНО</v>
          </cell>
          <cell r="D152">
            <v>6</v>
          </cell>
        </row>
        <row r="153">
          <cell r="A153" t="str">
            <v>6303 МЯСНЫЕ Папа может сос п/о мгс 1.5*3  ОСТАНКИНО</v>
          </cell>
          <cell r="D153">
            <v>117.995</v>
          </cell>
        </row>
        <row r="154">
          <cell r="A154" t="str">
            <v>6324 ДОКТОРСКАЯ ГОСТ вар п/о 0.4кг 8шт.  ОСТАНКИНО</v>
          </cell>
          <cell r="D154">
            <v>99</v>
          </cell>
        </row>
        <row r="155">
          <cell r="A155" t="str">
            <v>6325 ДОКТОРСКАЯ ПРЕМИУМ вар п/о 0.4кг 8шт.  ОСТАНКИНО</v>
          </cell>
          <cell r="D155">
            <v>178</v>
          </cell>
        </row>
        <row r="156">
          <cell r="A156" t="str">
            <v>6329 КЛАССИЧЕСКАЯ Папа может вар п/о 0.4кг  ОСТАНКИНО</v>
          </cell>
          <cell r="D156">
            <v>159</v>
          </cell>
        </row>
        <row r="157">
          <cell r="A157" t="str">
            <v>6333 МЯСНАЯ Папа может вар п/о 0.4кг 8шт.  ОСТАНКИНО</v>
          </cell>
          <cell r="D157">
            <v>1220</v>
          </cell>
        </row>
        <row r="158">
          <cell r="A158" t="str">
            <v>6340 ДОМАШНИЙ РЕЦЕПТ Коровино 0.5кг 8шт.  ОСТАНКИНО</v>
          </cell>
          <cell r="D158">
            <v>232</v>
          </cell>
        </row>
        <row r="159">
          <cell r="A159" t="str">
            <v>6341 ДОМАШНИЙ РЕЦЕПТ СО ШПИКОМ Коровино 0.5кг  ОСТАНКИНО</v>
          </cell>
          <cell r="D159">
            <v>13</v>
          </cell>
        </row>
        <row r="160">
          <cell r="A160" t="str">
            <v>6353 ЭКСТРА Папа может вар п/о 0.4кг 8шт.  ОСТАНКИНО</v>
          </cell>
          <cell r="D160">
            <v>496</v>
          </cell>
        </row>
        <row r="161">
          <cell r="A161" t="str">
            <v>6392 ФИЛЕЙНАЯ Папа может вар п/о 0.4кг. ОСТАНКИНО</v>
          </cell>
          <cell r="D161">
            <v>1185</v>
          </cell>
        </row>
        <row r="162">
          <cell r="A162" t="str">
            <v>6415 БАЛЫКОВАЯ Коровино п/к в/у 0.84кг 6шт.  ОСТАНКИНО</v>
          </cell>
          <cell r="D162">
            <v>20</v>
          </cell>
        </row>
        <row r="163">
          <cell r="A163" t="str">
            <v>6426 КЛАССИЧЕСКАЯ ПМ вар п/о 0.3кг 8шт.  ОСТАНКИНО</v>
          </cell>
          <cell r="D163">
            <v>372</v>
          </cell>
        </row>
        <row r="164">
          <cell r="A164" t="str">
            <v>6448 СВИНИНА МАДЕРА с/к с/н в/у 1/100 10шт.   ОСТАНКИНО</v>
          </cell>
          <cell r="D164">
            <v>6</v>
          </cell>
        </row>
        <row r="165">
          <cell r="A165" t="str">
            <v>6453 ЭКСТРА Папа может с/к с/н в/у 1/100 14шт.   ОСТАНКИНО</v>
          </cell>
          <cell r="D165">
            <v>377</v>
          </cell>
        </row>
        <row r="166">
          <cell r="A166" t="str">
            <v>6454 АРОМАТНАЯ с/к с/н в/у 1/100 14шт.  ОСТАНКИНО</v>
          </cell>
          <cell r="D166">
            <v>329</v>
          </cell>
        </row>
        <row r="167">
          <cell r="A167" t="str">
            <v>6459 СЕРВЕЛАТ ШВЕЙЦАРСК. в/к с/н в/у 1/100*10  ОСТАНКИНО</v>
          </cell>
          <cell r="D167">
            <v>26</v>
          </cell>
        </row>
        <row r="168">
          <cell r="A168" t="str">
            <v>6492 ШПИК С ЧЕСНОК.И ПЕРЦЕМ к/в в/у 0.3кг_45c  ОСТАНКИНО</v>
          </cell>
          <cell r="D168">
            <v>14</v>
          </cell>
        </row>
        <row r="169">
          <cell r="A169" t="str">
            <v>6495 ВЕТЧ.МРАМОРНАЯ в/у срез 0.3кг 6шт_45с  ОСТАНКИНО</v>
          </cell>
          <cell r="D169">
            <v>175</v>
          </cell>
        </row>
        <row r="170">
          <cell r="A170" t="str">
            <v>6527 ШПИКАЧКИ СОЧНЫЕ ПМ сар б/о мгс 1*3 45с ОСТАНКИНО</v>
          </cell>
          <cell r="D170">
            <v>104.877</v>
          </cell>
        </row>
        <row r="171">
          <cell r="A171" t="str">
            <v>6554 СВИНАЯ ОСТАН.с/к в/с в/у 1/100 10 шт. ОСТАНКИНО</v>
          </cell>
          <cell r="D171">
            <v>14</v>
          </cell>
        </row>
        <row r="172">
          <cell r="A172" t="str">
            <v>6586 МРАМОРНАЯ И БАЛЫКОВАЯ в/к с/н мгс 1/90 ОСТАНКИНО</v>
          </cell>
          <cell r="D172">
            <v>13</v>
          </cell>
        </row>
        <row r="173">
          <cell r="A173" t="str">
            <v>6666 БОЯНСКАЯ Папа может п/к в/у 0,28кг 8 шт. ОСТАНКИНО</v>
          </cell>
          <cell r="D173">
            <v>375</v>
          </cell>
        </row>
        <row r="174">
          <cell r="A174" t="str">
            <v>6683 СЕРВЕЛАТ ЗЕРНИСТЫЙ ПМ в/к в/у 0,35кг  ОСТАНКИНО</v>
          </cell>
          <cell r="D174">
            <v>895</v>
          </cell>
        </row>
        <row r="175">
          <cell r="A175" t="str">
            <v>6684 СЕРВЕЛАТ КАРЕЛЬСКИЙ ПМ в/к в/у 0.28кг  ОСТАНКИНО</v>
          </cell>
          <cell r="D175">
            <v>761</v>
          </cell>
        </row>
        <row r="176">
          <cell r="A176" t="str">
            <v>6689 СЕРВЕЛАТ ОХОТНИЧИЙ ПМ в/к в/у 0,35кг 8шт  ОСТАНКИНО</v>
          </cell>
          <cell r="D176">
            <v>873</v>
          </cell>
        </row>
        <row r="177">
          <cell r="A177" t="str">
            <v>6697 СЕРВЕЛАТ ФИНСКИЙ ПМ в/к в/у 0,35кг 8шт.  ОСТАНКИНО</v>
          </cell>
          <cell r="D177">
            <v>1283</v>
          </cell>
        </row>
        <row r="178">
          <cell r="A178" t="str">
            <v>6713 СОЧНЫЙ ГРИЛЬ ПМ сос п/о мгс 0.41кг 8шт.  ОСТАНКИНО</v>
          </cell>
          <cell r="D178">
            <v>275</v>
          </cell>
        </row>
        <row r="179">
          <cell r="A179" t="str">
            <v>6722 СОЧНЫЕ ПМ сос п/о мгс 0,41кг 10шт.  ОСТАНКИНО</v>
          </cell>
          <cell r="D179">
            <v>1498</v>
          </cell>
        </row>
        <row r="180">
          <cell r="A180" t="str">
            <v>6726 СЛИВОЧНЫЕ ПМ сос п/о мгс 0.41кг 10шт.  ОСТАНКИНО</v>
          </cell>
          <cell r="D180">
            <v>625</v>
          </cell>
        </row>
        <row r="181">
          <cell r="A181" t="str">
            <v>6747 РУССКАЯ ПРЕМИУМ ПМ вар ф/о в/у  ОСТАНКИНО</v>
          </cell>
          <cell r="D181">
            <v>4.4349999999999996</v>
          </cell>
        </row>
        <row r="182">
          <cell r="A182" t="str">
            <v>6762 СЛИВОЧНЫЕ сос ц/о мгс 0.41кг 8шт.  ОСТАНКИНО</v>
          </cell>
          <cell r="D182">
            <v>51</v>
          </cell>
        </row>
        <row r="183">
          <cell r="A183" t="str">
            <v>6765 РУБЛЕНЫЕ сос ц/о мгс 0.36кг 6шт.  ОСТАНКИНО</v>
          </cell>
          <cell r="D183">
            <v>156</v>
          </cell>
        </row>
        <row r="184">
          <cell r="A184" t="str">
            <v>6767 РУБЛЕНЫЕ сос ц/о мгс 1*4  ОСТАНКИНО</v>
          </cell>
          <cell r="D184">
            <v>15.128</v>
          </cell>
        </row>
        <row r="185">
          <cell r="A185" t="str">
            <v>6768 С СЫРОМ сос ц/о мгс 0.41кг 6шт.  ОСТАНКИНО</v>
          </cell>
          <cell r="D185">
            <v>36</v>
          </cell>
        </row>
        <row r="186">
          <cell r="A186" t="str">
            <v>6770 ИСПАНСКИЕ сос ц/о мгс 0.41кг 6шт.  ОСТАНКИНО</v>
          </cell>
          <cell r="D186">
            <v>17</v>
          </cell>
        </row>
        <row r="187">
          <cell r="A187" t="str">
            <v>6773 САЛЯМИ Папа может п/к в/у 0,28кг 8шт.  ОСТАНКИНО</v>
          </cell>
          <cell r="D187">
            <v>116</v>
          </cell>
        </row>
        <row r="188">
          <cell r="A188" t="str">
            <v>6777 МЯСНЫЕ С ГОВЯДИНОЙ ПМ сос п/о мгс 0.4кг  ОСТАНКИНО</v>
          </cell>
          <cell r="D188">
            <v>251</v>
          </cell>
        </row>
        <row r="189">
          <cell r="A189" t="str">
            <v>6785 ВЕНСКАЯ САЛЯМИ п/к в/у 0.33кг 8шт.  ОСТАНКИНО</v>
          </cell>
          <cell r="D189">
            <v>87</v>
          </cell>
        </row>
        <row r="190">
          <cell r="A190" t="str">
            <v>6787 СЕРВЕЛАТ КРЕМЛЕВСКИЙ в/к в/у 0,33кг 8шт.  ОСТАНКИНО</v>
          </cell>
          <cell r="D190">
            <v>47</v>
          </cell>
        </row>
        <row r="191">
          <cell r="A191" t="str">
            <v>6791 СЕРВЕЛАТ ПРЕМИУМ в/к в/у 0,33кг 8шт.  ОСТАНКИНО</v>
          </cell>
          <cell r="D191">
            <v>2</v>
          </cell>
        </row>
        <row r="192">
          <cell r="A192" t="str">
            <v>6793 БАЛЫКОВАЯ в/к в/у 0,33кг 8шт.  ОСТАНКИНО</v>
          </cell>
          <cell r="D192">
            <v>149</v>
          </cell>
        </row>
        <row r="193">
          <cell r="A193" t="str">
            <v>6794 БАЛЫКОВАЯ в/к в/у  ОСТАНКИНО</v>
          </cell>
          <cell r="D193">
            <v>5.3540000000000001</v>
          </cell>
        </row>
        <row r="194">
          <cell r="A194" t="str">
            <v>6795 ОСТАНКИНСКАЯ в/к в/у 0,33кг 8шт.  ОСТАНКИНО</v>
          </cell>
          <cell r="D194">
            <v>12</v>
          </cell>
        </row>
        <row r="195">
          <cell r="A195" t="str">
            <v>6801 ОСТАНКИНСКАЯ вар п/о 0.4кг 8шт.  ОСТАНКИНО</v>
          </cell>
          <cell r="D195">
            <v>40</v>
          </cell>
        </row>
        <row r="196">
          <cell r="A196" t="str">
            <v>6802 ОСТАНКИНСКАЯ вар п/о  ОСТАНКИНО</v>
          </cell>
          <cell r="D196">
            <v>10.831</v>
          </cell>
        </row>
        <row r="197">
          <cell r="A197" t="str">
            <v>6807 СЕРВЕЛАТ ЕВРОПЕЙСКИЙ в/к в/у 0,33кг 8шт.  ОСТАНКИНО</v>
          </cell>
          <cell r="D197">
            <v>27</v>
          </cell>
        </row>
        <row r="198">
          <cell r="A198" t="str">
            <v>6829 МОЛОЧНЫЕ КЛАССИЧЕСКИЕ сос п/о мгс 2*4_С  ОСТАНКИНО</v>
          </cell>
          <cell r="D198">
            <v>204.12299999999999</v>
          </cell>
        </row>
        <row r="199">
          <cell r="A199" t="str">
            <v>6834 ПОСОЛЬСКАЯ ПМ с/к с/н в/у 1/100 10шт.  ОСТАНКИНО</v>
          </cell>
          <cell r="D199">
            <v>123</v>
          </cell>
        </row>
        <row r="200">
          <cell r="A200" t="str">
            <v>6837 ФИЛЕЙНЫЕ Папа Может сос ц/о мгс 0.4кг  ОСТАНКИНО</v>
          </cell>
          <cell r="D200">
            <v>308</v>
          </cell>
        </row>
        <row r="201">
          <cell r="A201" t="str">
            <v>6852 МОЛОЧНЫЕ ПРЕМИУМ ПМ сос п/о в/ у 1/350  ОСТАНКИНО</v>
          </cell>
          <cell r="D201">
            <v>663</v>
          </cell>
        </row>
        <row r="202">
          <cell r="A202" t="str">
            <v>6853 МОЛОЧНЫЕ ПРЕМИУМ ПМ сос п/о мгс 1*6  ОСТАНКИНО</v>
          </cell>
          <cell r="D202">
            <v>43.941000000000003</v>
          </cell>
        </row>
        <row r="203">
          <cell r="A203" t="str">
            <v>6854 МОЛОЧНЫЕ ПРЕМИУМ ПМ сос п/о мгс 0.6кг  ОСТАНКИНО</v>
          </cell>
          <cell r="D203">
            <v>80</v>
          </cell>
        </row>
        <row r="204">
          <cell r="A204" t="str">
            <v>6861 ДОМАШНИЙ РЕЦЕПТ Коровино вар п/о  ОСТАНКИНО</v>
          </cell>
          <cell r="D204">
            <v>128.16900000000001</v>
          </cell>
        </row>
        <row r="205">
          <cell r="A205" t="str">
            <v>6862 ДОМАШНИЙ РЕЦЕПТ СО ШПИК. Коровино вар п/о  ОСТАНКИНО</v>
          </cell>
          <cell r="D205">
            <v>17.414999999999999</v>
          </cell>
        </row>
        <row r="206">
          <cell r="A206" t="str">
            <v>6865 ВЕТЧ.НЕЖНАЯ Коровино п/о  ОСТАНКИНО</v>
          </cell>
          <cell r="D206">
            <v>25.704999999999998</v>
          </cell>
        </row>
        <row r="207">
          <cell r="A207" t="str">
            <v>6870 С ГОВЯДИНОЙ СН сос п/о мгс 1*6  ОСТАНКИНО</v>
          </cell>
          <cell r="D207">
            <v>31.18</v>
          </cell>
        </row>
        <row r="208">
          <cell r="A208" t="str">
            <v>6901 МЯСНИКС ПМ сос б/о мгс 1/160 14шт.  ОСТАНКИНО</v>
          </cell>
          <cell r="D208">
            <v>10</v>
          </cell>
        </row>
        <row r="209">
          <cell r="A209" t="str">
            <v>6909 ДЛЯ ДЕТЕЙ сос п/о мгс 0.33кг 8шт.  ОСТАНКИНО</v>
          </cell>
          <cell r="D209">
            <v>132</v>
          </cell>
        </row>
        <row r="210">
          <cell r="A210" t="str">
            <v>6919 БЕКОН с/к с/н в/у 1/180 10шт.  ОСТАНКИНО</v>
          </cell>
          <cell r="D210">
            <v>138</v>
          </cell>
        </row>
        <row r="211">
          <cell r="A211" t="str">
            <v>6921 БЕКОН Папа может с/к с/н в/у 1/140 10шт  ОСТАНКИНО</v>
          </cell>
          <cell r="D211">
            <v>6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37</v>
          </cell>
        </row>
        <row r="213">
          <cell r="A213" t="str">
            <v>Балык свиной с/к "Эликатессе" 0,10 кг.шт. нарезка (лоток с ср.защ.атм.)  СПК</v>
          </cell>
          <cell r="D213">
            <v>45</v>
          </cell>
        </row>
        <row r="214">
          <cell r="A214" t="str">
            <v>БОНУС ДОМАШНИЙ РЕЦЕПТ Коровино 0.5кг 8шт. (6305)</v>
          </cell>
          <cell r="D214">
            <v>3</v>
          </cell>
        </row>
        <row r="215">
          <cell r="A215" t="str">
            <v>БОНУС ДОМАШНИЙ РЕЦЕПТ Коровино вар п/о (5324)</v>
          </cell>
          <cell r="D215">
            <v>19.515000000000001</v>
          </cell>
        </row>
        <row r="216">
          <cell r="A216" t="str">
            <v>БОНУС СОЧНЫЕ сос п/о мгс 0.41кг_UZ (6087)  ОСТАНКИНО</v>
          </cell>
          <cell r="D216">
            <v>19</v>
          </cell>
        </row>
        <row r="217">
          <cell r="A217" t="str">
            <v>БОНУС СОЧНЫЕ сос п/о мгс 1*6_UZ (6088)  ОСТАНКИНО</v>
          </cell>
          <cell r="D217">
            <v>11.805999999999999</v>
          </cell>
        </row>
        <row r="218">
          <cell r="A218" t="str">
            <v>БОНУС_ 457  Колбаса Молочная ТМ Особый рецепт ВЕС большой батон  ПОКОМ</v>
          </cell>
          <cell r="D218">
            <v>225</v>
          </cell>
        </row>
        <row r="219">
          <cell r="A219" t="str">
            <v>БОНУС_273  Сосиски Сочинки с сочной грудинкой, МГС 0.4кг,   ПОКОМ</v>
          </cell>
          <cell r="D219">
            <v>353</v>
          </cell>
        </row>
        <row r="220">
          <cell r="A220" t="str">
            <v>БОНУС_Колбаса вареная Филейская ТМ Вязанка. ВЕС  ПОКОМ</v>
          </cell>
          <cell r="D220">
            <v>86.72</v>
          </cell>
        </row>
        <row r="221">
          <cell r="A221" t="str">
            <v>БОНУС_Колбаса Сервелат Филедворский, фиброуз, в/у 0,35 кг срез,  ПОКОМ</v>
          </cell>
          <cell r="D221">
            <v>104</v>
          </cell>
        </row>
        <row r="222">
          <cell r="A222" t="str">
            <v>БОНУС_Пельмени Бульмени с говядиной и свининой Наваристые 2,7кг Горячая штучка ВЕС  ПОКОМ</v>
          </cell>
          <cell r="D222">
            <v>27</v>
          </cell>
        </row>
        <row r="223">
          <cell r="A223" t="str">
            <v>БОНУС_Пельмени Отборные из свинины и говядины 0,9 кг ТМ Стародворье ТС Медвежье ушко  ПОКОМ</v>
          </cell>
          <cell r="D223">
            <v>55</v>
          </cell>
        </row>
        <row r="224">
          <cell r="A224" t="str">
            <v>Вацлавская п/к (черева) 390 гр.шт. термоус.пак  СПК</v>
          </cell>
          <cell r="D224">
            <v>7</v>
          </cell>
        </row>
        <row r="225">
          <cell r="A225" t="str">
            <v>Готовые чебупели острые с мясом Горячая штучка 0,3 кг зам  ПОКОМ</v>
          </cell>
          <cell r="D225">
            <v>103</v>
          </cell>
        </row>
        <row r="226">
          <cell r="A226" t="str">
            <v>Готовые чебупели с ветчиной и сыром Горячая штучка 0,3кг зам  ПОКОМ</v>
          </cell>
          <cell r="D226">
            <v>515</v>
          </cell>
        </row>
        <row r="227">
          <cell r="A227" t="str">
            <v>Готовые чебупели сочные с мясом ТМ Горячая штучка  0,3кг зам  ПОКОМ</v>
          </cell>
          <cell r="D227">
            <v>394</v>
          </cell>
        </row>
        <row r="228">
          <cell r="A228" t="str">
            <v>Готовые чебуреки с мясом ТМ Горячая штучка 0,09 кг флоу-пак ПОКОМ</v>
          </cell>
          <cell r="D228">
            <v>52</v>
          </cell>
        </row>
        <row r="229">
          <cell r="A229" t="str">
            <v>Гуцульская с/к "КолбасГрад" 160 гр.шт. термоус. пак  СПК</v>
          </cell>
          <cell r="D229">
            <v>8</v>
          </cell>
        </row>
        <row r="230">
          <cell r="A230" t="str">
            <v>Дельгаро с/в "Эликатессе" 140 гр.шт.  СПК</v>
          </cell>
          <cell r="D230">
            <v>27</v>
          </cell>
        </row>
        <row r="231">
          <cell r="A231" t="str">
            <v>Деревенская с чесночком и сальцем п/к (черева) 390 гр.шт. термоус. пак.  СПК</v>
          </cell>
          <cell r="D231">
            <v>62</v>
          </cell>
        </row>
        <row r="232">
          <cell r="A232" t="str">
            <v>Докторская вареная в/с 0,47 кг шт.  СПК</v>
          </cell>
          <cell r="D232">
            <v>3</v>
          </cell>
        </row>
        <row r="233">
          <cell r="A233" t="str">
            <v>Докторская вареная термоус.пак. "Высокий вкус"  СПК</v>
          </cell>
          <cell r="D233">
            <v>30.202999999999999</v>
          </cell>
        </row>
        <row r="234">
          <cell r="A234" t="str">
            <v>Колбаски ПодПивасики оригинальные с/к 0,10 кг.шт. термофор.пак.  СПК</v>
          </cell>
          <cell r="D234">
            <v>263</v>
          </cell>
        </row>
        <row r="235">
          <cell r="A235" t="str">
            <v>Колбаски ПодПивасики острые с/к 0,10 кг.шт. термофор.пак.  СПК</v>
          </cell>
          <cell r="D235">
            <v>198</v>
          </cell>
        </row>
        <row r="236">
          <cell r="A236" t="str">
            <v>Колбаски ПодПивасики с сыром с/к 100 гр.шт. (в ср.защ.атм.)  СПК</v>
          </cell>
          <cell r="D236">
            <v>79</v>
          </cell>
        </row>
        <row r="237">
          <cell r="A237" t="str">
            <v>Круггетсы с сырным соусом ТМ Горячая штучка 0,25 кг зам  ПОКОМ</v>
          </cell>
          <cell r="D237">
            <v>144</v>
          </cell>
        </row>
        <row r="238">
          <cell r="A238" t="str">
            <v>Круггетсы сочные ТМ Горячая штучка ТС Круггетсы 0,25 кг зам  ПОКОМ</v>
          </cell>
          <cell r="D238">
            <v>215</v>
          </cell>
        </row>
        <row r="239">
          <cell r="A239" t="str">
            <v>Ла Фаворте с/в "Эликатессе" 140 гр.шт.  СПК</v>
          </cell>
          <cell r="D239">
            <v>10</v>
          </cell>
        </row>
        <row r="240">
          <cell r="A240" t="str">
            <v>Ливерная Печеночная "Просто выгодно" 0,3 кг.шт.  СПК</v>
          </cell>
          <cell r="D240">
            <v>8</v>
          </cell>
        </row>
        <row r="241">
          <cell r="A241" t="str">
            <v>Любительская вареная термоус.пак. "Высокий вкус"  СПК</v>
          </cell>
          <cell r="D241">
            <v>20.826000000000001</v>
          </cell>
        </row>
        <row r="242">
          <cell r="A242" t="str">
            <v>Мини-пицца с ветчиной и сыром 0,3кг ТМ Зареченские  ПОКОМ</v>
          </cell>
          <cell r="D242">
            <v>9</v>
          </cell>
        </row>
        <row r="243">
          <cell r="A243" t="str">
            <v>Мини-сосиски в тесте 0,3кг ТМ Зареченские  ПОКОМ</v>
          </cell>
          <cell r="D243">
            <v>2</v>
          </cell>
        </row>
        <row r="244">
          <cell r="A244" t="str">
            <v>Мини-сосиски в тесте 3,7кг ВЕС заморож. ТМ Зареченские  ПОКОМ</v>
          </cell>
          <cell r="D244">
            <v>88.801000000000002</v>
          </cell>
        </row>
        <row r="245">
          <cell r="A245" t="str">
            <v>Мини-чебуречки с мясом  0,3кг ТМ Зареченские  ПОКОМ</v>
          </cell>
          <cell r="D245">
            <v>6</v>
          </cell>
        </row>
        <row r="246">
          <cell r="A246" t="str">
            <v>Мини-чебуречки с мясом ВЕС 5,5кг ТМ Зареченские  ПОКОМ</v>
          </cell>
          <cell r="D246">
            <v>27.5</v>
          </cell>
        </row>
        <row r="247">
          <cell r="A247" t="str">
            <v>Мини-чебуречки с сыром и ветчиной 0,3кг ТМ Зареченские  ПОКОМ</v>
          </cell>
          <cell r="D247">
            <v>15</v>
          </cell>
        </row>
        <row r="248">
          <cell r="A248" t="str">
            <v>Мини-шарики с курочкой и сыром ТМ Зареченские ВЕС  ПОКОМ</v>
          </cell>
          <cell r="D248">
            <v>45</v>
          </cell>
        </row>
        <row r="249">
          <cell r="A249" t="str">
            <v>Наггетсы из печи 0,25кг ТМ Вязанка ТС Няняггетсы Сливушки замор.  ПОКОМ</v>
          </cell>
          <cell r="D249">
            <v>681</v>
          </cell>
        </row>
        <row r="250">
          <cell r="A250" t="str">
            <v>Наггетсы Нагетосы Сочная курочка ТМ Горячая штучка 0,25 кг зам  ПОКОМ</v>
          </cell>
          <cell r="D250">
            <v>425</v>
          </cell>
        </row>
        <row r="251">
          <cell r="A251" t="str">
            <v>Наггетсы с индейкой 0,25кг ТМ Вязанка ТС Няняггетсы Сливушки НД2 замор.  ПОКОМ</v>
          </cell>
          <cell r="D251">
            <v>485</v>
          </cell>
        </row>
        <row r="252">
          <cell r="A252" t="str">
            <v>Наггетсы с куриным филе и сыром ТМ Вязанка 0,25 кг ПОКОМ</v>
          </cell>
          <cell r="D252">
            <v>156</v>
          </cell>
        </row>
        <row r="253">
          <cell r="A253" t="str">
            <v>Наггетсы Хрустящие 0,3кг ТМ Зареченские  ПОКОМ</v>
          </cell>
          <cell r="D253">
            <v>38</v>
          </cell>
        </row>
        <row r="254">
          <cell r="A254" t="str">
            <v>Наггетсы Хрустящие ТМ Зареченские. ВЕС ПОКОМ</v>
          </cell>
          <cell r="D254">
            <v>228</v>
          </cell>
        </row>
        <row r="255">
          <cell r="A255" t="str">
            <v>Оригинальная с перцем с/к  СПК</v>
          </cell>
          <cell r="D255">
            <v>105.004</v>
          </cell>
        </row>
        <row r="256">
          <cell r="A256" t="str">
            <v>Пельмени Grandmeni со сливочным маслом Горячая штучка 0,75 кг ПОКОМ</v>
          </cell>
          <cell r="D256">
            <v>70</v>
          </cell>
        </row>
        <row r="257">
          <cell r="A257" t="str">
            <v>Пельмени Бигбули #МЕГАВКУСИЩЕ с сочной грудинкой 0,43 кг  ПОКОМ</v>
          </cell>
          <cell r="D257">
            <v>15</v>
          </cell>
        </row>
        <row r="258">
          <cell r="A258" t="str">
            <v>Пельмени Бигбули #МЕГАВКУСИЩЕ с сочной грудинкой 0,9 кг  ПОКОМ</v>
          </cell>
          <cell r="D258">
            <v>183</v>
          </cell>
        </row>
        <row r="259">
          <cell r="A259" t="str">
            <v>Пельмени Бигбули с мясом, Горячая штучка 0,43кг  ПОКОМ</v>
          </cell>
          <cell r="D259">
            <v>58</v>
          </cell>
        </row>
        <row r="260">
          <cell r="A260" t="str">
            <v>Пельмени Бигбули с мясом, Горячая штучка 0,9кг  ПОКОМ</v>
          </cell>
          <cell r="D260">
            <v>66</v>
          </cell>
        </row>
        <row r="261">
          <cell r="A261" t="str">
            <v>Пельмени Бигбули со сливоч.маслом (Мегамаслище) ТМ БУЛЬМЕНИ сфера 0,43. замор. ПОКОМ</v>
          </cell>
          <cell r="D261">
            <v>146</v>
          </cell>
        </row>
        <row r="262">
          <cell r="A262" t="str">
            <v>Пельмени Бигбули со сливочным маслом #МЕГАМАСЛИЩЕ Горячая штучка 0,9 кг  ПОКОМ</v>
          </cell>
          <cell r="D262">
            <v>56</v>
          </cell>
        </row>
        <row r="263">
          <cell r="A263" t="str">
            <v>Пельмени Бульмени по-сибирски с говядиной и свининой ТМ Горячая штучка 0,8 кг ПОКОМ</v>
          </cell>
          <cell r="D263">
            <v>133</v>
          </cell>
        </row>
        <row r="264">
          <cell r="A264" t="str">
            <v>Пельмени Бульмени с говядиной и свининой Горячая шт. 0,9 кг  ПОКОМ</v>
          </cell>
          <cell r="D264">
            <v>419</v>
          </cell>
        </row>
        <row r="265">
          <cell r="A265" t="str">
            <v>Пельмени Бульмени с говядиной и свининой Горячая штучка 0,43  ПОКОМ</v>
          </cell>
          <cell r="D265">
            <v>296</v>
          </cell>
        </row>
        <row r="266">
          <cell r="A266" t="str">
            <v>Пельмени Бульмени с говядиной и свининой Наваристые 2,7кг Горячая штучка ВЕС  ПОКОМ</v>
          </cell>
          <cell r="D266">
            <v>40.5</v>
          </cell>
        </row>
        <row r="267">
          <cell r="A267" t="str">
            <v>Пельмени Бульмени с говядиной и свининой Наваристые 5кг Горячая штучка ВЕС  ПОКОМ</v>
          </cell>
          <cell r="D267">
            <v>235</v>
          </cell>
        </row>
        <row r="268">
          <cell r="A268" t="str">
            <v>Пельмени Бульмени со сливочным маслом Горячая штучка 0,9 кг  ПОКОМ</v>
          </cell>
          <cell r="D268">
            <v>608</v>
          </cell>
        </row>
        <row r="269">
          <cell r="A269" t="str">
            <v>Пельмени Бульмени со сливочным маслом ТМ Горячая шт. 0,43 кг  ПОКОМ</v>
          </cell>
          <cell r="D269">
            <v>262</v>
          </cell>
        </row>
        <row r="270">
          <cell r="A270" t="str">
            <v>Пельмени Домашние с говядиной и свининой 0,7кг, сфера ТМ Зареченские  ПОКОМ</v>
          </cell>
          <cell r="D270">
            <v>9</v>
          </cell>
        </row>
        <row r="271">
          <cell r="A271" t="str">
            <v>Пельмени Домашние со сливочным маслом 0,7кг, сфера ТМ Зареченские  ПОКОМ</v>
          </cell>
          <cell r="D271">
            <v>36</v>
          </cell>
        </row>
        <row r="272">
          <cell r="A272" t="str">
            <v>Пельмени Жемчужные сфера 1,0кг ТМ Зареченские  ПОКОМ</v>
          </cell>
          <cell r="D272">
            <v>1</v>
          </cell>
        </row>
        <row r="273">
          <cell r="A273" t="str">
            <v>Пельмени Медвежьи ушки с фермерскими сливками 0,7кг  ПОКОМ</v>
          </cell>
          <cell r="D273">
            <v>49</v>
          </cell>
        </row>
        <row r="274">
          <cell r="A274" t="str">
            <v>Пельмени Медвежьи ушки с фермерской свининой и говядиной Малые 0,7кг  ПОКОМ</v>
          </cell>
          <cell r="D274">
            <v>16</v>
          </cell>
        </row>
        <row r="275">
          <cell r="A275" t="str">
            <v>Пельмени Мясорубские с рубленой грудинкой ТМ Стародворье флоупак  0,7 кг. ПОКОМ</v>
          </cell>
          <cell r="D275">
            <v>36</v>
          </cell>
        </row>
        <row r="276">
          <cell r="A276" t="str">
            <v>Пельмени Мясорубские ТМ Стародворье фоупак равиоли 0,7 кг  ПОКОМ</v>
          </cell>
          <cell r="D276">
            <v>273</v>
          </cell>
        </row>
        <row r="277">
          <cell r="A277" t="str">
            <v>Пельмени Отборные из свинины и говядины 0,9 кг ТМ Стародворье ТС Медвежье ушко  ПОКОМ</v>
          </cell>
          <cell r="D277">
            <v>42</v>
          </cell>
        </row>
        <row r="278">
          <cell r="A278" t="str">
            <v>Пельмени С говядиной и свининой, ВЕС, сфера пуговки Мясная Галерея  ПОКОМ</v>
          </cell>
          <cell r="D278">
            <v>100</v>
          </cell>
        </row>
        <row r="279">
          <cell r="A279" t="str">
            <v>Пельмени Со свининой и говядиной ТМ Особый рецепт Любимая ложка 1,0 кг  ПОКОМ</v>
          </cell>
          <cell r="D279">
            <v>134</v>
          </cell>
        </row>
        <row r="280">
          <cell r="A280" t="str">
            <v>Пельмени Сочные сфера 0,8 кг ТМ Стародворье  ПОКОМ</v>
          </cell>
          <cell r="D280">
            <v>2</v>
          </cell>
        </row>
        <row r="281">
          <cell r="A281" t="str">
            <v>Пельмени Татарские 0,4кг ТМ Особый рецепт  ПОКОМ</v>
          </cell>
          <cell r="D281">
            <v>10</v>
          </cell>
        </row>
        <row r="282">
          <cell r="A282" t="str">
            <v>Пирожки с мясом 0,3кг ТМ Зареченские  ПОКОМ</v>
          </cell>
          <cell r="D282">
            <v>6</v>
          </cell>
        </row>
        <row r="283">
          <cell r="A283" t="str">
            <v>Пирожки с мясом 3,7кг ВЕС ТМ Зареченские  ПОКОМ</v>
          </cell>
          <cell r="D283">
            <v>55.5</v>
          </cell>
        </row>
        <row r="284">
          <cell r="A284" t="str">
            <v>Пирожки с мясом, картофелем и грибами 0,3кг ТМ Зареченские  ПОКОМ</v>
          </cell>
          <cell r="D284">
            <v>3</v>
          </cell>
        </row>
        <row r="285">
          <cell r="A285" t="str">
            <v>Пирожки с яблоком и грушей 0,3кг ТМ Зареченские  ПОКОМ</v>
          </cell>
          <cell r="D285">
            <v>3</v>
          </cell>
        </row>
        <row r="286">
          <cell r="A286" t="str">
            <v>Ричеза с/к 230 гр.шт.  СПК</v>
          </cell>
          <cell r="D286">
            <v>27</v>
          </cell>
        </row>
        <row r="287">
          <cell r="A287" t="str">
            <v>Сальчетти с/к 230 гр.шт.  СПК</v>
          </cell>
          <cell r="D287">
            <v>76</v>
          </cell>
        </row>
        <row r="288">
          <cell r="A288" t="str">
            <v>Салями с перчиком с/к "КолбасГрад" 160 гр.шт. термоус. пак.  СПК</v>
          </cell>
          <cell r="D288">
            <v>9</v>
          </cell>
        </row>
        <row r="289">
          <cell r="A289" t="str">
            <v>Салями Трюфель с/в "Эликатессе" 0,16 кг.шт.  СПК</v>
          </cell>
          <cell r="D289">
            <v>20</v>
          </cell>
        </row>
        <row r="290">
          <cell r="A290" t="str">
            <v>Сардельки "Докторские" (черева) ( в ср.защ.атм.) 1.0 кг. "Высокий вкус"  СПК</v>
          </cell>
          <cell r="D290">
            <v>30.274999999999999</v>
          </cell>
        </row>
        <row r="291">
          <cell r="A291" t="str">
            <v>Сардельки "Необыкновенные" (в ср.защ.атм.)  СПК</v>
          </cell>
          <cell r="D291">
            <v>2.181</v>
          </cell>
        </row>
        <row r="292">
          <cell r="A292" t="str">
            <v>Сардельки из говядины (черева) (в ср.защ.атм.) "Высокий вкус"  СПК</v>
          </cell>
          <cell r="D292">
            <v>36.433999999999997</v>
          </cell>
        </row>
        <row r="293">
          <cell r="A293" t="str">
            <v>Семейная с чесночком Экстра вареная  СПК</v>
          </cell>
          <cell r="D293">
            <v>9.75</v>
          </cell>
        </row>
        <row r="294">
          <cell r="A294" t="str">
            <v>Сервелат Европейский в/к, в/с 0,38 кг.шт.термофор.пак  СПК</v>
          </cell>
          <cell r="D294">
            <v>2</v>
          </cell>
        </row>
        <row r="295">
          <cell r="A295" t="str">
            <v>Сервелат мелкозернистый в/к 0,5 кг.шт. термоус.пак. "Высокий вкус"  СПК</v>
          </cell>
          <cell r="D295">
            <v>5</v>
          </cell>
        </row>
        <row r="296">
          <cell r="A296" t="str">
            <v>Сервелат Фирменный в/к 0,10 кг.шт. нарезка (лоток с ср.защ.атм.)  СПК</v>
          </cell>
          <cell r="D296">
            <v>17</v>
          </cell>
        </row>
        <row r="297">
          <cell r="A297" t="str">
            <v>Сибирская особая с/к 0,10 кг.шт. нарезка (лоток с ср.защ.атм.)  СПК</v>
          </cell>
          <cell r="D297">
            <v>60</v>
          </cell>
        </row>
        <row r="298">
          <cell r="A298" t="str">
            <v>Сибирская особая с/к 0,235 кг шт.  СПК</v>
          </cell>
          <cell r="D298">
            <v>31</v>
          </cell>
        </row>
        <row r="299">
          <cell r="A299" t="str">
            <v>Сосиски "Баварские" 0,36 кг.шт. вак.упак.  СПК</v>
          </cell>
          <cell r="D299">
            <v>2</v>
          </cell>
        </row>
        <row r="300">
          <cell r="A300" t="str">
            <v>Сосиски Мини (коллаген) (лоток с ср.защ.атм.) (для ХОРЕКА)  СПК</v>
          </cell>
          <cell r="D300">
            <v>1.9379999999999999</v>
          </cell>
        </row>
        <row r="301">
          <cell r="A301" t="str">
            <v>Сосиски Мусульманские "Просто выгодно" (в ср.защ.атм.)  СПК</v>
          </cell>
          <cell r="D301">
            <v>3.8250000000000002</v>
          </cell>
        </row>
        <row r="302">
          <cell r="A302" t="str">
            <v>Сосиски Хот-дог подкопченные (лоток с ср.защ.атм.)  СПК</v>
          </cell>
          <cell r="D302">
            <v>11.406000000000001</v>
          </cell>
        </row>
        <row r="303">
          <cell r="A303" t="str">
            <v>Сочный мегачебурек ТМ Зареченские ВЕС ПОКОМ</v>
          </cell>
          <cell r="D303">
            <v>91.84</v>
          </cell>
        </row>
        <row r="304">
          <cell r="A304" t="str">
            <v>Торо Неро с/в "Эликатессе" 140 гр.шт.  СПК</v>
          </cell>
          <cell r="D304">
            <v>6</v>
          </cell>
        </row>
        <row r="305">
          <cell r="A305" t="str">
            <v>Уши свиные копченые к пиву 0,15кг нар. д/ф шт.  СПК</v>
          </cell>
          <cell r="D305">
            <v>5</v>
          </cell>
        </row>
        <row r="306">
          <cell r="A306" t="str">
            <v>Фестивальная пора с/к 100 гр.шт.нар. (лоток с ср.защ.атм.)  СПК</v>
          </cell>
          <cell r="D306">
            <v>71</v>
          </cell>
        </row>
        <row r="307">
          <cell r="A307" t="str">
            <v>Фестивальная пора с/к 235 гр.шт.  СПК</v>
          </cell>
          <cell r="D307">
            <v>86</v>
          </cell>
        </row>
        <row r="308">
          <cell r="A308" t="str">
            <v>Фуэт с/в "Эликатессе" 160 гр.шт.  СПК</v>
          </cell>
          <cell r="D308">
            <v>65</v>
          </cell>
        </row>
        <row r="309">
          <cell r="A309" t="str">
            <v>Хинкали Классические ТМ Зареченские ВЕС ПОКОМ</v>
          </cell>
          <cell r="D309">
            <v>15</v>
          </cell>
        </row>
        <row r="310">
          <cell r="A310" t="str">
            <v>Хотстеры с сыром 0,25кг ТМ Горячая штучка  ПОКОМ</v>
          </cell>
          <cell r="D310">
            <v>114</v>
          </cell>
        </row>
        <row r="311">
          <cell r="A311" t="str">
            <v>Хотстеры ТМ Горячая штучка ТС Хотстеры 0,25 кг зам  ПОКОМ</v>
          </cell>
          <cell r="D311">
            <v>445</v>
          </cell>
        </row>
        <row r="312">
          <cell r="A312" t="str">
            <v>Хрустящие крылышки острые к пиву ТМ Горячая штучка 0,3кг зам  ПОКОМ</v>
          </cell>
          <cell r="D312">
            <v>100</v>
          </cell>
        </row>
        <row r="313">
          <cell r="A313" t="str">
            <v>Хрустящие крылышки ТМ Горячая штучка 0,3 кг зам  ПОКОМ</v>
          </cell>
          <cell r="D313">
            <v>120</v>
          </cell>
        </row>
        <row r="314">
          <cell r="A314" t="str">
            <v>Хрустящие крылышки ТМ Зареченские ТС Зареченские продукты. ВЕС ПОКОМ</v>
          </cell>
          <cell r="D314">
            <v>7.2</v>
          </cell>
        </row>
        <row r="315">
          <cell r="A315" t="str">
            <v>Чебупай сочное яблоко ТМ Горячая штучка 0,2 кг зам.  ПОКОМ</v>
          </cell>
          <cell r="D315">
            <v>38</v>
          </cell>
        </row>
        <row r="316">
          <cell r="A316" t="str">
            <v>Чебупай спелая вишня ТМ Горячая штучка 0,2 кг зам.  ПОКОМ</v>
          </cell>
          <cell r="D316">
            <v>58</v>
          </cell>
        </row>
        <row r="317">
          <cell r="A317" t="str">
            <v>Чебупели Курочка гриль ТМ Горячая штучка, 0,3 кг зам  ПОКОМ</v>
          </cell>
          <cell r="D317">
            <v>43</v>
          </cell>
        </row>
        <row r="318">
          <cell r="A318" t="str">
            <v>Чебупицца курочка по-итальянски Горячая штучка 0,25 кг зам  ПОКОМ</v>
          </cell>
          <cell r="D318">
            <v>398</v>
          </cell>
        </row>
        <row r="319">
          <cell r="A319" t="str">
            <v>Чебупицца Пепперони ТМ Горячая штучка ТС Чебупицца 0.25кг зам  ПОКОМ</v>
          </cell>
          <cell r="D319">
            <v>687</v>
          </cell>
        </row>
        <row r="320">
          <cell r="A320" t="str">
            <v>Чебуреки Мясные вес 2,7 кг ТМ Зареченские ВЕС ПОКОМ</v>
          </cell>
          <cell r="D320">
            <v>10.8</v>
          </cell>
        </row>
        <row r="321">
          <cell r="A321" t="str">
            <v>Чебуреки сочные ВЕС ТМ Зареченские  ПОКОМ</v>
          </cell>
          <cell r="D321">
            <v>115</v>
          </cell>
        </row>
        <row r="322">
          <cell r="A322" t="str">
            <v>Шпикачки Русские (черева) (в ср.защ.атм.) "Высокий вкус"  СПК</v>
          </cell>
          <cell r="D322">
            <v>52.868000000000002</v>
          </cell>
        </row>
        <row r="323">
          <cell r="A323" t="str">
            <v>Эликапреза с/в "Эликатессе" 0,10 кг.шт. нарезка (лоток с ср.защ.атм.)  СПК</v>
          </cell>
          <cell r="D323">
            <v>8</v>
          </cell>
        </row>
        <row r="324">
          <cell r="A324" t="str">
            <v>Юбилейная с/к 0,10 кг.шт. нарезка (лоток с ср.защ.атм.)  СПК</v>
          </cell>
          <cell r="D324">
            <v>36</v>
          </cell>
        </row>
        <row r="325">
          <cell r="A325" t="str">
            <v>Юбилейная с/к 0,235 кг.шт.  СПК</v>
          </cell>
          <cell r="D325">
            <v>314</v>
          </cell>
        </row>
        <row r="326">
          <cell r="A326" t="str">
            <v>Итого</v>
          </cell>
          <cell r="D326">
            <v>56735.875999999997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12.09.2024 - 18.09.2024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880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1536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2184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456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54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612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1050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1720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1400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648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2400</v>
          </cell>
        </row>
        <row r="18">
          <cell r="A18" t="str">
            <v xml:space="preserve"> 412  Сосиски Баварские ТМ Стародворье 0,35 кг ПОКОМ</v>
          </cell>
          <cell r="D18">
            <v>2730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1800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480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480</v>
          </cell>
        </row>
        <row r="22">
          <cell r="A22" t="str">
            <v>Пельмени Бигбули с мясом, Горячая штучка 0,9кг  ПОКОМ</v>
          </cell>
          <cell r="D22">
            <v>640</v>
          </cell>
        </row>
        <row r="23">
          <cell r="A23" t="str">
            <v>Пельмени Бульмени с говядиной и свининой Горячая шт. 0,9 кг  ПОКОМ</v>
          </cell>
          <cell r="D23">
            <v>1000</v>
          </cell>
        </row>
        <row r="24">
          <cell r="A24" t="str">
            <v>Пельмени Бульмени со сливочным маслом Горячая штучка 0,9 кг  ПОКОМ</v>
          </cell>
          <cell r="D24">
            <v>1000</v>
          </cell>
        </row>
        <row r="25">
          <cell r="A25" t="str">
            <v>Хотстеры ТМ Горячая штучка ТС Хотстеры 0,25 кг зам  ПОКОМ</v>
          </cell>
          <cell r="D25">
            <v>960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720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2400</v>
          </cell>
        </row>
        <row r="28">
          <cell r="A28" t="str">
            <v>Итого</v>
          </cell>
          <cell r="D28">
            <v>25150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N132"/>
  <sheetViews>
    <sheetView tabSelected="1" workbookViewId="0">
      <pane xSplit="2" ySplit="6" topLeftCell="C100" activePane="bottomRight" state="frozen"/>
      <selection pane="topRight" activeCell="C1" sqref="C1"/>
      <selection pane="bottomLeft" activeCell="A7" sqref="A7"/>
      <selection pane="bottomRight" activeCell="X25" sqref="X25"/>
    </sheetView>
  </sheetViews>
  <sheetFormatPr defaultColWidth="10.5" defaultRowHeight="11.45" customHeight="1" outlineLevelRow="1" x14ac:dyDescent="0.2"/>
  <cols>
    <col min="1" max="1" width="63" style="1" customWidth="1"/>
    <col min="2" max="2" width="4.1640625" style="1" customWidth="1"/>
    <col min="3" max="6" width="7.6640625" style="1" customWidth="1"/>
    <col min="7" max="7" width="6.83203125" style="4" bestFit="1" customWidth="1"/>
    <col min="8" max="8" width="5.33203125" style="4" bestFit="1" customWidth="1"/>
    <col min="9" max="9" width="5.1640625" style="4" bestFit="1" customWidth="1"/>
    <col min="10" max="10" width="7.6640625" style="4" bestFit="1" customWidth="1"/>
    <col min="11" max="11" width="6.33203125" style="4" bestFit="1" customWidth="1"/>
    <col min="12" max="15" width="6.5" style="4" bestFit="1" customWidth="1"/>
    <col min="16" max="19" width="0.5" style="4" customWidth="1"/>
    <col min="20" max="20" width="6.6640625" style="4" bestFit="1" customWidth="1"/>
    <col min="21" max="21" width="0.5" style="4" customWidth="1"/>
    <col min="22" max="22" width="6.5" style="4" bestFit="1" customWidth="1"/>
    <col min="23" max="23" width="6.6640625" style="4" bestFit="1" customWidth="1"/>
    <col min="24" max="24" width="6.5" style="4" bestFit="1" customWidth="1"/>
    <col min="25" max="25" width="5.5" style="4" customWidth="1"/>
    <col min="26" max="26" width="5.6640625" style="4" bestFit="1" customWidth="1"/>
    <col min="27" max="29" width="0.83203125" style="4" customWidth="1"/>
    <col min="30" max="34" width="6.6640625" style="4" bestFit="1" customWidth="1"/>
    <col min="35" max="35" width="9.1640625" style="4" customWidth="1"/>
    <col min="36" max="36" width="6" style="4" customWidth="1"/>
    <col min="37" max="38" width="6.6640625" style="4" bestFit="1" customWidth="1"/>
    <col min="39" max="40" width="0.83203125" style="4" customWidth="1"/>
    <col min="41" max="16384" width="10.5" style="4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AK3" s="1" t="s">
        <v>161</v>
      </c>
      <c r="AL3" s="1" t="s">
        <v>162</v>
      </c>
    </row>
    <row r="4" spans="1:40" ht="12.95" customHeight="1" x14ac:dyDescent="0.2">
      <c r="A4" s="5"/>
      <c r="B4" s="5"/>
      <c r="C4" s="5" t="s">
        <v>1</v>
      </c>
      <c r="D4" s="5"/>
      <c r="E4" s="5"/>
      <c r="F4" s="5"/>
      <c r="G4" s="10" t="s">
        <v>134</v>
      </c>
      <c r="H4" s="11" t="s">
        <v>135</v>
      </c>
      <c r="I4" s="10" t="s">
        <v>136</v>
      </c>
      <c r="J4" s="10" t="s">
        <v>137</v>
      </c>
      <c r="K4" s="10" t="s">
        <v>138</v>
      </c>
      <c r="L4" s="10" t="s">
        <v>139</v>
      </c>
      <c r="M4" s="10" t="s">
        <v>139</v>
      </c>
      <c r="N4" s="10" t="s">
        <v>139</v>
      </c>
      <c r="O4" s="10" t="s">
        <v>139</v>
      </c>
      <c r="P4" s="10" t="s">
        <v>139</v>
      </c>
      <c r="Q4" s="10" t="s">
        <v>139</v>
      </c>
      <c r="R4" s="10" t="s">
        <v>139</v>
      </c>
      <c r="S4" s="12" t="s">
        <v>139</v>
      </c>
      <c r="T4" s="10" t="s">
        <v>140</v>
      </c>
      <c r="U4" s="12" t="s">
        <v>139</v>
      </c>
      <c r="V4" s="12" t="s">
        <v>139</v>
      </c>
      <c r="W4" s="10" t="s">
        <v>136</v>
      </c>
      <c r="X4" s="12" t="s">
        <v>139</v>
      </c>
      <c r="Y4" s="10" t="s">
        <v>141</v>
      </c>
      <c r="Z4" s="12" t="s">
        <v>142</v>
      </c>
      <c r="AA4" s="10" t="s">
        <v>143</v>
      </c>
      <c r="AB4" s="10" t="s">
        <v>144</v>
      </c>
      <c r="AC4" s="10" t="s">
        <v>145</v>
      </c>
      <c r="AD4" s="10" t="s">
        <v>146</v>
      </c>
      <c r="AE4" s="10" t="s">
        <v>136</v>
      </c>
      <c r="AF4" s="10" t="s">
        <v>136</v>
      </c>
      <c r="AG4" s="10" t="s">
        <v>136</v>
      </c>
      <c r="AH4" s="10" t="s">
        <v>147</v>
      </c>
      <c r="AI4" s="10" t="s">
        <v>148</v>
      </c>
      <c r="AJ4" s="12" t="s">
        <v>149</v>
      </c>
      <c r="AK4" s="12" t="s">
        <v>149</v>
      </c>
      <c r="AL4" s="12" t="s">
        <v>149</v>
      </c>
    </row>
    <row r="5" spans="1:40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L5" s="15" t="s">
        <v>152</v>
      </c>
      <c r="M5" s="15" t="s">
        <v>153</v>
      </c>
      <c r="N5" s="15" t="s">
        <v>154</v>
      </c>
      <c r="O5" s="15" t="s">
        <v>155</v>
      </c>
      <c r="T5" s="15" t="s">
        <v>156</v>
      </c>
      <c r="V5" s="15" t="s">
        <v>156</v>
      </c>
      <c r="X5" s="15" t="s">
        <v>157</v>
      </c>
      <c r="AE5" s="4" t="s">
        <v>158</v>
      </c>
      <c r="AF5" s="15" t="s">
        <v>159</v>
      </c>
      <c r="AG5" s="15" t="s">
        <v>160</v>
      </c>
      <c r="AH5" s="15" t="s">
        <v>152</v>
      </c>
      <c r="AJ5" s="15" t="s">
        <v>140</v>
      </c>
      <c r="AK5" s="15" t="s">
        <v>156</v>
      </c>
      <c r="AL5" s="15" t="s">
        <v>157</v>
      </c>
    </row>
    <row r="6" spans="1:40" ht="11.1" customHeight="1" x14ac:dyDescent="0.2">
      <c r="A6" s="6"/>
      <c r="B6" s="6"/>
      <c r="C6" s="3"/>
      <c r="D6" s="3"/>
      <c r="E6" s="9">
        <f>SUM(E7:E158)</f>
        <v>136426.356</v>
      </c>
      <c r="F6" s="9">
        <f>SUM(F7:F158)</f>
        <v>71007.06</v>
      </c>
      <c r="J6" s="9">
        <f>SUM(J7:J158)</f>
        <v>136452.88600000006</v>
      </c>
      <c r="K6" s="9">
        <f t="shared" ref="K6:X6" si="0">SUM(K7:K158)</f>
        <v>-26.530000000000427</v>
      </c>
      <c r="L6" s="9">
        <f t="shared" si="0"/>
        <v>6350</v>
      </c>
      <c r="M6" s="9">
        <f t="shared" si="0"/>
        <v>28580</v>
      </c>
      <c r="N6" s="9">
        <f t="shared" si="0"/>
        <v>30470</v>
      </c>
      <c r="O6" s="9">
        <f t="shared" si="0"/>
        <v>15100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12978</v>
      </c>
      <c r="U6" s="9">
        <f t="shared" si="0"/>
        <v>0</v>
      </c>
      <c r="V6" s="9">
        <f t="shared" si="0"/>
        <v>18960</v>
      </c>
      <c r="W6" s="9">
        <f t="shared" si="0"/>
        <v>24151.271199999985</v>
      </c>
      <c r="X6" s="9">
        <f t="shared" si="0"/>
        <v>27990</v>
      </c>
      <c r="AA6" s="9">
        <f t="shared" ref="AA6" si="1">SUM(AA7:AA158)</f>
        <v>0</v>
      </c>
      <c r="AB6" s="9">
        <f t="shared" ref="AB6" si="2">SUM(AB7:AB158)</f>
        <v>0</v>
      </c>
      <c r="AC6" s="9">
        <f t="shared" ref="AC6" si="3">SUM(AC7:AC158)</f>
        <v>0</v>
      </c>
      <c r="AD6" s="9">
        <f t="shared" ref="AD6" si="4">SUM(AD7:AD158)</f>
        <v>15670</v>
      </c>
      <c r="AE6" s="9">
        <f t="shared" ref="AE6" si="5">SUM(AE7:AE158)</f>
        <v>22810.662800000009</v>
      </c>
      <c r="AF6" s="9">
        <f t="shared" ref="AF6" si="6">SUM(AF7:AF158)</f>
        <v>25033.407199999991</v>
      </c>
      <c r="AG6" s="9">
        <f t="shared" ref="AG6" si="7">SUM(AG7:AG158)</f>
        <v>23441.3658</v>
      </c>
      <c r="AH6" s="9">
        <f t="shared" ref="AH6" si="8">SUM(AH7:AH158)</f>
        <v>26918.306000000015</v>
      </c>
      <c r="AI6" s="9"/>
      <c r="AJ6" s="9">
        <f t="shared" ref="AJ6" si="9">SUM(AJ7:AJ158)</f>
        <v>5479.5</v>
      </c>
      <c r="AK6" s="9">
        <f t="shared" ref="AK6" si="10">SUM(AK7:AK158)</f>
        <v>11003</v>
      </c>
      <c r="AL6" s="9">
        <f t="shared" ref="AL6" si="11">SUM(AL7:AL158)</f>
        <v>17054.599999999999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344.14800000000002</v>
      </c>
      <c r="D7" s="8">
        <v>702.20100000000002</v>
      </c>
      <c r="E7" s="8">
        <v>707.28599999999994</v>
      </c>
      <c r="F7" s="8">
        <v>329.73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691.49800000000005</v>
      </c>
      <c r="K7" s="13">
        <f>E7-J7</f>
        <v>15.787999999999897</v>
      </c>
      <c r="L7" s="13">
        <f>VLOOKUP(A:A,[1]TDSheet!$A:$U,21,0)</f>
        <v>100</v>
      </c>
      <c r="M7" s="13">
        <f>VLOOKUP(A:A,[1]TDSheet!$A:$V,22,0)</f>
        <v>180</v>
      </c>
      <c r="N7" s="13">
        <f>VLOOKUP(A:A,[1]TDSheet!$A:$X,24,0)</f>
        <v>160</v>
      </c>
      <c r="O7" s="13">
        <f>VLOOKUP(A:A,[1]TDSheet!$A:$P,16,0)</f>
        <v>0</v>
      </c>
      <c r="P7" s="13"/>
      <c r="Q7" s="13"/>
      <c r="R7" s="13"/>
      <c r="S7" s="13"/>
      <c r="T7" s="13"/>
      <c r="U7" s="13"/>
      <c r="V7" s="16">
        <v>150</v>
      </c>
      <c r="W7" s="13">
        <f>(E7-AD7)/5</f>
        <v>141.4572</v>
      </c>
      <c r="X7" s="16">
        <v>140</v>
      </c>
      <c r="Y7" s="17">
        <f>(F7+L7+M7+N7+O7+V7+X7)/W7</f>
        <v>7.491523937982655</v>
      </c>
      <c r="Z7" s="13">
        <f>F7/W7</f>
        <v>2.3309524011503129</v>
      </c>
      <c r="AA7" s="13"/>
      <c r="AB7" s="13"/>
      <c r="AC7" s="13"/>
      <c r="AD7" s="13">
        <v>0</v>
      </c>
      <c r="AE7" s="13">
        <f>VLOOKUP(A:A,[1]TDSheet!$A:$AF,32,0)</f>
        <v>105.1828</v>
      </c>
      <c r="AF7" s="13">
        <f>VLOOKUP(A:A,[1]TDSheet!$A:$AG,33,0)</f>
        <v>127.4162</v>
      </c>
      <c r="AG7" s="13">
        <f>VLOOKUP(A:A,[1]TDSheet!$A:$W,23,0)</f>
        <v>136.90820000000002</v>
      </c>
      <c r="AH7" s="13">
        <f>VLOOKUP(A:A,[3]TDSheet!$A:$D,4,0)</f>
        <v>166.97499999999999</v>
      </c>
      <c r="AI7" s="13" t="str">
        <f>VLOOKUP(A:A,[1]TDSheet!$A:$AI,35,0)</f>
        <v>сентак</v>
      </c>
      <c r="AJ7" s="13">
        <f>T7*H7</f>
        <v>0</v>
      </c>
      <c r="AK7" s="13">
        <f>V7*H7</f>
        <v>150</v>
      </c>
      <c r="AL7" s="13">
        <f>X7*H7</f>
        <v>140</v>
      </c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480.85</v>
      </c>
      <c r="D8" s="8">
        <v>995.88199999999995</v>
      </c>
      <c r="E8" s="8">
        <v>674.71299999999997</v>
      </c>
      <c r="F8" s="8">
        <v>456.084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653.14800000000002</v>
      </c>
      <c r="K8" s="13">
        <f t="shared" ref="K8:K71" si="12">E8-J8</f>
        <v>21.564999999999941</v>
      </c>
      <c r="L8" s="13">
        <f>VLOOKUP(A:A,[1]TDSheet!$A:$U,21,0)</f>
        <v>100</v>
      </c>
      <c r="M8" s="13">
        <f>VLOOKUP(A:A,[1]TDSheet!$A:$V,22,0)</f>
        <v>100</v>
      </c>
      <c r="N8" s="13">
        <f>VLOOKUP(A:A,[1]TDSheet!$A:$X,24,0)</f>
        <v>100</v>
      </c>
      <c r="O8" s="13">
        <f>VLOOKUP(A:A,[1]TDSheet!$A:$P,16,0)</f>
        <v>0</v>
      </c>
      <c r="P8" s="13"/>
      <c r="Q8" s="13"/>
      <c r="R8" s="13"/>
      <c r="S8" s="13"/>
      <c r="T8" s="13"/>
      <c r="U8" s="13"/>
      <c r="V8" s="16">
        <v>130</v>
      </c>
      <c r="W8" s="13">
        <f t="shared" ref="W8:W71" si="13">(E8-AD8)/5</f>
        <v>134.9426</v>
      </c>
      <c r="X8" s="16">
        <v>120</v>
      </c>
      <c r="Y8" s="17">
        <f t="shared" ref="Y8:Y71" si="14">(F8+L8+M8+N8+O8+V8+X8)/W8</f>
        <v>7.4556441034928929</v>
      </c>
      <c r="Z8" s="13">
        <f t="shared" ref="Z8:Z71" si="15">F8/W8</f>
        <v>3.3798370566448255</v>
      </c>
      <c r="AA8" s="13"/>
      <c r="AB8" s="13"/>
      <c r="AC8" s="13"/>
      <c r="AD8" s="13">
        <v>0</v>
      </c>
      <c r="AE8" s="13">
        <f>VLOOKUP(A:A,[1]TDSheet!$A:$AF,32,0)</f>
        <v>110.3086</v>
      </c>
      <c r="AF8" s="13">
        <f>VLOOKUP(A:A,[1]TDSheet!$A:$AG,33,0)</f>
        <v>129.33580000000001</v>
      </c>
      <c r="AG8" s="13">
        <f>VLOOKUP(A:A,[1]TDSheet!$A:$W,23,0)</f>
        <v>109.26859999999999</v>
      </c>
      <c r="AH8" s="13">
        <f>VLOOKUP(A:A,[3]TDSheet!$A:$D,4,0)</f>
        <v>141.762</v>
      </c>
      <c r="AI8" s="13" t="str">
        <f>VLOOKUP(A:A,[1]TDSheet!$A:$AI,35,0)</f>
        <v>оконч</v>
      </c>
      <c r="AJ8" s="13">
        <f t="shared" ref="AJ8:AJ71" si="16">T8*H8</f>
        <v>0</v>
      </c>
      <c r="AK8" s="13">
        <f t="shared" ref="AK8:AK71" si="17">V8*H8</f>
        <v>130</v>
      </c>
      <c r="AL8" s="13">
        <f t="shared" ref="AL8:AL71" si="18">X8*H8</f>
        <v>120</v>
      </c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594.84500000000003</v>
      </c>
      <c r="D9" s="8">
        <v>3670.3440000000001</v>
      </c>
      <c r="E9" s="8">
        <v>2016.9469999999999</v>
      </c>
      <c r="F9" s="8">
        <v>824.327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1854.5340000000001</v>
      </c>
      <c r="K9" s="13">
        <f t="shared" si="12"/>
        <v>162.41299999999978</v>
      </c>
      <c r="L9" s="13">
        <f>VLOOKUP(A:A,[1]TDSheet!$A:$U,21,0)</f>
        <v>200</v>
      </c>
      <c r="M9" s="13">
        <f>VLOOKUP(A:A,[1]TDSheet!$A:$V,22,0)</f>
        <v>550</v>
      </c>
      <c r="N9" s="13">
        <f>VLOOKUP(A:A,[1]TDSheet!$A:$X,24,0)</f>
        <v>430</v>
      </c>
      <c r="O9" s="13">
        <f>VLOOKUP(A:A,[1]TDSheet!$A:$P,16,0)</f>
        <v>0</v>
      </c>
      <c r="P9" s="13"/>
      <c r="Q9" s="13"/>
      <c r="R9" s="13"/>
      <c r="S9" s="13"/>
      <c r="T9" s="13"/>
      <c r="U9" s="13"/>
      <c r="V9" s="16">
        <v>620</v>
      </c>
      <c r="W9" s="13">
        <f t="shared" si="13"/>
        <v>403.38939999999997</v>
      </c>
      <c r="X9" s="16">
        <v>400</v>
      </c>
      <c r="Y9" s="17">
        <f t="shared" si="14"/>
        <v>7.497289219796059</v>
      </c>
      <c r="Z9" s="13">
        <f t="shared" si="15"/>
        <v>2.0435018867625181</v>
      </c>
      <c r="AA9" s="13"/>
      <c r="AB9" s="13"/>
      <c r="AC9" s="13"/>
      <c r="AD9" s="13">
        <v>0</v>
      </c>
      <c r="AE9" s="13">
        <f>VLOOKUP(A:A,[1]TDSheet!$A:$AF,32,0)</f>
        <v>359.3802</v>
      </c>
      <c r="AF9" s="13">
        <f>VLOOKUP(A:A,[1]TDSheet!$A:$AG,33,0)</f>
        <v>364.58479999999997</v>
      </c>
      <c r="AG9" s="13">
        <f>VLOOKUP(A:A,[1]TDSheet!$A:$W,23,0)</f>
        <v>374.916</v>
      </c>
      <c r="AH9" s="13">
        <f>VLOOKUP(A:A,[3]TDSheet!$A:$D,4,0)</f>
        <v>446.036</v>
      </c>
      <c r="AI9" s="13" t="str">
        <f>VLOOKUP(A:A,[1]TDSheet!$A:$AI,35,0)</f>
        <v>продсент</v>
      </c>
      <c r="AJ9" s="13">
        <f t="shared" si="16"/>
        <v>0</v>
      </c>
      <c r="AK9" s="13">
        <f t="shared" si="17"/>
        <v>620</v>
      </c>
      <c r="AL9" s="13">
        <f t="shared" si="18"/>
        <v>400</v>
      </c>
      <c r="AM9" s="13"/>
      <c r="AN9" s="13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119.342</v>
      </c>
      <c r="D10" s="8">
        <v>175.447</v>
      </c>
      <c r="E10" s="8">
        <v>156.17699999999999</v>
      </c>
      <c r="F10" s="8">
        <v>137.30199999999999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3">
        <f>VLOOKUP(A:A,[2]TDSheet!$A:$F,6,0)</f>
        <v>154.35499999999999</v>
      </c>
      <c r="K10" s="13">
        <f t="shared" si="12"/>
        <v>1.8220000000000027</v>
      </c>
      <c r="L10" s="13">
        <f>VLOOKUP(A:A,[1]TDSheet!$A:$U,21,0)</f>
        <v>0</v>
      </c>
      <c r="M10" s="13">
        <f>VLOOKUP(A:A,[1]TDSheet!$A:$V,22,0)</f>
        <v>50</v>
      </c>
      <c r="N10" s="13">
        <f>VLOOKUP(A:A,[1]TDSheet!$A:$X,24,0)</f>
        <v>40</v>
      </c>
      <c r="O10" s="13">
        <f>VLOOKUP(A:A,[1]TDSheet!$A:$P,16,0)</f>
        <v>0</v>
      </c>
      <c r="P10" s="13"/>
      <c r="Q10" s="13"/>
      <c r="R10" s="13"/>
      <c r="S10" s="13"/>
      <c r="T10" s="13"/>
      <c r="U10" s="13"/>
      <c r="V10" s="16"/>
      <c r="W10" s="13">
        <f t="shared" si="13"/>
        <v>31.235399999999998</v>
      </c>
      <c r="X10" s="16">
        <v>20</v>
      </c>
      <c r="Y10" s="17">
        <f t="shared" si="14"/>
        <v>7.917362991989858</v>
      </c>
      <c r="Z10" s="13">
        <f t="shared" si="15"/>
        <v>4.3957176792997688</v>
      </c>
      <c r="AA10" s="13"/>
      <c r="AB10" s="13"/>
      <c r="AC10" s="13"/>
      <c r="AD10" s="13">
        <v>0</v>
      </c>
      <c r="AE10" s="13">
        <f>VLOOKUP(A:A,[1]TDSheet!$A:$AF,32,0)</f>
        <v>23.7196</v>
      </c>
      <c r="AF10" s="13">
        <f>VLOOKUP(A:A,[1]TDSheet!$A:$AG,33,0)</f>
        <v>41.639600000000002</v>
      </c>
      <c r="AG10" s="13">
        <f>VLOOKUP(A:A,[1]TDSheet!$A:$W,23,0)</f>
        <v>36.899000000000001</v>
      </c>
      <c r="AH10" s="13">
        <f>VLOOKUP(A:A,[3]TDSheet!$A:$D,4,0)</f>
        <v>40.686999999999998</v>
      </c>
      <c r="AI10" s="13" t="e">
        <f>VLOOKUP(A:A,[1]TDSheet!$A:$AI,35,0)</f>
        <v>#N/A</v>
      </c>
      <c r="AJ10" s="13">
        <f t="shared" si="16"/>
        <v>0</v>
      </c>
      <c r="AK10" s="13">
        <f t="shared" si="17"/>
        <v>0</v>
      </c>
      <c r="AL10" s="13">
        <f t="shared" si="18"/>
        <v>20</v>
      </c>
      <c r="AM10" s="13"/>
      <c r="AN10" s="13"/>
    </row>
    <row r="11" spans="1:40" s="1" customFormat="1" ht="11.1" customHeight="1" outlineLevel="1" x14ac:dyDescent="0.2">
      <c r="A11" s="7" t="s">
        <v>14</v>
      </c>
      <c r="B11" s="7" t="s">
        <v>13</v>
      </c>
      <c r="C11" s="8">
        <v>171</v>
      </c>
      <c r="D11" s="8">
        <v>362</v>
      </c>
      <c r="E11" s="8">
        <v>262</v>
      </c>
      <c r="F11" s="8">
        <v>244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3">
        <f>VLOOKUP(A:A,[2]TDSheet!$A:$F,6,0)</f>
        <v>339</v>
      </c>
      <c r="K11" s="13">
        <f t="shared" si="12"/>
        <v>-77</v>
      </c>
      <c r="L11" s="13">
        <f>VLOOKUP(A:A,[1]TDSheet!$A:$U,21,0)</f>
        <v>0</v>
      </c>
      <c r="M11" s="13">
        <f>VLOOKUP(A:A,[1]TDSheet!$A:$V,22,0)</f>
        <v>40</v>
      </c>
      <c r="N11" s="13">
        <f>VLOOKUP(A:A,[1]TDSheet!$A:$X,24,0)</f>
        <v>60</v>
      </c>
      <c r="O11" s="13">
        <f>VLOOKUP(A:A,[1]TDSheet!$A:$P,16,0)</f>
        <v>0</v>
      </c>
      <c r="P11" s="13"/>
      <c r="Q11" s="13"/>
      <c r="R11" s="13"/>
      <c r="S11" s="13"/>
      <c r="T11" s="13"/>
      <c r="U11" s="13"/>
      <c r="V11" s="16"/>
      <c r="W11" s="13">
        <f t="shared" si="13"/>
        <v>52.4</v>
      </c>
      <c r="X11" s="16">
        <v>50</v>
      </c>
      <c r="Y11" s="17">
        <f t="shared" si="14"/>
        <v>7.5190839694656493</v>
      </c>
      <c r="Z11" s="13">
        <f t="shared" si="15"/>
        <v>4.656488549618321</v>
      </c>
      <c r="AA11" s="13"/>
      <c r="AB11" s="13"/>
      <c r="AC11" s="13"/>
      <c r="AD11" s="13">
        <v>0</v>
      </c>
      <c r="AE11" s="13">
        <f>VLOOKUP(A:A,[1]TDSheet!$A:$AF,32,0)</f>
        <v>65.2</v>
      </c>
      <c r="AF11" s="13">
        <f>VLOOKUP(A:A,[1]TDSheet!$A:$AG,33,0)</f>
        <v>58.4</v>
      </c>
      <c r="AG11" s="13">
        <f>VLOOKUP(A:A,[1]TDSheet!$A:$W,23,0)</f>
        <v>55.8</v>
      </c>
      <c r="AH11" s="13">
        <f>VLOOKUP(A:A,[3]TDSheet!$A:$D,4,0)</f>
        <v>67</v>
      </c>
      <c r="AI11" s="13">
        <f>VLOOKUP(A:A,[1]TDSheet!$A:$AI,35,0)</f>
        <v>0</v>
      </c>
      <c r="AJ11" s="13">
        <f t="shared" si="16"/>
        <v>0</v>
      </c>
      <c r="AK11" s="13">
        <f t="shared" si="17"/>
        <v>0</v>
      </c>
      <c r="AL11" s="13">
        <f t="shared" si="18"/>
        <v>25</v>
      </c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13</v>
      </c>
      <c r="C12" s="8">
        <v>1324</v>
      </c>
      <c r="D12" s="8">
        <v>3364</v>
      </c>
      <c r="E12" s="8">
        <v>3171</v>
      </c>
      <c r="F12" s="8">
        <v>1475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3">
        <f>VLOOKUP(A:A,[2]TDSheet!$A:$F,6,0)</f>
        <v>3195</v>
      </c>
      <c r="K12" s="13">
        <f t="shared" si="12"/>
        <v>-24</v>
      </c>
      <c r="L12" s="13">
        <f>VLOOKUP(A:A,[1]TDSheet!$A:$U,21,0)</f>
        <v>300</v>
      </c>
      <c r="M12" s="13">
        <f>VLOOKUP(A:A,[1]TDSheet!$A:$V,22,0)</f>
        <v>700</v>
      </c>
      <c r="N12" s="13">
        <f>VLOOKUP(A:A,[1]TDSheet!$A:$X,24,0)</f>
        <v>600</v>
      </c>
      <c r="O12" s="13">
        <f>VLOOKUP(A:A,[1]TDSheet!$A:$P,16,0)</f>
        <v>0</v>
      </c>
      <c r="P12" s="13"/>
      <c r="Q12" s="13"/>
      <c r="R12" s="13"/>
      <c r="S12" s="13"/>
      <c r="T12" s="13">
        <v>900</v>
      </c>
      <c r="U12" s="13"/>
      <c r="V12" s="16"/>
      <c r="W12" s="13">
        <f t="shared" si="13"/>
        <v>458.2</v>
      </c>
      <c r="X12" s="16">
        <v>400</v>
      </c>
      <c r="Y12" s="17">
        <f t="shared" si="14"/>
        <v>7.5840244434744655</v>
      </c>
      <c r="Z12" s="13">
        <f t="shared" si="15"/>
        <v>3.2191182889567873</v>
      </c>
      <c r="AA12" s="13"/>
      <c r="AB12" s="13"/>
      <c r="AC12" s="13"/>
      <c r="AD12" s="13">
        <f>VLOOKUP(A:A,[4]TDSheet!$A:$D,4,0)</f>
        <v>880</v>
      </c>
      <c r="AE12" s="13">
        <f>VLOOKUP(A:A,[1]TDSheet!$A:$AF,32,0)</f>
        <v>576.6</v>
      </c>
      <c r="AF12" s="13">
        <f>VLOOKUP(A:A,[1]TDSheet!$A:$AG,33,0)</f>
        <v>501.2</v>
      </c>
      <c r="AG12" s="13">
        <f>VLOOKUP(A:A,[1]TDSheet!$A:$W,23,0)</f>
        <v>495.2</v>
      </c>
      <c r="AH12" s="13">
        <f>VLOOKUP(A:A,[3]TDSheet!$A:$D,4,0)</f>
        <v>415</v>
      </c>
      <c r="AI12" s="13" t="str">
        <f>VLOOKUP(A:A,[1]TDSheet!$A:$AI,35,0)</f>
        <v>оконч</v>
      </c>
      <c r="AJ12" s="13">
        <f t="shared" si="16"/>
        <v>360</v>
      </c>
      <c r="AK12" s="13">
        <f t="shared" si="17"/>
        <v>0</v>
      </c>
      <c r="AL12" s="13">
        <f t="shared" si="18"/>
        <v>160</v>
      </c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13</v>
      </c>
      <c r="C13" s="8">
        <v>2493</v>
      </c>
      <c r="D13" s="8">
        <v>4420</v>
      </c>
      <c r="E13" s="8">
        <v>5492</v>
      </c>
      <c r="F13" s="8">
        <v>1345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3">
        <f>VLOOKUP(A:A,[2]TDSheet!$A:$F,6,0)</f>
        <v>5477</v>
      </c>
      <c r="K13" s="13">
        <f t="shared" si="12"/>
        <v>15</v>
      </c>
      <c r="L13" s="13">
        <f>VLOOKUP(A:A,[1]TDSheet!$A:$U,21,0)</f>
        <v>0</v>
      </c>
      <c r="M13" s="13">
        <f>VLOOKUP(A:A,[1]TDSheet!$A:$V,22,0)</f>
        <v>1100</v>
      </c>
      <c r="N13" s="13">
        <f>VLOOKUP(A:A,[1]TDSheet!$A:$X,24,0)</f>
        <v>800</v>
      </c>
      <c r="O13" s="13">
        <f>VLOOKUP(A:A,[1]TDSheet!$A:$P,16,0)</f>
        <v>700</v>
      </c>
      <c r="P13" s="13"/>
      <c r="Q13" s="13"/>
      <c r="R13" s="13"/>
      <c r="S13" s="13"/>
      <c r="T13" s="13">
        <v>1800</v>
      </c>
      <c r="U13" s="13"/>
      <c r="V13" s="16">
        <v>1900</v>
      </c>
      <c r="W13" s="13">
        <f t="shared" si="13"/>
        <v>791.2</v>
      </c>
      <c r="X13" s="16">
        <v>800</v>
      </c>
      <c r="Y13" s="17">
        <f t="shared" si="14"/>
        <v>8.3986349848331638</v>
      </c>
      <c r="Z13" s="13">
        <f t="shared" si="15"/>
        <v>1.6999494438827096</v>
      </c>
      <c r="AA13" s="13"/>
      <c r="AB13" s="13"/>
      <c r="AC13" s="13"/>
      <c r="AD13" s="13">
        <f>VLOOKUP(A:A,[4]TDSheet!$A:$D,4,0)</f>
        <v>1536</v>
      </c>
      <c r="AE13" s="13">
        <f>VLOOKUP(A:A,[1]TDSheet!$A:$AF,32,0)</f>
        <v>679.2</v>
      </c>
      <c r="AF13" s="13">
        <f>VLOOKUP(A:A,[1]TDSheet!$A:$AG,33,0)</f>
        <v>671.4</v>
      </c>
      <c r="AG13" s="13">
        <f>VLOOKUP(A:A,[1]TDSheet!$A:$W,23,0)</f>
        <v>665.2</v>
      </c>
      <c r="AH13" s="13">
        <f>VLOOKUP(A:A,[3]TDSheet!$A:$D,4,0)</f>
        <v>927</v>
      </c>
      <c r="AI13" s="13" t="str">
        <f>VLOOKUP(A:A,[1]TDSheet!$A:$AI,35,0)</f>
        <v>сентак</v>
      </c>
      <c r="AJ13" s="13">
        <f t="shared" si="16"/>
        <v>810</v>
      </c>
      <c r="AK13" s="13">
        <f t="shared" si="17"/>
        <v>855</v>
      </c>
      <c r="AL13" s="13">
        <f t="shared" si="18"/>
        <v>360</v>
      </c>
      <c r="AM13" s="13"/>
      <c r="AN13" s="13"/>
    </row>
    <row r="14" spans="1:40" s="1" customFormat="1" ht="11.1" customHeight="1" outlineLevel="1" x14ac:dyDescent="0.2">
      <c r="A14" s="7" t="s">
        <v>17</v>
      </c>
      <c r="B14" s="7" t="s">
        <v>13</v>
      </c>
      <c r="C14" s="8">
        <v>2161</v>
      </c>
      <c r="D14" s="8">
        <v>6264</v>
      </c>
      <c r="E14" s="8">
        <v>6035</v>
      </c>
      <c r="F14" s="8">
        <v>2305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6028</v>
      </c>
      <c r="K14" s="13">
        <f t="shared" si="12"/>
        <v>7</v>
      </c>
      <c r="L14" s="13">
        <f>VLOOKUP(A:A,[1]TDSheet!$A:$U,21,0)</f>
        <v>0</v>
      </c>
      <c r="M14" s="13">
        <f>VLOOKUP(A:A,[1]TDSheet!$A:$V,22,0)</f>
        <v>1100</v>
      </c>
      <c r="N14" s="13">
        <f>VLOOKUP(A:A,[1]TDSheet!$A:$X,24,0)</f>
        <v>900</v>
      </c>
      <c r="O14" s="13">
        <f>VLOOKUP(A:A,[1]TDSheet!$A:$P,16,0)</f>
        <v>700</v>
      </c>
      <c r="P14" s="13"/>
      <c r="Q14" s="13"/>
      <c r="R14" s="13"/>
      <c r="S14" s="13"/>
      <c r="T14" s="13">
        <v>2400</v>
      </c>
      <c r="U14" s="13"/>
      <c r="V14" s="16">
        <v>700</v>
      </c>
      <c r="W14" s="13">
        <f t="shared" si="13"/>
        <v>770.2</v>
      </c>
      <c r="X14" s="16">
        <v>800</v>
      </c>
      <c r="Y14" s="17">
        <f t="shared" si="14"/>
        <v>8.4458582186445081</v>
      </c>
      <c r="Z14" s="13">
        <f t="shared" si="15"/>
        <v>2.9927291612568161</v>
      </c>
      <c r="AA14" s="13"/>
      <c r="AB14" s="13"/>
      <c r="AC14" s="13"/>
      <c r="AD14" s="13">
        <f>VLOOKUP(A:A,[4]TDSheet!$A:$D,4,0)</f>
        <v>2184</v>
      </c>
      <c r="AE14" s="13">
        <f>VLOOKUP(A:A,[1]TDSheet!$A:$AF,32,0)</f>
        <v>850.6</v>
      </c>
      <c r="AF14" s="13">
        <f>VLOOKUP(A:A,[1]TDSheet!$A:$AG,33,0)</f>
        <v>822.6</v>
      </c>
      <c r="AG14" s="13">
        <f>VLOOKUP(A:A,[1]TDSheet!$A:$W,23,0)</f>
        <v>761.2</v>
      </c>
      <c r="AH14" s="13">
        <f>VLOOKUP(A:A,[3]TDSheet!$A:$D,4,0)</f>
        <v>846</v>
      </c>
      <c r="AI14" s="13">
        <f>VLOOKUP(A:A,[1]TDSheet!$A:$AI,35,0)</f>
        <v>0</v>
      </c>
      <c r="AJ14" s="13">
        <f t="shared" si="16"/>
        <v>1080</v>
      </c>
      <c r="AK14" s="13">
        <f t="shared" si="17"/>
        <v>315</v>
      </c>
      <c r="AL14" s="13">
        <f t="shared" si="18"/>
        <v>360</v>
      </c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13</v>
      </c>
      <c r="C15" s="8">
        <v>144</v>
      </c>
      <c r="D15" s="8">
        <v>338</v>
      </c>
      <c r="E15" s="8">
        <v>265</v>
      </c>
      <c r="F15" s="8">
        <v>212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3">
        <f>VLOOKUP(A:A,[2]TDSheet!$A:$F,6,0)</f>
        <v>296</v>
      </c>
      <c r="K15" s="13">
        <f t="shared" si="12"/>
        <v>-31</v>
      </c>
      <c r="L15" s="13">
        <f>VLOOKUP(A:A,[1]TDSheet!$A:$U,21,0)</f>
        <v>0</v>
      </c>
      <c r="M15" s="13">
        <f>VLOOKUP(A:A,[1]TDSheet!$A:$V,22,0)</f>
        <v>80</v>
      </c>
      <c r="N15" s="13">
        <f>VLOOKUP(A:A,[1]TDSheet!$A:$X,24,0)</f>
        <v>70</v>
      </c>
      <c r="O15" s="13">
        <f>VLOOKUP(A:A,[1]TDSheet!$A:$P,16,0)</f>
        <v>0</v>
      </c>
      <c r="P15" s="13"/>
      <c r="Q15" s="13"/>
      <c r="R15" s="13"/>
      <c r="S15" s="13"/>
      <c r="T15" s="13"/>
      <c r="U15" s="13"/>
      <c r="V15" s="16"/>
      <c r="W15" s="13">
        <f t="shared" si="13"/>
        <v>53</v>
      </c>
      <c r="X15" s="16">
        <v>40</v>
      </c>
      <c r="Y15" s="17">
        <f t="shared" si="14"/>
        <v>7.5849056603773581</v>
      </c>
      <c r="Z15" s="13">
        <f t="shared" si="15"/>
        <v>4</v>
      </c>
      <c r="AA15" s="13"/>
      <c r="AB15" s="13"/>
      <c r="AC15" s="13"/>
      <c r="AD15" s="13">
        <v>0</v>
      </c>
      <c r="AE15" s="13">
        <f>VLOOKUP(A:A,[1]TDSheet!$A:$AF,32,0)</f>
        <v>58.4</v>
      </c>
      <c r="AF15" s="13">
        <f>VLOOKUP(A:A,[1]TDSheet!$A:$AG,33,0)</f>
        <v>54.8</v>
      </c>
      <c r="AG15" s="13">
        <f>VLOOKUP(A:A,[1]TDSheet!$A:$W,23,0)</f>
        <v>58.2</v>
      </c>
      <c r="AH15" s="13">
        <f>VLOOKUP(A:A,[3]TDSheet!$A:$D,4,0)</f>
        <v>48</v>
      </c>
      <c r="AI15" s="13" t="e">
        <f>VLOOKUP(A:A,[1]TDSheet!$A:$AI,35,0)</f>
        <v>#N/A</v>
      </c>
      <c r="AJ15" s="13">
        <f t="shared" si="16"/>
        <v>0</v>
      </c>
      <c r="AK15" s="13">
        <f t="shared" si="17"/>
        <v>0</v>
      </c>
      <c r="AL15" s="13">
        <f t="shared" si="18"/>
        <v>20</v>
      </c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13</v>
      </c>
      <c r="C16" s="8">
        <v>66</v>
      </c>
      <c r="D16" s="8">
        <v>83</v>
      </c>
      <c r="E16" s="8">
        <v>72</v>
      </c>
      <c r="F16" s="8">
        <v>75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3">
        <f>VLOOKUP(A:A,[2]TDSheet!$A:$F,6,0)</f>
        <v>83</v>
      </c>
      <c r="K16" s="13">
        <f t="shared" si="12"/>
        <v>-11</v>
      </c>
      <c r="L16" s="13">
        <f>VLOOKUP(A:A,[1]TDSheet!$A:$U,21,0)</f>
        <v>0</v>
      </c>
      <c r="M16" s="13">
        <f>VLOOKUP(A:A,[1]TDSheet!$A:$V,22,0)</f>
        <v>30</v>
      </c>
      <c r="N16" s="13">
        <f>VLOOKUP(A:A,[1]TDSheet!$A:$X,24,0)</f>
        <v>0</v>
      </c>
      <c r="O16" s="13">
        <f>VLOOKUP(A:A,[1]TDSheet!$A:$P,16,0)</f>
        <v>0</v>
      </c>
      <c r="P16" s="13"/>
      <c r="Q16" s="13"/>
      <c r="R16" s="13"/>
      <c r="S16" s="13"/>
      <c r="T16" s="13"/>
      <c r="U16" s="13"/>
      <c r="V16" s="16"/>
      <c r="W16" s="13">
        <f t="shared" si="13"/>
        <v>14.4</v>
      </c>
      <c r="X16" s="16">
        <v>20</v>
      </c>
      <c r="Y16" s="17">
        <f t="shared" si="14"/>
        <v>8.6805555555555554</v>
      </c>
      <c r="Z16" s="13">
        <f t="shared" si="15"/>
        <v>5.208333333333333</v>
      </c>
      <c r="AA16" s="13"/>
      <c r="AB16" s="13"/>
      <c r="AC16" s="13"/>
      <c r="AD16" s="13">
        <v>0</v>
      </c>
      <c r="AE16" s="13">
        <f>VLOOKUP(A:A,[1]TDSheet!$A:$AF,32,0)</f>
        <v>13</v>
      </c>
      <c r="AF16" s="13">
        <f>VLOOKUP(A:A,[1]TDSheet!$A:$AG,33,0)</f>
        <v>15.2</v>
      </c>
      <c r="AG16" s="13">
        <f>VLOOKUP(A:A,[1]TDSheet!$A:$W,23,0)</f>
        <v>16.399999999999999</v>
      </c>
      <c r="AH16" s="13">
        <f>VLOOKUP(A:A,[3]TDSheet!$A:$D,4,0)</f>
        <v>11</v>
      </c>
      <c r="AI16" s="13">
        <f>VLOOKUP(A:A,[1]TDSheet!$A:$AI,35,0)</f>
        <v>0</v>
      </c>
      <c r="AJ16" s="13">
        <f t="shared" si="16"/>
        <v>0</v>
      </c>
      <c r="AK16" s="13">
        <f t="shared" si="17"/>
        <v>0</v>
      </c>
      <c r="AL16" s="13">
        <f t="shared" si="18"/>
        <v>8</v>
      </c>
      <c r="AM16" s="13"/>
      <c r="AN16" s="13"/>
    </row>
    <row r="17" spans="1:40" s="1" customFormat="1" ht="21.95" customHeight="1" outlineLevel="1" x14ac:dyDescent="0.2">
      <c r="A17" s="7" t="s">
        <v>20</v>
      </c>
      <c r="B17" s="7" t="s">
        <v>13</v>
      </c>
      <c r="C17" s="8">
        <v>378</v>
      </c>
      <c r="D17" s="8">
        <v>443</v>
      </c>
      <c r="E17" s="8">
        <v>264</v>
      </c>
      <c r="F17" s="8">
        <v>538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290</v>
      </c>
      <c r="K17" s="13">
        <f t="shared" si="12"/>
        <v>-26</v>
      </c>
      <c r="L17" s="13">
        <f>VLOOKUP(A:A,[1]TDSheet!$A:$U,21,0)</f>
        <v>0</v>
      </c>
      <c r="M17" s="13">
        <f>VLOOKUP(A:A,[1]TDSheet!$A:$V,22,0)</f>
        <v>0</v>
      </c>
      <c r="N17" s="13">
        <f>VLOOKUP(A:A,[1]TDSheet!$A:$X,24,0)</f>
        <v>400</v>
      </c>
      <c r="O17" s="13">
        <f>VLOOKUP(A:A,[1]TDSheet!$A:$P,16,0)</f>
        <v>0</v>
      </c>
      <c r="P17" s="13"/>
      <c r="Q17" s="13"/>
      <c r="R17" s="13"/>
      <c r="S17" s="13"/>
      <c r="T17" s="13"/>
      <c r="U17" s="13"/>
      <c r="V17" s="16"/>
      <c r="W17" s="13">
        <f t="shared" si="13"/>
        <v>52.8</v>
      </c>
      <c r="X17" s="16"/>
      <c r="Y17" s="17">
        <f t="shared" si="14"/>
        <v>17.765151515151516</v>
      </c>
      <c r="Z17" s="13">
        <f t="shared" si="15"/>
        <v>10.189393939393939</v>
      </c>
      <c r="AA17" s="13"/>
      <c r="AB17" s="13"/>
      <c r="AC17" s="13"/>
      <c r="AD17" s="13">
        <v>0</v>
      </c>
      <c r="AE17" s="13">
        <f>VLOOKUP(A:A,[1]TDSheet!$A:$AF,32,0)</f>
        <v>60.2</v>
      </c>
      <c r="AF17" s="13">
        <f>VLOOKUP(A:A,[1]TDSheet!$A:$AG,33,0)</f>
        <v>79.599999999999994</v>
      </c>
      <c r="AG17" s="13">
        <f>VLOOKUP(A:A,[1]TDSheet!$A:$W,23,0)</f>
        <v>71.8</v>
      </c>
      <c r="AH17" s="13">
        <f>VLOOKUP(A:A,[3]TDSheet!$A:$D,4,0)</f>
        <v>49</v>
      </c>
      <c r="AI17" s="13" t="e">
        <f>VLOOKUP(A:A,[1]TDSheet!$A:$AI,35,0)</f>
        <v>#N/A</v>
      </c>
      <c r="AJ17" s="13">
        <f t="shared" si="16"/>
        <v>0</v>
      </c>
      <c r="AK17" s="13">
        <f t="shared" si="17"/>
        <v>0</v>
      </c>
      <c r="AL17" s="13">
        <f t="shared" si="18"/>
        <v>0</v>
      </c>
      <c r="AM17" s="13"/>
      <c r="AN17" s="13"/>
    </row>
    <row r="18" spans="1:40" s="1" customFormat="1" ht="11.1" customHeight="1" outlineLevel="1" x14ac:dyDescent="0.2">
      <c r="A18" s="7" t="s">
        <v>21</v>
      </c>
      <c r="B18" s="7" t="s">
        <v>13</v>
      </c>
      <c r="C18" s="8">
        <v>189</v>
      </c>
      <c r="D18" s="8">
        <v>460</v>
      </c>
      <c r="E18" s="8">
        <v>401</v>
      </c>
      <c r="F18" s="8">
        <v>239</v>
      </c>
      <c r="G18" s="1">
        <f>VLOOKUP(A:A,[1]TDSheet!$A:$G,7,0)</f>
        <v>0</v>
      </c>
      <c r="H18" s="1">
        <f>VLOOKUP(A:A,[1]TDSheet!$A:$H,8,0)</f>
        <v>0.3</v>
      </c>
      <c r="I18" s="1">
        <f>VLOOKUP(A:A,[1]TDSheet!$A:$I,9,0)</f>
        <v>40</v>
      </c>
      <c r="J18" s="13">
        <f>VLOOKUP(A:A,[2]TDSheet!$A:$F,6,0)</f>
        <v>444</v>
      </c>
      <c r="K18" s="13">
        <f t="shared" si="12"/>
        <v>-43</v>
      </c>
      <c r="L18" s="13">
        <f>VLOOKUP(A:A,[1]TDSheet!$A:$U,21,0)</f>
        <v>0</v>
      </c>
      <c r="M18" s="13">
        <f>VLOOKUP(A:A,[1]TDSheet!$A:$V,22,0)</f>
        <v>80</v>
      </c>
      <c r="N18" s="13">
        <f>VLOOKUP(A:A,[1]TDSheet!$A:$X,24,0)</f>
        <v>90</v>
      </c>
      <c r="O18" s="13">
        <f>VLOOKUP(A:A,[1]TDSheet!$A:$P,16,0)</f>
        <v>0</v>
      </c>
      <c r="P18" s="13"/>
      <c r="Q18" s="13"/>
      <c r="R18" s="13"/>
      <c r="S18" s="13"/>
      <c r="T18" s="13"/>
      <c r="U18" s="13"/>
      <c r="V18" s="16">
        <v>120</v>
      </c>
      <c r="W18" s="13">
        <f t="shared" si="13"/>
        <v>80.2</v>
      </c>
      <c r="X18" s="16">
        <v>80</v>
      </c>
      <c r="Y18" s="17">
        <f t="shared" si="14"/>
        <v>7.5935162094763093</v>
      </c>
      <c r="Z18" s="13">
        <f t="shared" si="15"/>
        <v>2.9800498753117206</v>
      </c>
      <c r="AA18" s="13"/>
      <c r="AB18" s="13"/>
      <c r="AC18" s="13"/>
      <c r="AD18" s="13">
        <v>0</v>
      </c>
      <c r="AE18" s="13">
        <f>VLOOKUP(A:A,[1]TDSheet!$A:$AF,32,0)</f>
        <v>82.2</v>
      </c>
      <c r="AF18" s="13">
        <f>VLOOKUP(A:A,[1]TDSheet!$A:$AG,33,0)</f>
        <v>78</v>
      </c>
      <c r="AG18" s="13">
        <f>VLOOKUP(A:A,[1]TDSheet!$A:$W,23,0)</f>
        <v>72</v>
      </c>
      <c r="AH18" s="13">
        <f>VLOOKUP(A:A,[3]TDSheet!$A:$D,4,0)</f>
        <v>87</v>
      </c>
      <c r="AI18" s="13">
        <f>VLOOKUP(A:A,[1]TDSheet!$A:$AI,35,0)</f>
        <v>0</v>
      </c>
      <c r="AJ18" s="13">
        <f t="shared" si="16"/>
        <v>0</v>
      </c>
      <c r="AK18" s="13">
        <f t="shared" si="17"/>
        <v>36</v>
      </c>
      <c r="AL18" s="13">
        <f t="shared" si="18"/>
        <v>24</v>
      </c>
      <c r="AM18" s="13"/>
      <c r="AN18" s="13"/>
    </row>
    <row r="19" spans="1:40" s="1" customFormat="1" ht="11.1" customHeight="1" outlineLevel="1" x14ac:dyDescent="0.2">
      <c r="A19" s="7" t="s">
        <v>22</v>
      </c>
      <c r="B19" s="7" t="s">
        <v>13</v>
      </c>
      <c r="C19" s="8">
        <v>1770</v>
      </c>
      <c r="D19" s="8">
        <v>1597</v>
      </c>
      <c r="E19" s="8">
        <v>1475</v>
      </c>
      <c r="F19" s="8">
        <v>1834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180</v>
      </c>
      <c r="J19" s="13">
        <f>VLOOKUP(A:A,[2]TDSheet!$A:$F,6,0)</f>
        <v>1520</v>
      </c>
      <c r="K19" s="13">
        <f t="shared" si="12"/>
        <v>-45</v>
      </c>
      <c r="L19" s="13">
        <f>VLOOKUP(A:A,[1]TDSheet!$A:$U,21,0)</f>
        <v>0</v>
      </c>
      <c r="M19" s="13">
        <f>VLOOKUP(A:A,[1]TDSheet!$A:$V,22,0)</f>
        <v>0</v>
      </c>
      <c r="N19" s="13">
        <f>VLOOKUP(A:A,[1]TDSheet!$A:$X,24,0)</f>
        <v>2000</v>
      </c>
      <c r="O19" s="13">
        <f>VLOOKUP(A:A,[1]TDSheet!$A:$P,16,0)</f>
        <v>0</v>
      </c>
      <c r="P19" s="13"/>
      <c r="Q19" s="13"/>
      <c r="R19" s="13"/>
      <c r="S19" s="13"/>
      <c r="T19" s="13"/>
      <c r="U19" s="13"/>
      <c r="V19" s="16"/>
      <c r="W19" s="13">
        <f t="shared" si="13"/>
        <v>295</v>
      </c>
      <c r="X19" s="16"/>
      <c r="Y19" s="17">
        <f t="shared" si="14"/>
        <v>12.996610169491525</v>
      </c>
      <c r="Z19" s="13">
        <f t="shared" si="15"/>
        <v>6.216949152542373</v>
      </c>
      <c r="AA19" s="13"/>
      <c r="AB19" s="13"/>
      <c r="AC19" s="13"/>
      <c r="AD19" s="13">
        <v>0</v>
      </c>
      <c r="AE19" s="13">
        <f>VLOOKUP(A:A,[1]TDSheet!$A:$AF,32,0)</f>
        <v>293.60000000000002</v>
      </c>
      <c r="AF19" s="13">
        <f>VLOOKUP(A:A,[1]TDSheet!$A:$AG,33,0)</f>
        <v>367.4</v>
      </c>
      <c r="AG19" s="13">
        <f>VLOOKUP(A:A,[1]TDSheet!$A:$W,23,0)</f>
        <v>313.60000000000002</v>
      </c>
      <c r="AH19" s="13">
        <f>VLOOKUP(A:A,[3]TDSheet!$A:$D,4,0)</f>
        <v>322</v>
      </c>
      <c r="AI19" s="13">
        <f>VLOOKUP(A:A,[1]TDSheet!$A:$AI,35,0)</f>
        <v>0</v>
      </c>
      <c r="AJ19" s="13">
        <f t="shared" si="16"/>
        <v>0</v>
      </c>
      <c r="AK19" s="13">
        <f t="shared" si="17"/>
        <v>0</v>
      </c>
      <c r="AL19" s="13">
        <f t="shared" si="18"/>
        <v>0</v>
      </c>
      <c r="AM19" s="13"/>
      <c r="AN19" s="13"/>
    </row>
    <row r="20" spans="1:40" s="1" customFormat="1" ht="21.95" customHeight="1" outlineLevel="1" x14ac:dyDescent="0.2">
      <c r="A20" s="7" t="s">
        <v>23</v>
      </c>
      <c r="B20" s="7" t="s">
        <v>13</v>
      </c>
      <c r="C20" s="8">
        <v>566</v>
      </c>
      <c r="D20" s="8">
        <v>562</v>
      </c>
      <c r="E20" s="8">
        <v>727</v>
      </c>
      <c r="F20" s="8">
        <v>372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783</v>
      </c>
      <c r="K20" s="13">
        <f t="shared" si="12"/>
        <v>-56</v>
      </c>
      <c r="L20" s="13">
        <f>VLOOKUP(A:A,[1]TDSheet!$A:$U,21,0)</f>
        <v>0</v>
      </c>
      <c r="M20" s="13">
        <f>VLOOKUP(A:A,[1]TDSheet!$A:$V,22,0)</f>
        <v>250</v>
      </c>
      <c r="N20" s="13">
        <f>VLOOKUP(A:A,[1]TDSheet!$A:$X,24,0)</f>
        <v>200</v>
      </c>
      <c r="O20" s="13">
        <f>VLOOKUP(A:A,[1]TDSheet!$A:$P,16,0)</f>
        <v>0</v>
      </c>
      <c r="P20" s="13"/>
      <c r="Q20" s="13"/>
      <c r="R20" s="13"/>
      <c r="S20" s="13"/>
      <c r="T20" s="13"/>
      <c r="U20" s="13"/>
      <c r="V20" s="16">
        <v>200</v>
      </c>
      <c r="W20" s="13">
        <f t="shared" si="13"/>
        <v>145.4</v>
      </c>
      <c r="X20" s="16">
        <v>100</v>
      </c>
      <c r="Y20" s="17">
        <f t="shared" si="14"/>
        <v>7.7166437414030256</v>
      </c>
      <c r="Z20" s="13">
        <f t="shared" si="15"/>
        <v>2.5584594222833563</v>
      </c>
      <c r="AA20" s="13"/>
      <c r="AB20" s="13"/>
      <c r="AC20" s="13"/>
      <c r="AD20" s="13">
        <v>0</v>
      </c>
      <c r="AE20" s="13">
        <f>VLOOKUP(A:A,[1]TDSheet!$A:$AF,32,0)</f>
        <v>189.4</v>
      </c>
      <c r="AF20" s="13">
        <f>VLOOKUP(A:A,[1]TDSheet!$A:$AG,33,0)</f>
        <v>161.4</v>
      </c>
      <c r="AG20" s="13">
        <f>VLOOKUP(A:A,[1]TDSheet!$A:$W,23,0)</f>
        <v>140.19999999999999</v>
      </c>
      <c r="AH20" s="13">
        <f>VLOOKUP(A:A,[3]TDSheet!$A:$D,4,0)</f>
        <v>166</v>
      </c>
      <c r="AI20" s="13" t="str">
        <f>VLOOKUP(A:A,[1]TDSheet!$A:$AI,35,0)</f>
        <v>оконч</v>
      </c>
      <c r="AJ20" s="13">
        <f t="shared" si="16"/>
        <v>0</v>
      </c>
      <c r="AK20" s="13">
        <f t="shared" si="17"/>
        <v>70</v>
      </c>
      <c r="AL20" s="13">
        <f t="shared" si="18"/>
        <v>35</v>
      </c>
      <c r="AM20" s="13"/>
      <c r="AN20" s="13"/>
    </row>
    <row r="21" spans="1:40" s="1" customFormat="1" ht="21.95" customHeight="1" outlineLevel="1" x14ac:dyDescent="0.2">
      <c r="A21" s="7" t="s">
        <v>24</v>
      </c>
      <c r="B21" s="7" t="s">
        <v>13</v>
      </c>
      <c r="C21" s="8">
        <v>161</v>
      </c>
      <c r="D21" s="8">
        <v>686</v>
      </c>
      <c r="E21" s="8">
        <v>629</v>
      </c>
      <c r="F21" s="8">
        <v>210</v>
      </c>
      <c r="G21" s="1" t="str">
        <f>VLOOKUP(A:A,[1]TDSheet!$A:$G,7,0)</f>
        <v>н</v>
      </c>
      <c r="H21" s="1">
        <f>VLOOKUP(A:A,[1]TDSheet!$A:$H,8,0)</f>
        <v>0.35</v>
      </c>
      <c r="I21" s="1">
        <f>VLOOKUP(A:A,[1]TDSheet!$A:$I,9,0)</f>
        <v>45</v>
      </c>
      <c r="J21" s="13">
        <f>VLOOKUP(A:A,[2]TDSheet!$A:$F,6,0)</f>
        <v>715</v>
      </c>
      <c r="K21" s="13">
        <f t="shared" si="12"/>
        <v>-86</v>
      </c>
      <c r="L21" s="13">
        <f>VLOOKUP(A:A,[1]TDSheet!$A:$U,21,0)</f>
        <v>0</v>
      </c>
      <c r="M21" s="13">
        <f>VLOOKUP(A:A,[1]TDSheet!$A:$V,22,0)</f>
        <v>50</v>
      </c>
      <c r="N21" s="13">
        <f>VLOOKUP(A:A,[1]TDSheet!$A:$X,24,0)</f>
        <v>30</v>
      </c>
      <c r="O21" s="13">
        <f>VLOOKUP(A:A,[1]TDSheet!$A:$P,16,0)</f>
        <v>0</v>
      </c>
      <c r="P21" s="13"/>
      <c r="Q21" s="13"/>
      <c r="R21" s="13"/>
      <c r="S21" s="13"/>
      <c r="T21" s="13">
        <v>414</v>
      </c>
      <c r="U21" s="13"/>
      <c r="V21" s="16"/>
      <c r="W21" s="13">
        <f t="shared" si="13"/>
        <v>34.6</v>
      </c>
      <c r="X21" s="16">
        <v>50</v>
      </c>
      <c r="Y21" s="17">
        <f t="shared" si="14"/>
        <v>9.8265895953757223</v>
      </c>
      <c r="Z21" s="13">
        <f t="shared" si="15"/>
        <v>6.0693641618497107</v>
      </c>
      <c r="AA21" s="13"/>
      <c r="AB21" s="13"/>
      <c r="AC21" s="13"/>
      <c r="AD21" s="13">
        <f>VLOOKUP(A:A,[4]TDSheet!$A:$D,4,0)</f>
        <v>456</v>
      </c>
      <c r="AE21" s="13">
        <f>VLOOKUP(A:A,[1]TDSheet!$A:$AF,32,0)</f>
        <v>50</v>
      </c>
      <c r="AF21" s="13">
        <f>VLOOKUP(A:A,[1]TDSheet!$A:$AG,33,0)</f>
        <v>49.6</v>
      </c>
      <c r="AG21" s="13">
        <f>VLOOKUP(A:A,[1]TDSheet!$A:$W,23,0)</f>
        <v>35</v>
      </c>
      <c r="AH21" s="13">
        <f>VLOOKUP(A:A,[3]TDSheet!$A:$D,4,0)</f>
        <v>40</v>
      </c>
      <c r="AI21" s="13">
        <f>VLOOKUP(A:A,[1]TDSheet!$A:$AI,35,0)</f>
        <v>0</v>
      </c>
      <c r="AJ21" s="13">
        <f t="shared" si="16"/>
        <v>144.89999999999998</v>
      </c>
      <c r="AK21" s="13">
        <f t="shared" si="17"/>
        <v>0</v>
      </c>
      <c r="AL21" s="13">
        <f t="shared" si="18"/>
        <v>17.5</v>
      </c>
      <c r="AM21" s="13"/>
      <c r="AN21" s="13"/>
    </row>
    <row r="22" spans="1:40" s="1" customFormat="1" ht="21.95" customHeight="1" outlineLevel="1" x14ac:dyDescent="0.2">
      <c r="A22" s="7" t="s">
        <v>25</v>
      </c>
      <c r="B22" s="7" t="s">
        <v>13</v>
      </c>
      <c r="C22" s="8">
        <v>248</v>
      </c>
      <c r="D22" s="8">
        <v>424</v>
      </c>
      <c r="E22" s="8">
        <v>317</v>
      </c>
      <c r="F22" s="8">
        <v>341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3">
        <f>VLOOKUP(A:A,[2]TDSheet!$A:$F,6,0)</f>
        <v>612</v>
      </c>
      <c r="K22" s="13">
        <f t="shared" si="12"/>
        <v>-295</v>
      </c>
      <c r="L22" s="13">
        <f>VLOOKUP(A:A,[1]TDSheet!$A:$U,21,0)</f>
        <v>0</v>
      </c>
      <c r="M22" s="13">
        <f>VLOOKUP(A:A,[1]TDSheet!$A:$V,22,0)</f>
        <v>70</v>
      </c>
      <c r="N22" s="13">
        <f>VLOOKUP(A:A,[1]TDSheet!$A:$X,24,0)</f>
        <v>70</v>
      </c>
      <c r="O22" s="13">
        <f>VLOOKUP(A:A,[1]TDSheet!$A:$P,16,0)</f>
        <v>0</v>
      </c>
      <c r="P22" s="13"/>
      <c r="Q22" s="13"/>
      <c r="R22" s="13"/>
      <c r="S22" s="13"/>
      <c r="T22" s="13">
        <v>48</v>
      </c>
      <c r="U22" s="13"/>
      <c r="V22" s="16"/>
      <c r="W22" s="13">
        <f t="shared" si="13"/>
        <v>52.6</v>
      </c>
      <c r="X22" s="16">
        <v>50</v>
      </c>
      <c r="Y22" s="17">
        <f t="shared" si="14"/>
        <v>10.095057034220533</v>
      </c>
      <c r="Z22" s="13">
        <f t="shared" si="15"/>
        <v>6.4828897338403042</v>
      </c>
      <c r="AA22" s="13"/>
      <c r="AB22" s="13"/>
      <c r="AC22" s="13"/>
      <c r="AD22" s="13">
        <f>VLOOKUP(A:A,[4]TDSheet!$A:$D,4,0)</f>
        <v>54</v>
      </c>
      <c r="AE22" s="13">
        <f>VLOOKUP(A:A,[1]TDSheet!$A:$AF,32,0)</f>
        <v>88</v>
      </c>
      <c r="AF22" s="13">
        <f>VLOOKUP(A:A,[1]TDSheet!$A:$AG,33,0)</f>
        <v>71.2</v>
      </c>
      <c r="AG22" s="13">
        <f>VLOOKUP(A:A,[1]TDSheet!$A:$W,23,0)</f>
        <v>49.2</v>
      </c>
      <c r="AH22" s="13">
        <f>VLOOKUP(A:A,[3]TDSheet!$A:$D,4,0)</f>
        <v>107</v>
      </c>
      <c r="AI22" s="13">
        <f>VLOOKUP(A:A,[1]TDSheet!$A:$AI,35,0)</f>
        <v>0</v>
      </c>
      <c r="AJ22" s="13">
        <f t="shared" si="16"/>
        <v>16.799999999999997</v>
      </c>
      <c r="AK22" s="13">
        <f t="shared" si="17"/>
        <v>0</v>
      </c>
      <c r="AL22" s="13">
        <f t="shared" si="18"/>
        <v>17.5</v>
      </c>
      <c r="AM22" s="13"/>
      <c r="AN22" s="13"/>
    </row>
    <row r="23" spans="1:40" s="1" customFormat="1" ht="21.95" customHeight="1" outlineLevel="1" x14ac:dyDescent="0.2">
      <c r="A23" s="7" t="s">
        <v>26</v>
      </c>
      <c r="B23" s="7" t="s">
        <v>13</v>
      </c>
      <c r="C23" s="8">
        <v>485</v>
      </c>
      <c r="D23" s="8">
        <v>1023</v>
      </c>
      <c r="E23" s="8">
        <v>987</v>
      </c>
      <c r="F23" s="8">
        <v>496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3">
        <f>VLOOKUP(A:A,[2]TDSheet!$A:$F,6,0)</f>
        <v>1203</v>
      </c>
      <c r="K23" s="13">
        <f t="shared" si="12"/>
        <v>-216</v>
      </c>
      <c r="L23" s="13">
        <f>VLOOKUP(A:A,[1]TDSheet!$A:$U,21,0)</f>
        <v>100</v>
      </c>
      <c r="M23" s="13">
        <f>VLOOKUP(A:A,[1]TDSheet!$A:$V,22,0)</f>
        <v>250</v>
      </c>
      <c r="N23" s="13">
        <f>VLOOKUP(A:A,[1]TDSheet!$A:$X,24,0)</f>
        <v>250</v>
      </c>
      <c r="O23" s="13">
        <f>VLOOKUP(A:A,[1]TDSheet!$A:$P,16,0)</f>
        <v>0</v>
      </c>
      <c r="P23" s="13"/>
      <c r="Q23" s="13"/>
      <c r="R23" s="13"/>
      <c r="S23" s="13"/>
      <c r="T23" s="13"/>
      <c r="U23" s="13"/>
      <c r="V23" s="16">
        <v>300</v>
      </c>
      <c r="W23" s="13">
        <f t="shared" si="13"/>
        <v>197.4</v>
      </c>
      <c r="X23" s="16">
        <v>200</v>
      </c>
      <c r="Y23" s="17">
        <f t="shared" si="14"/>
        <v>8.085106382978724</v>
      </c>
      <c r="Z23" s="13">
        <f t="shared" si="15"/>
        <v>2.5126646403242145</v>
      </c>
      <c r="AA23" s="13"/>
      <c r="AB23" s="13"/>
      <c r="AC23" s="13"/>
      <c r="AD23" s="13">
        <v>0</v>
      </c>
      <c r="AE23" s="13">
        <f>VLOOKUP(A:A,[1]TDSheet!$A:$AF,32,0)</f>
        <v>155.4</v>
      </c>
      <c r="AF23" s="13">
        <f>VLOOKUP(A:A,[1]TDSheet!$A:$AG,33,0)</f>
        <v>178.6</v>
      </c>
      <c r="AG23" s="13">
        <f>VLOOKUP(A:A,[1]TDSheet!$A:$W,23,0)</f>
        <v>153.19999999999999</v>
      </c>
      <c r="AH23" s="13">
        <f>VLOOKUP(A:A,[3]TDSheet!$A:$D,4,0)</f>
        <v>238</v>
      </c>
      <c r="AI23" s="13" t="str">
        <f>VLOOKUP(A:A,[1]TDSheet!$A:$AI,35,0)</f>
        <v>сентак</v>
      </c>
      <c r="AJ23" s="13">
        <f t="shared" si="16"/>
        <v>0</v>
      </c>
      <c r="AK23" s="13">
        <f t="shared" si="17"/>
        <v>105</v>
      </c>
      <c r="AL23" s="13">
        <f t="shared" si="18"/>
        <v>70</v>
      </c>
      <c r="AM23" s="13"/>
      <c r="AN23" s="13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292.12200000000001</v>
      </c>
      <c r="D24" s="8">
        <v>647.70000000000005</v>
      </c>
      <c r="E24" s="8">
        <v>512.31399999999996</v>
      </c>
      <c r="F24" s="8">
        <v>411.44600000000003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487.786</v>
      </c>
      <c r="K24" s="13">
        <f t="shared" si="12"/>
        <v>24.527999999999963</v>
      </c>
      <c r="L24" s="13">
        <f>VLOOKUP(A:A,[1]TDSheet!$A:$U,21,0)</f>
        <v>0</v>
      </c>
      <c r="M24" s="13">
        <f>VLOOKUP(A:A,[1]TDSheet!$A:$V,22,0)</f>
        <v>150</v>
      </c>
      <c r="N24" s="13">
        <f>VLOOKUP(A:A,[1]TDSheet!$A:$X,24,0)</f>
        <v>120</v>
      </c>
      <c r="O24" s="13">
        <f>VLOOKUP(A:A,[1]TDSheet!$A:$P,16,0)</f>
        <v>0</v>
      </c>
      <c r="P24" s="13"/>
      <c r="Q24" s="13"/>
      <c r="R24" s="13"/>
      <c r="S24" s="13"/>
      <c r="T24" s="13"/>
      <c r="U24" s="13"/>
      <c r="V24" s="16"/>
      <c r="W24" s="13">
        <f t="shared" si="13"/>
        <v>102.46279999999999</v>
      </c>
      <c r="X24" s="16">
        <v>90</v>
      </c>
      <c r="Y24" s="17">
        <f t="shared" si="14"/>
        <v>7.5290349277981878</v>
      </c>
      <c r="Z24" s="13">
        <f t="shared" si="15"/>
        <v>4.0155646732277477</v>
      </c>
      <c r="AA24" s="13"/>
      <c r="AB24" s="13"/>
      <c r="AC24" s="13"/>
      <c r="AD24" s="13">
        <v>0</v>
      </c>
      <c r="AE24" s="13">
        <f>VLOOKUP(A:A,[1]TDSheet!$A:$AF,32,0)</f>
        <v>105.607</v>
      </c>
      <c r="AF24" s="13">
        <f>VLOOKUP(A:A,[1]TDSheet!$A:$AG,33,0)</f>
        <v>116.3394</v>
      </c>
      <c r="AG24" s="13">
        <f>VLOOKUP(A:A,[1]TDSheet!$A:$W,23,0)</f>
        <v>113.25060000000001</v>
      </c>
      <c r="AH24" s="13">
        <f>VLOOKUP(A:A,[3]TDSheet!$A:$D,4,0)</f>
        <v>124.087</v>
      </c>
      <c r="AI24" s="13">
        <f>VLOOKUP(A:A,[1]TDSheet!$A:$AI,35,0)</f>
        <v>0</v>
      </c>
      <c r="AJ24" s="13">
        <f t="shared" si="16"/>
        <v>0</v>
      </c>
      <c r="AK24" s="13">
        <f t="shared" si="17"/>
        <v>0</v>
      </c>
      <c r="AL24" s="13">
        <f t="shared" si="18"/>
        <v>90</v>
      </c>
      <c r="AM24" s="13"/>
      <c r="AN24" s="13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2929.7020000000002</v>
      </c>
      <c r="D25" s="8">
        <v>6303.5609999999997</v>
      </c>
      <c r="E25" s="8">
        <v>6041.6750000000002</v>
      </c>
      <c r="F25" s="8">
        <v>3067.029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5965.3379999999997</v>
      </c>
      <c r="K25" s="13">
        <f t="shared" si="12"/>
        <v>76.337000000000444</v>
      </c>
      <c r="L25" s="13">
        <f>VLOOKUP(A:A,[1]TDSheet!$A:$U,21,0)</f>
        <v>700</v>
      </c>
      <c r="M25" s="13">
        <f>VLOOKUP(A:A,[1]TDSheet!$A:$V,22,0)</f>
        <v>1000</v>
      </c>
      <c r="N25" s="13">
        <f>VLOOKUP(A:A,[1]TDSheet!$A:$X,24,0)</f>
        <v>1200</v>
      </c>
      <c r="O25" s="13">
        <f>VLOOKUP(A:A,[1]TDSheet!$A:$P,16,0)</f>
        <v>1200</v>
      </c>
      <c r="P25" s="13"/>
      <c r="Q25" s="13"/>
      <c r="R25" s="13"/>
      <c r="S25" s="13"/>
      <c r="T25" s="13"/>
      <c r="U25" s="13"/>
      <c r="V25" s="16">
        <v>1900</v>
      </c>
      <c r="W25" s="13">
        <f t="shared" si="13"/>
        <v>1208.335</v>
      </c>
      <c r="X25" s="16">
        <v>1700</v>
      </c>
      <c r="Y25" s="17">
        <f t="shared" si="14"/>
        <v>8.9106323991277261</v>
      </c>
      <c r="Z25" s="13">
        <f t="shared" si="15"/>
        <v>2.5382273955484198</v>
      </c>
      <c r="AA25" s="13"/>
      <c r="AB25" s="13"/>
      <c r="AC25" s="13"/>
      <c r="AD25" s="13">
        <v>0</v>
      </c>
      <c r="AE25" s="13">
        <f>VLOOKUP(A:A,[1]TDSheet!$A:$AF,32,0)</f>
        <v>1043.8128000000002</v>
      </c>
      <c r="AF25" s="13">
        <f>VLOOKUP(A:A,[1]TDSheet!$A:$AG,33,0)</f>
        <v>1211.2718</v>
      </c>
      <c r="AG25" s="13">
        <f>VLOOKUP(A:A,[1]TDSheet!$A:$W,23,0)</f>
        <v>1078.9202</v>
      </c>
      <c r="AH25" s="13">
        <f>VLOOKUP(A:A,[3]TDSheet!$A:$D,4,0)</f>
        <v>1379.423</v>
      </c>
      <c r="AI25" s="13" t="str">
        <f>VLOOKUP(A:A,[1]TDSheet!$A:$AI,35,0)</f>
        <v>продсент</v>
      </c>
      <c r="AJ25" s="13">
        <f t="shared" si="16"/>
        <v>0</v>
      </c>
      <c r="AK25" s="13">
        <f t="shared" si="17"/>
        <v>1900</v>
      </c>
      <c r="AL25" s="13">
        <f t="shared" si="18"/>
        <v>1700</v>
      </c>
      <c r="AM25" s="13"/>
      <c r="AN25" s="13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334.27699999999999</v>
      </c>
      <c r="D26" s="8">
        <v>326.08999999999997</v>
      </c>
      <c r="E26" s="8">
        <v>469.49700000000001</v>
      </c>
      <c r="F26" s="8">
        <v>183.726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445.49299999999999</v>
      </c>
      <c r="K26" s="13">
        <f t="shared" si="12"/>
        <v>24.004000000000019</v>
      </c>
      <c r="L26" s="13">
        <f>VLOOKUP(A:A,[1]TDSheet!$A:$U,21,0)</f>
        <v>0</v>
      </c>
      <c r="M26" s="13">
        <f>VLOOKUP(A:A,[1]TDSheet!$A:$V,22,0)</f>
        <v>60</v>
      </c>
      <c r="N26" s="13">
        <f>VLOOKUP(A:A,[1]TDSheet!$A:$X,24,0)</f>
        <v>90</v>
      </c>
      <c r="O26" s="13">
        <f>VLOOKUP(A:A,[1]TDSheet!$A:$P,16,0)</f>
        <v>0</v>
      </c>
      <c r="P26" s="13"/>
      <c r="Q26" s="13"/>
      <c r="R26" s="13"/>
      <c r="S26" s="13"/>
      <c r="T26" s="13"/>
      <c r="U26" s="13"/>
      <c r="V26" s="16">
        <v>280</v>
      </c>
      <c r="W26" s="13">
        <f t="shared" si="13"/>
        <v>93.8994</v>
      </c>
      <c r="X26" s="16">
        <v>100</v>
      </c>
      <c r="Y26" s="17">
        <f t="shared" si="14"/>
        <v>7.600964436407474</v>
      </c>
      <c r="Z26" s="13">
        <f t="shared" si="15"/>
        <v>1.9566259209324022</v>
      </c>
      <c r="AA26" s="13"/>
      <c r="AB26" s="13"/>
      <c r="AC26" s="13"/>
      <c r="AD26" s="13">
        <v>0</v>
      </c>
      <c r="AE26" s="13">
        <f>VLOOKUP(A:A,[1]TDSheet!$A:$AF,32,0)</f>
        <v>76.404399999999995</v>
      </c>
      <c r="AF26" s="13">
        <f>VLOOKUP(A:A,[1]TDSheet!$A:$AG,33,0)</f>
        <v>92.850200000000001</v>
      </c>
      <c r="AG26" s="13">
        <f>VLOOKUP(A:A,[1]TDSheet!$A:$W,23,0)</f>
        <v>74.176199999999994</v>
      </c>
      <c r="AH26" s="13">
        <f>VLOOKUP(A:A,[3]TDSheet!$A:$D,4,0)</f>
        <v>167.75899999999999</v>
      </c>
      <c r="AI26" s="13">
        <f>VLOOKUP(A:A,[1]TDSheet!$A:$AI,35,0)</f>
        <v>0</v>
      </c>
      <c r="AJ26" s="13">
        <f t="shared" si="16"/>
        <v>0</v>
      </c>
      <c r="AK26" s="13">
        <f t="shared" si="17"/>
        <v>280</v>
      </c>
      <c r="AL26" s="13">
        <f t="shared" si="18"/>
        <v>100</v>
      </c>
      <c r="AM26" s="13"/>
      <c r="AN26" s="13"/>
    </row>
    <row r="27" spans="1:40" s="1" customFormat="1" ht="11.1" customHeight="1" outlineLevel="1" x14ac:dyDescent="0.2">
      <c r="A27" s="7" t="s">
        <v>30</v>
      </c>
      <c r="B27" s="7" t="s">
        <v>8</v>
      </c>
      <c r="C27" s="8">
        <v>372.48099999999999</v>
      </c>
      <c r="D27" s="8">
        <v>694.495</v>
      </c>
      <c r="E27" s="8">
        <v>576.56799999999998</v>
      </c>
      <c r="F27" s="8">
        <v>465.67599999999999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3">
        <f>VLOOKUP(A:A,[2]TDSheet!$A:$F,6,0)</f>
        <v>563.86400000000003</v>
      </c>
      <c r="K27" s="13">
        <f t="shared" si="12"/>
        <v>12.703999999999951</v>
      </c>
      <c r="L27" s="13">
        <f>VLOOKUP(A:A,[1]TDSheet!$A:$U,21,0)</f>
        <v>0</v>
      </c>
      <c r="M27" s="13">
        <f>VLOOKUP(A:A,[1]TDSheet!$A:$V,22,0)</f>
        <v>140</v>
      </c>
      <c r="N27" s="13">
        <f>VLOOKUP(A:A,[1]TDSheet!$A:$X,24,0)</f>
        <v>150</v>
      </c>
      <c r="O27" s="13">
        <f>VLOOKUP(A:A,[1]TDSheet!$A:$P,16,0)</f>
        <v>0</v>
      </c>
      <c r="P27" s="13"/>
      <c r="Q27" s="13"/>
      <c r="R27" s="13"/>
      <c r="S27" s="13"/>
      <c r="T27" s="13"/>
      <c r="U27" s="13"/>
      <c r="V27" s="16"/>
      <c r="W27" s="13">
        <f t="shared" si="13"/>
        <v>115.31359999999999</v>
      </c>
      <c r="X27" s="16">
        <v>110</v>
      </c>
      <c r="Y27" s="17">
        <f t="shared" si="14"/>
        <v>7.507145731292753</v>
      </c>
      <c r="Z27" s="13">
        <f t="shared" si="15"/>
        <v>4.0383441328689766</v>
      </c>
      <c r="AA27" s="13"/>
      <c r="AB27" s="13"/>
      <c r="AC27" s="13"/>
      <c r="AD27" s="13">
        <v>0</v>
      </c>
      <c r="AE27" s="13">
        <f>VLOOKUP(A:A,[1]TDSheet!$A:$AF,32,0)</f>
        <v>113.85419999999999</v>
      </c>
      <c r="AF27" s="13">
        <f>VLOOKUP(A:A,[1]TDSheet!$A:$AG,33,0)</f>
        <v>144.23840000000001</v>
      </c>
      <c r="AG27" s="13">
        <f>VLOOKUP(A:A,[1]TDSheet!$A:$W,23,0)</f>
        <v>124.255</v>
      </c>
      <c r="AH27" s="13">
        <f>VLOOKUP(A:A,[3]TDSheet!$A:$D,4,0)</f>
        <v>128.892</v>
      </c>
      <c r="AI27" s="13">
        <f>VLOOKUP(A:A,[1]TDSheet!$A:$AI,35,0)</f>
        <v>0</v>
      </c>
      <c r="AJ27" s="13">
        <f t="shared" si="16"/>
        <v>0</v>
      </c>
      <c r="AK27" s="13">
        <f t="shared" si="17"/>
        <v>0</v>
      </c>
      <c r="AL27" s="13">
        <f t="shared" si="18"/>
        <v>110</v>
      </c>
      <c r="AM27" s="13"/>
      <c r="AN27" s="13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178.91300000000001</v>
      </c>
      <c r="D28" s="8">
        <v>399.91800000000001</v>
      </c>
      <c r="E28" s="8">
        <v>296.63200000000001</v>
      </c>
      <c r="F28" s="8">
        <v>276.87700000000001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277.13799999999998</v>
      </c>
      <c r="K28" s="13">
        <f t="shared" si="12"/>
        <v>19.494000000000028</v>
      </c>
      <c r="L28" s="13">
        <f>VLOOKUP(A:A,[1]TDSheet!$A:$U,21,0)</f>
        <v>0</v>
      </c>
      <c r="M28" s="13">
        <f>VLOOKUP(A:A,[1]TDSheet!$A:$V,22,0)</f>
        <v>60</v>
      </c>
      <c r="N28" s="13">
        <f>VLOOKUP(A:A,[1]TDSheet!$A:$X,24,0)</f>
        <v>80</v>
      </c>
      <c r="O28" s="13">
        <f>VLOOKUP(A:A,[1]TDSheet!$A:$P,16,0)</f>
        <v>0</v>
      </c>
      <c r="P28" s="13"/>
      <c r="Q28" s="13"/>
      <c r="R28" s="13"/>
      <c r="S28" s="13"/>
      <c r="T28" s="13"/>
      <c r="U28" s="13"/>
      <c r="V28" s="16"/>
      <c r="W28" s="13">
        <f t="shared" si="13"/>
        <v>59.3264</v>
      </c>
      <c r="X28" s="16">
        <v>30</v>
      </c>
      <c r="Y28" s="17">
        <f t="shared" si="14"/>
        <v>7.5325150354648187</v>
      </c>
      <c r="Z28" s="13">
        <f t="shared" si="15"/>
        <v>4.667011650799644</v>
      </c>
      <c r="AA28" s="13"/>
      <c r="AB28" s="13"/>
      <c r="AC28" s="13"/>
      <c r="AD28" s="13">
        <v>0</v>
      </c>
      <c r="AE28" s="13">
        <f>VLOOKUP(A:A,[1]TDSheet!$A:$AF,32,0)</f>
        <v>64.061199999999999</v>
      </c>
      <c r="AF28" s="13">
        <f>VLOOKUP(A:A,[1]TDSheet!$A:$AG,33,0)</f>
        <v>64.245199999999997</v>
      </c>
      <c r="AG28" s="13">
        <f>VLOOKUP(A:A,[1]TDSheet!$A:$W,23,0)</f>
        <v>65.826599999999999</v>
      </c>
      <c r="AH28" s="13">
        <f>VLOOKUP(A:A,[3]TDSheet!$A:$D,4,0)</f>
        <v>65.552999999999997</v>
      </c>
      <c r="AI28" s="13">
        <f>VLOOKUP(A:A,[1]TDSheet!$A:$AI,35,0)</f>
        <v>0</v>
      </c>
      <c r="AJ28" s="13">
        <f t="shared" si="16"/>
        <v>0</v>
      </c>
      <c r="AK28" s="13">
        <f t="shared" si="17"/>
        <v>0</v>
      </c>
      <c r="AL28" s="13">
        <f t="shared" si="18"/>
        <v>30</v>
      </c>
      <c r="AM28" s="13"/>
      <c r="AN28" s="13"/>
    </row>
    <row r="29" spans="1:40" s="1" customFormat="1" ht="21.95" customHeight="1" outlineLevel="1" x14ac:dyDescent="0.2">
      <c r="A29" s="7" t="s">
        <v>32</v>
      </c>
      <c r="B29" s="7" t="s">
        <v>8</v>
      </c>
      <c r="C29" s="8">
        <v>200.21899999999999</v>
      </c>
      <c r="D29" s="8">
        <v>293.02699999999999</v>
      </c>
      <c r="E29" s="8">
        <v>286.714</v>
      </c>
      <c r="F29" s="8">
        <v>199.44300000000001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272.3</v>
      </c>
      <c r="K29" s="13">
        <f t="shared" si="12"/>
        <v>14.413999999999987</v>
      </c>
      <c r="L29" s="13">
        <f>VLOOKUP(A:A,[1]TDSheet!$A:$U,21,0)</f>
        <v>0</v>
      </c>
      <c r="M29" s="13">
        <f>VLOOKUP(A:A,[1]TDSheet!$A:$V,22,0)</f>
        <v>50</v>
      </c>
      <c r="N29" s="13">
        <f>VLOOKUP(A:A,[1]TDSheet!$A:$X,24,0)</f>
        <v>70</v>
      </c>
      <c r="O29" s="13">
        <f>VLOOKUP(A:A,[1]TDSheet!$A:$P,16,0)</f>
        <v>0</v>
      </c>
      <c r="P29" s="13"/>
      <c r="Q29" s="13"/>
      <c r="R29" s="13"/>
      <c r="S29" s="13"/>
      <c r="T29" s="13"/>
      <c r="U29" s="13"/>
      <c r="V29" s="16">
        <v>60</v>
      </c>
      <c r="W29" s="13">
        <f t="shared" si="13"/>
        <v>57.342799999999997</v>
      </c>
      <c r="X29" s="16">
        <v>60</v>
      </c>
      <c r="Y29" s="17">
        <f t="shared" si="14"/>
        <v>7.6634381299831889</v>
      </c>
      <c r="Z29" s="13">
        <f t="shared" si="15"/>
        <v>3.4780826886723357</v>
      </c>
      <c r="AA29" s="13"/>
      <c r="AB29" s="13"/>
      <c r="AC29" s="13"/>
      <c r="AD29" s="13">
        <v>0</v>
      </c>
      <c r="AE29" s="13">
        <f>VLOOKUP(A:A,[1]TDSheet!$A:$AF,32,0)</f>
        <v>59.928999999999995</v>
      </c>
      <c r="AF29" s="13">
        <f>VLOOKUP(A:A,[1]TDSheet!$A:$AG,33,0)</f>
        <v>61.901199999999996</v>
      </c>
      <c r="AG29" s="13">
        <f>VLOOKUP(A:A,[1]TDSheet!$A:$W,23,0)</f>
        <v>54.844399999999993</v>
      </c>
      <c r="AH29" s="13">
        <f>VLOOKUP(A:A,[3]TDSheet!$A:$D,4,0)</f>
        <v>74.316999999999993</v>
      </c>
      <c r="AI29" s="13">
        <f>VLOOKUP(A:A,[1]TDSheet!$A:$AI,35,0)</f>
        <v>0</v>
      </c>
      <c r="AJ29" s="13">
        <f t="shared" si="16"/>
        <v>0</v>
      </c>
      <c r="AK29" s="13">
        <f t="shared" si="17"/>
        <v>60</v>
      </c>
      <c r="AL29" s="13">
        <f t="shared" si="18"/>
        <v>60</v>
      </c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48.42</v>
      </c>
      <c r="D30" s="8">
        <v>34.228000000000002</v>
      </c>
      <c r="E30" s="8">
        <v>9.1679999999999993</v>
      </c>
      <c r="F30" s="8">
        <v>73.48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180</v>
      </c>
      <c r="J30" s="13">
        <f>VLOOKUP(A:A,[2]TDSheet!$A:$F,6,0)</f>
        <v>45.371000000000002</v>
      </c>
      <c r="K30" s="13">
        <f t="shared" si="12"/>
        <v>-36.203000000000003</v>
      </c>
      <c r="L30" s="13">
        <f>VLOOKUP(A:A,[1]TDSheet!$A:$U,21,0)</f>
        <v>0</v>
      </c>
      <c r="M30" s="13">
        <f>VLOOKUP(A:A,[1]TDSheet!$A:$V,22,0)</f>
        <v>0</v>
      </c>
      <c r="N30" s="13">
        <f>VLOOKUP(A:A,[1]TDSheet!$A:$X,24,0)</f>
        <v>0</v>
      </c>
      <c r="O30" s="13">
        <f>VLOOKUP(A:A,[1]TDSheet!$A:$P,16,0)</f>
        <v>0</v>
      </c>
      <c r="P30" s="13"/>
      <c r="Q30" s="13"/>
      <c r="R30" s="13"/>
      <c r="S30" s="13"/>
      <c r="T30" s="13"/>
      <c r="U30" s="13"/>
      <c r="V30" s="16"/>
      <c r="W30" s="13">
        <f t="shared" si="13"/>
        <v>1.8335999999999999</v>
      </c>
      <c r="X30" s="16"/>
      <c r="Y30" s="17">
        <f t="shared" si="14"/>
        <v>40.074171029668413</v>
      </c>
      <c r="Z30" s="13">
        <f t="shared" si="15"/>
        <v>40.074171029668413</v>
      </c>
      <c r="AA30" s="13"/>
      <c r="AB30" s="13"/>
      <c r="AC30" s="13"/>
      <c r="AD30" s="13">
        <v>0</v>
      </c>
      <c r="AE30" s="13">
        <f>VLOOKUP(A:A,[1]TDSheet!$A:$AF,32,0)</f>
        <v>6.2587999999999999</v>
      </c>
      <c r="AF30" s="13">
        <f>VLOOKUP(A:A,[1]TDSheet!$A:$AG,33,0)</f>
        <v>5.7808000000000002</v>
      </c>
      <c r="AG30" s="13">
        <f>VLOOKUP(A:A,[1]TDSheet!$A:$W,23,0)</f>
        <v>3.8176000000000001</v>
      </c>
      <c r="AH30" s="13">
        <f>VLOOKUP(A:A,[3]TDSheet!$A:$D,4,0)</f>
        <v>7.0460000000000003</v>
      </c>
      <c r="AI30" s="20" t="s">
        <v>163</v>
      </c>
      <c r="AJ30" s="13">
        <f t="shared" si="16"/>
        <v>0</v>
      </c>
      <c r="AK30" s="13">
        <f t="shared" si="17"/>
        <v>0</v>
      </c>
      <c r="AL30" s="13">
        <f t="shared" si="18"/>
        <v>0</v>
      </c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358.59199999999998</v>
      </c>
      <c r="D31" s="8">
        <v>613.69299999999998</v>
      </c>
      <c r="E31" s="8">
        <v>594.64099999999996</v>
      </c>
      <c r="F31" s="8">
        <v>359.99799999999999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3">
        <f>VLOOKUP(A:A,[2]TDSheet!$A:$F,6,0)</f>
        <v>574.423</v>
      </c>
      <c r="K31" s="13">
        <f t="shared" si="12"/>
        <v>20.217999999999961</v>
      </c>
      <c r="L31" s="13">
        <f>VLOOKUP(A:A,[1]TDSheet!$A:$U,21,0)</f>
        <v>0</v>
      </c>
      <c r="M31" s="13">
        <f>VLOOKUP(A:A,[1]TDSheet!$A:$V,22,0)</f>
        <v>110</v>
      </c>
      <c r="N31" s="13">
        <f>VLOOKUP(A:A,[1]TDSheet!$A:$X,24,0)</f>
        <v>130</v>
      </c>
      <c r="O31" s="13">
        <f>VLOOKUP(A:A,[1]TDSheet!$A:$P,16,0)</f>
        <v>0</v>
      </c>
      <c r="P31" s="13"/>
      <c r="Q31" s="13"/>
      <c r="R31" s="13"/>
      <c r="S31" s="13"/>
      <c r="T31" s="13"/>
      <c r="U31" s="13"/>
      <c r="V31" s="16">
        <v>180</v>
      </c>
      <c r="W31" s="13">
        <f t="shared" si="13"/>
        <v>118.92819999999999</v>
      </c>
      <c r="X31" s="16">
        <v>120</v>
      </c>
      <c r="Y31" s="17">
        <f t="shared" si="14"/>
        <v>7.5675743852173003</v>
      </c>
      <c r="Z31" s="13">
        <f t="shared" si="15"/>
        <v>3.0270196639653171</v>
      </c>
      <c r="AA31" s="13"/>
      <c r="AB31" s="13"/>
      <c r="AC31" s="13"/>
      <c r="AD31" s="13">
        <v>0</v>
      </c>
      <c r="AE31" s="13">
        <f>VLOOKUP(A:A,[1]TDSheet!$A:$AF,32,0)</f>
        <v>118.5406</v>
      </c>
      <c r="AF31" s="13">
        <f>VLOOKUP(A:A,[1]TDSheet!$A:$AG,33,0)</f>
        <v>133.35980000000001</v>
      </c>
      <c r="AG31" s="13">
        <f>VLOOKUP(A:A,[1]TDSheet!$A:$W,23,0)</f>
        <v>111.6058</v>
      </c>
      <c r="AH31" s="13">
        <f>VLOOKUP(A:A,[3]TDSheet!$A:$D,4,0)</f>
        <v>125.193</v>
      </c>
      <c r="AI31" s="13">
        <f>VLOOKUP(A:A,[1]TDSheet!$A:$AI,35,0)</f>
        <v>0</v>
      </c>
      <c r="AJ31" s="13">
        <f t="shared" si="16"/>
        <v>0</v>
      </c>
      <c r="AK31" s="13">
        <f t="shared" si="17"/>
        <v>180</v>
      </c>
      <c r="AL31" s="13">
        <f t="shared" si="18"/>
        <v>120</v>
      </c>
      <c r="AM31" s="13"/>
      <c r="AN31" s="13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88.322000000000003</v>
      </c>
      <c r="D32" s="8">
        <v>1073.327</v>
      </c>
      <c r="E32" s="8">
        <v>185.62100000000001</v>
      </c>
      <c r="F32" s="8">
        <v>116.82599999999999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182.45</v>
      </c>
      <c r="K32" s="13">
        <f t="shared" si="12"/>
        <v>3.1710000000000207</v>
      </c>
      <c r="L32" s="13">
        <f>VLOOKUP(A:A,[1]TDSheet!$A:$U,21,0)</f>
        <v>0</v>
      </c>
      <c r="M32" s="13">
        <f>VLOOKUP(A:A,[1]TDSheet!$A:$V,22,0)</f>
        <v>0</v>
      </c>
      <c r="N32" s="13">
        <f>VLOOKUP(A:A,[1]TDSheet!$A:$X,24,0)</f>
        <v>30</v>
      </c>
      <c r="O32" s="13">
        <f>VLOOKUP(A:A,[1]TDSheet!$A:$P,16,0)</f>
        <v>0</v>
      </c>
      <c r="P32" s="13"/>
      <c r="Q32" s="13"/>
      <c r="R32" s="13"/>
      <c r="S32" s="13"/>
      <c r="T32" s="13"/>
      <c r="U32" s="13"/>
      <c r="V32" s="16">
        <v>60</v>
      </c>
      <c r="W32" s="13">
        <f t="shared" si="13"/>
        <v>37.124200000000002</v>
      </c>
      <c r="X32" s="16">
        <v>50</v>
      </c>
      <c r="Y32" s="17">
        <f t="shared" si="14"/>
        <v>6.9180211290748357</v>
      </c>
      <c r="Z32" s="13">
        <f t="shared" si="15"/>
        <v>3.1468960947306606</v>
      </c>
      <c r="AA32" s="13"/>
      <c r="AB32" s="13"/>
      <c r="AC32" s="13"/>
      <c r="AD32" s="13">
        <v>0</v>
      </c>
      <c r="AE32" s="13">
        <f>VLOOKUP(A:A,[1]TDSheet!$A:$AF,32,0)</f>
        <v>32.495600000000003</v>
      </c>
      <c r="AF32" s="13">
        <f>VLOOKUP(A:A,[1]TDSheet!$A:$AG,33,0)</f>
        <v>37.242200000000004</v>
      </c>
      <c r="AG32" s="13">
        <f>VLOOKUP(A:A,[1]TDSheet!$A:$W,23,0)</f>
        <v>30.979599999999998</v>
      </c>
      <c r="AH32" s="13">
        <f>VLOOKUP(A:A,[3]TDSheet!$A:$D,4,0)</f>
        <v>45.390999999999998</v>
      </c>
      <c r="AI32" s="13">
        <f>VLOOKUP(A:A,[1]TDSheet!$A:$AI,35,0)</f>
        <v>0</v>
      </c>
      <c r="AJ32" s="13">
        <f t="shared" si="16"/>
        <v>0</v>
      </c>
      <c r="AK32" s="13">
        <f t="shared" si="17"/>
        <v>60</v>
      </c>
      <c r="AL32" s="13">
        <f t="shared" si="18"/>
        <v>50</v>
      </c>
      <c r="AM32" s="13"/>
      <c r="AN32" s="13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55.295000000000002</v>
      </c>
      <c r="D33" s="8">
        <v>526.79</v>
      </c>
      <c r="E33" s="8">
        <v>173.148</v>
      </c>
      <c r="F33" s="8">
        <v>122.44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30</v>
      </c>
      <c r="J33" s="13">
        <f>VLOOKUP(A:A,[2]TDSheet!$A:$F,6,0)</f>
        <v>169.005</v>
      </c>
      <c r="K33" s="13">
        <f t="shared" si="12"/>
        <v>4.1430000000000007</v>
      </c>
      <c r="L33" s="13">
        <f>VLOOKUP(A:A,[1]TDSheet!$A:$U,21,0)</f>
        <v>0</v>
      </c>
      <c r="M33" s="13">
        <f>VLOOKUP(A:A,[1]TDSheet!$A:$V,22,0)</f>
        <v>30</v>
      </c>
      <c r="N33" s="13">
        <f>VLOOKUP(A:A,[1]TDSheet!$A:$X,24,0)</f>
        <v>50</v>
      </c>
      <c r="O33" s="13">
        <f>VLOOKUP(A:A,[1]TDSheet!$A:$P,16,0)</f>
        <v>0</v>
      </c>
      <c r="P33" s="13"/>
      <c r="Q33" s="13"/>
      <c r="R33" s="13"/>
      <c r="S33" s="13"/>
      <c r="T33" s="13"/>
      <c r="U33" s="13"/>
      <c r="V33" s="16"/>
      <c r="W33" s="13">
        <f t="shared" si="13"/>
        <v>34.629599999999996</v>
      </c>
      <c r="X33" s="16">
        <v>40</v>
      </c>
      <c r="Y33" s="17">
        <f t="shared" si="14"/>
        <v>7.0009471665858118</v>
      </c>
      <c r="Z33" s="13">
        <f t="shared" si="15"/>
        <v>3.5357035599602655</v>
      </c>
      <c r="AA33" s="13"/>
      <c r="AB33" s="13"/>
      <c r="AC33" s="13"/>
      <c r="AD33" s="13">
        <v>0</v>
      </c>
      <c r="AE33" s="13">
        <f>VLOOKUP(A:A,[1]TDSheet!$A:$AF,32,0)</f>
        <v>47.212000000000003</v>
      </c>
      <c r="AF33" s="13">
        <f>VLOOKUP(A:A,[1]TDSheet!$A:$AG,33,0)</f>
        <v>38.647399999999998</v>
      </c>
      <c r="AG33" s="13">
        <f>VLOOKUP(A:A,[1]TDSheet!$A:$W,23,0)</f>
        <v>37.1586</v>
      </c>
      <c r="AH33" s="13">
        <f>VLOOKUP(A:A,[3]TDSheet!$A:$D,4,0)</f>
        <v>39.609000000000002</v>
      </c>
      <c r="AI33" s="13">
        <f>VLOOKUP(A:A,[1]TDSheet!$A:$AI,35,0)</f>
        <v>0</v>
      </c>
      <c r="AJ33" s="13">
        <f t="shared" si="16"/>
        <v>0</v>
      </c>
      <c r="AK33" s="13">
        <f t="shared" si="17"/>
        <v>0</v>
      </c>
      <c r="AL33" s="13">
        <f t="shared" si="18"/>
        <v>40</v>
      </c>
      <c r="AM33" s="13"/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541.61199999999997</v>
      </c>
      <c r="D34" s="8">
        <v>1502.212</v>
      </c>
      <c r="E34" s="8">
        <v>1354.2670000000001</v>
      </c>
      <c r="F34" s="8">
        <v>667.00199999999995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1320.77</v>
      </c>
      <c r="K34" s="13">
        <f t="shared" si="12"/>
        <v>33.497000000000071</v>
      </c>
      <c r="L34" s="13">
        <f>VLOOKUP(A:A,[1]TDSheet!$A:$U,21,0)</f>
        <v>0</v>
      </c>
      <c r="M34" s="13">
        <f>VLOOKUP(A:A,[1]TDSheet!$A:$V,22,0)</f>
        <v>300</v>
      </c>
      <c r="N34" s="13">
        <f>VLOOKUP(A:A,[1]TDSheet!$A:$X,24,0)</f>
        <v>350</v>
      </c>
      <c r="O34" s="13">
        <f>VLOOKUP(A:A,[1]TDSheet!$A:$P,16,0)</f>
        <v>0</v>
      </c>
      <c r="P34" s="13"/>
      <c r="Q34" s="13"/>
      <c r="R34" s="13"/>
      <c r="S34" s="13"/>
      <c r="T34" s="13"/>
      <c r="U34" s="13"/>
      <c r="V34" s="16">
        <v>200</v>
      </c>
      <c r="W34" s="13">
        <f t="shared" si="13"/>
        <v>270.85340000000002</v>
      </c>
      <c r="X34" s="16">
        <v>350</v>
      </c>
      <c r="Y34" s="17">
        <f t="shared" si="14"/>
        <v>6.8930351252744098</v>
      </c>
      <c r="Z34" s="13">
        <f t="shared" si="15"/>
        <v>2.4625941561006801</v>
      </c>
      <c r="AA34" s="13"/>
      <c r="AB34" s="13"/>
      <c r="AC34" s="13"/>
      <c r="AD34" s="13">
        <v>0</v>
      </c>
      <c r="AE34" s="13">
        <f>VLOOKUP(A:A,[1]TDSheet!$A:$AF,32,0)</f>
        <v>305.95680000000004</v>
      </c>
      <c r="AF34" s="13">
        <f>VLOOKUP(A:A,[1]TDSheet!$A:$AG,33,0)</f>
        <v>301.98</v>
      </c>
      <c r="AG34" s="13">
        <f>VLOOKUP(A:A,[1]TDSheet!$A:$W,23,0)</f>
        <v>267.03840000000002</v>
      </c>
      <c r="AH34" s="13">
        <f>VLOOKUP(A:A,[3]TDSheet!$A:$D,4,0)</f>
        <v>276.71100000000001</v>
      </c>
      <c r="AI34" s="13" t="str">
        <f>VLOOKUP(A:A,[1]TDSheet!$A:$AI,35,0)</f>
        <v>оконч</v>
      </c>
      <c r="AJ34" s="13">
        <f t="shared" si="16"/>
        <v>0</v>
      </c>
      <c r="AK34" s="13">
        <f t="shared" si="17"/>
        <v>200</v>
      </c>
      <c r="AL34" s="13">
        <f t="shared" si="18"/>
        <v>350</v>
      </c>
      <c r="AM34" s="13"/>
      <c r="AN34" s="13"/>
    </row>
    <row r="35" spans="1:40" s="1" customFormat="1" ht="21.95" customHeight="1" outlineLevel="1" x14ac:dyDescent="0.2">
      <c r="A35" s="7" t="s">
        <v>38</v>
      </c>
      <c r="B35" s="7" t="s">
        <v>8</v>
      </c>
      <c r="C35" s="8">
        <v>27.202000000000002</v>
      </c>
      <c r="D35" s="8">
        <v>921.32299999999998</v>
      </c>
      <c r="E35" s="8">
        <v>106.407</v>
      </c>
      <c r="F35" s="8">
        <v>102.75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40</v>
      </c>
      <c r="J35" s="13">
        <f>VLOOKUP(A:A,[2]TDSheet!$A:$F,6,0)</f>
        <v>125.10299999999999</v>
      </c>
      <c r="K35" s="13">
        <f t="shared" si="12"/>
        <v>-18.695999999999998</v>
      </c>
      <c r="L35" s="13">
        <f>VLOOKUP(A:A,[1]TDSheet!$A:$U,21,0)</f>
        <v>30</v>
      </c>
      <c r="M35" s="13">
        <f>VLOOKUP(A:A,[1]TDSheet!$A:$V,22,0)</f>
        <v>50</v>
      </c>
      <c r="N35" s="13">
        <f>VLOOKUP(A:A,[1]TDSheet!$A:$X,24,0)</f>
        <v>30</v>
      </c>
      <c r="O35" s="13">
        <f>VLOOKUP(A:A,[1]TDSheet!$A:$P,16,0)</f>
        <v>0</v>
      </c>
      <c r="P35" s="13"/>
      <c r="Q35" s="13"/>
      <c r="R35" s="13"/>
      <c r="S35" s="13"/>
      <c r="T35" s="13"/>
      <c r="U35" s="13"/>
      <c r="V35" s="16"/>
      <c r="W35" s="13">
        <f t="shared" si="13"/>
        <v>21.281399999999998</v>
      </c>
      <c r="X35" s="16"/>
      <c r="Y35" s="17">
        <f t="shared" si="14"/>
        <v>9.9969926790530703</v>
      </c>
      <c r="Z35" s="13">
        <f t="shared" si="15"/>
        <v>4.8281598015168177</v>
      </c>
      <c r="AA35" s="13"/>
      <c r="AB35" s="13"/>
      <c r="AC35" s="13"/>
      <c r="AD35" s="13">
        <v>0</v>
      </c>
      <c r="AE35" s="13">
        <f>VLOOKUP(A:A,[1]TDSheet!$A:$AF,32,0)</f>
        <v>21.680399999999999</v>
      </c>
      <c r="AF35" s="13">
        <f>VLOOKUP(A:A,[1]TDSheet!$A:$AG,33,0)</f>
        <v>22.572600000000001</v>
      </c>
      <c r="AG35" s="13">
        <f>VLOOKUP(A:A,[1]TDSheet!$A:$W,23,0)</f>
        <v>27.400799999999997</v>
      </c>
      <c r="AH35" s="13">
        <f>VLOOKUP(A:A,[3]TDSheet!$A:$D,4,0)</f>
        <v>20.295000000000002</v>
      </c>
      <c r="AI35" s="13">
        <f>VLOOKUP(A:A,[1]TDSheet!$A:$AI,35,0)</f>
        <v>0</v>
      </c>
      <c r="AJ35" s="13">
        <f t="shared" si="16"/>
        <v>0</v>
      </c>
      <c r="AK35" s="13">
        <f t="shared" si="17"/>
        <v>0</v>
      </c>
      <c r="AL35" s="13">
        <f t="shared" si="18"/>
        <v>0</v>
      </c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186.75800000000001</v>
      </c>
      <c r="D36" s="8">
        <v>65.790999999999997</v>
      </c>
      <c r="E36" s="8">
        <v>264.19900000000001</v>
      </c>
      <c r="F36" s="8">
        <v>-16.158000000000001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35</v>
      </c>
      <c r="J36" s="13">
        <f>VLOOKUP(A:A,[2]TDSheet!$A:$F,6,0)</f>
        <v>267.161</v>
      </c>
      <c r="K36" s="13">
        <f t="shared" si="12"/>
        <v>-2.9619999999999891</v>
      </c>
      <c r="L36" s="13">
        <f>VLOOKUP(A:A,[1]TDSheet!$A:$U,21,0)</f>
        <v>50</v>
      </c>
      <c r="M36" s="13">
        <f>VLOOKUP(A:A,[1]TDSheet!$A:$V,22,0)</f>
        <v>70</v>
      </c>
      <c r="N36" s="13">
        <f>VLOOKUP(A:A,[1]TDSheet!$A:$X,24,0)</f>
        <v>50</v>
      </c>
      <c r="O36" s="13">
        <f>VLOOKUP(A:A,[1]TDSheet!$A:$P,16,0)</f>
        <v>0</v>
      </c>
      <c r="P36" s="13"/>
      <c r="Q36" s="13"/>
      <c r="R36" s="13"/>
      <c r="S36" s="13"/>
      <c r="T36" s="13"/>
      <c r="U36" s="13"/>
      <c r="V36" s="16">
        <v>120</v>
      </c>
      <c r="W36" s="13">
        <f t="shared" si="13"/>
        <v>52.839800000000004</v>
      </c>
      <c r="X36" s="16">
        <v>80</v>
      </c>
      <c r="Y36" s="17">
        <f t="shared" si="14"/>
        <v>6.6965052857883629</v>
      </c>
      <c r="Z36" s="13">
        <f t="shared" si="15"/>
        <v>-0.30579222480024526</v>
      </c>
      <c r="AA36" s="13"/>
      <c r="AB36" s="13"/>
      <c r="AC36" s="13"/>
      <c r="AD36" s="13">
        <v>0</v>
      </c>
      <c r="AE36" s="13">
        <f>VLOOKUP(A:A,[1]TDSheet!$A:$AF,32,0)</f>
        <v>50.876999999999995</v>
      </c>
      <c r="AF36" s="13">
        <f>VLOOKUP(A:A,[1]TDSheet!$A:$AG,33,0)</f>
        <v>30.298000000000002</v>
      </c>
      <c r="AG36" s="13">
        <f>VLOOKUP(A:A,[1]TDSheet!$A:$W,23,0)</f>
        <v>37.728999999999999</v>
      </c>
      <c r="AH36" s="13">
        <f>VLOOKUP(A:A,[3]TDSheet!$A:$D,4,0)</f>
        <v>48.548000000000002</v>
      </c>
      <c r="AI36" s="13">
        <f>VLOOKUP(A:A,[1]TDSheet!$A:$AI,35,0)</f>
        <v>0</v>
      </c>
      <c r="AJ36" s="13">
        <f t="shared" si="16"/>
        <v>0</v>
      </c>
      <c r="AK36" s="13">
        <f t="shared" si="17"/>
        <v>120</v>
      </c>
      <c r="AL36" s="13">
        <f t="shared" si="18"/>
        <v>80</v>
      </c>
      <c r="AM36" s="13"/>
      <c r="AN36" s="13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27.725999999999999</v>
      </c>
      <c r="D37" s="8">
        <v>887.36199999999997</v>
      </c>
      <c r="E37" s="8">
        <v>119.295</v>
      </c>
      <c r="F37" s="8">
        <v>117.018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30</v>
      </c>
      <c r="J37" s="13">
        <f>VLOOKUP(A:A,[2]TDSheet!$A:$F,6,0)</f>
        <v>121.755</v>
      </c>
      <c r="K37" s="13">
        <f t="shared" si="12"/>
        <v>-2.4599999999999937</v>
      </c>
      <c r="L37" s="13">
        <f>VLOOKUP(A:A,[1]TDSheet!$A:$U,21,0)</f>
        <v>0</v>
      </c>
      <c r="M37" s="13">
        <f>VLOOKUP(A:A,[1]TDSheet!$A:$V,22,0)</f>
        <v>0</v>
      </c>
      <c r="N37" s="13">
        <f>VLOOKUP(A:A,[1]TDSheet!$A:$X,24,0)</f>
        <v>30</v>
      </c>
      <c r="O37" s="13">
        <f>VLOOKUP(A:A,[1]TDSheet!$A:$P,16,0)</f>
        <v>0</v>
      </c>
      <c r="P37" s="13"/>
      <c r="Q37" s="13"/>
      <c r="R37" s="13"/>
      <c r="S37" s="13"/>
      <c r="T37" s="13"/>
      <c r="U37" s="13"/>
      <c r="V37" s="16"/>
      <c r="W37" s="13">
        <f t="shared" si="13"/>
        <v>23.859000000000002</v>
      </c>
      <c r="X37" s="16">
        <v>20</v>
      </c>
      <c r="Y37" s="17">
        <f t="shared" si="14"/>
        <v>7.0002095645249165</v>
      </c>
      <c r="Z37" s="13">
        <f t="shared" si="15"/>
        <v>4.9045643153526965</v>
      </c>
      <c r="AA37" s="13"/>
      <c r="AB37" s="13"/>
      <c r="AC37" s="13"/>
      <c r="AD37" s="13">
        <v>0</v>
      </c>
      <c r="AE37" s="13">
        <f>VLOOKUP(A:A,[1]TDSheet!$A:$AF,32,0)</f>
        <v>24.488599999999998</v>
      </c>
      <c r="AF37" s="13">
        <f>VLOOKUP(A:A,[1]TDSheet!$A:$AG,33,0)</f>
        <v>27.943599999999996</v>
      </c>
      <c r="AG37" s="13">
        <f>VLOOKUP(A:A,[1]TDSheet!$A:$W,23,0)</f>
        <v>25.006800000000002</v>
      </c>
      <c r="AH37" s="13">
        <f>VLOOKUP(A:A,[3]TDSheet!$A:$D,4,0)</f>
        <v>24.026</v>
      </c>
      <c r="AI37" s="13">
        <f>VLOOKUP(A:A,[1]TDSheet!$A:$AI,35,0)</f>
        <v>0</v>
      </c>
      <c r="AJ37" s="13">
        <f t="shared" si="16"/>
        <v>0</v>
      </c>
      <c r="AK37" s="13">
        <f t="shared" si="17"/>
        <v>0</v>
      </c>
      <c r="AL37" s="13">
        <f t="shared" si="18"/>
        <v>20</v>
      </c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80.156999999999996</v>
      </c>
      <c r="D38" s="8">
        <v>1054.9739999999999</v>
      </c>
      <c r="E38" s="8">
        <v>261.49200000000002</v>
      </c>
      <c r="F38" s="8">
        <v>249.172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274.87</v>
      </c>
      <c r="K38" s="13">
        <f t="shared" si="12"/>
        <v>-13.377999999999986</v>
      </c>
      <c r="L38" s="13">
        <f>VLOOKUP(A:A,[1]TDSheet!$A:$U,21,0)</f>
        <v>0</v>
      </c>
      <c r="M38" s="13">
        <f>VLOOKUP(A:A,[1]TDSheet!$A:$V,22,0)</f>
        <v>110</v>
      </c>
      <c r="N38" s="13">
        <f>VLOOKUP(A:A,[1]TDSheet!$A:$X,24,0)</f>
        <v>80</v>
      </c>
      <c r="O38" s="13">
        <f>VLOOKUP(A:A,[1]TDSheet!$A:$P,16,0)</f>
        <v>0</v>
      </c>
      <c r="P38" s="13"/>
      <c r="Q38" s="13"/>
      <c r="R38" s="13"/>
      <c r="S38" s="13"/>
      <c r="T38" s="13"/>
      <c r="U38" s="13"/>
      <c r="V38" s="16"/>
      <c r="W38" s="13">
        <f t="shared" si="13"/>
        <v>52.298400000000001</v>
      </c>
      <c r="X38" s="16"/>
      <c r="Y38" s="17">
        <f t="shared" si="14"/>
        <v>8.3974270723387328</v>
      </c>
      <c r="Z38" s="13">
        <f t="shared" si="15"/>
        <v>4.7644287396937575</v>
      </c>
      <c r="AA38" s="13"/>
      <c r="AB38" s="13"/>
      <c r="AC38" s="13"/>
      <c r="AD38" s="13">
        <v>0</v>
      </c>
      <c r="AE38" s="13">
        <f>VLOOKUP(A:A,[1]TDSheet!$A:$AF,32,0)</f>
        <v>50.703400000000002</v>
      </c>
      <c r="AF38" s="13">
        <f>VLOOKUP(A:A,[1]TDSheet!$A:$AG,33,0)</f>
        <v>55.793399999999998</v>
      </c>
      <c r="AG38" s="13">
        <f>VLOOKUP(A:A,[1]TDSheet!$A:$W,23,0)</f>
        <v>62.3962</v>
      </c>
      <c r="AH38" s="13">
        <f>VLOOKUP(A:A,[3]TDSheet!$A:$D,4,0)</f>
        <v>48.595999999999997</v>
      </c>
      <c r="AI38" s="13">
        <f>VLOOKUP(A:A,[1]TDSheet!$A:$AI,35,0)</f>
        <v>0</v>
      </c>
      <c r="AJ38" s="13">
        <f t="shared" si="16"/>
        <v>0</v>
      </c>
      <c r="AK38" s="13">
        <f t="shared" si="17"/>
        <v>0</v>
      </c>
      <c r="AL38" s="13">
        <f t="shared" si="18"/>
        <v>0</v>
      </c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158.405</v>
      </c>
      <c r="D39" s="8">
        <v>1216.3800000000001</v>
      </c>
      <c r="E39" s="8">
        <v>206.12899999999999</v>
      </c>
      <c r="F39" s="8">
        <v>93.146000000000001</v>
      </c>
      <c r="G39" s="1" t="str">
        <f>VLOOKUP(A:A,[1]TDSheet!$A:$G,7,0)</f>
        <v>н</v>
      </c>
      <c r="H39" s="1">
        <f>VLOOKUP(A:A,[1]TDSheet!$A:$H,8,0)</f>
        <v>1</v>
      </c>
      <c r="I39" s="1">
        <f>VLOOKUP(A:A,[1]TDSheet!$A:$I,9,0)</f>
        <v>45</v>
      </c>
      <c r="J39" s="13">
        <f>VLOOKUP(A:A,[2]TDSheet!$A:$F,6,0)</f>
        <v>230.46299999999999</v>
      </c>
      <c r="K39" s="13">
        <f t="shared" si="12"/>
        <v>-24.334000000000003</v>
      </c>
      <c r="L39" s="13">
        <f>VLOOKUP(A:A,[1]TDSheet!$A:$U,21,0)</f>
        <v>0</v>
      </c>
      <c r="M39" s="13">
        <f>VLOOKUP(A:A,[1]TDSheet!$A:$V,22,0)</f>
        <v>80</v>
      </c>
      <c r="N39" s="13">
        <f>VLOOKUP(A:A,[1]TDSheet!$A:$X,24,0)</f>
        <v>50</v>
      </c>
      <c r="O39" s="13">
        <f>VLOOKUP(A:A,[1]TDSheet!$A:$P,16,0)</f>
        <v>0</v>
      </c>
      <c r="P39" s="13"/>
      <c r="Q39" s="13"/>
      <c r="R39" s="13"/>
      <c r="S39" s="13"/>
      <c r="T39" s="13"/>
      <c r="U39" s="13"/>
      <c r="V39" s="16">
        <v>50</v>
      </c>
      <c r="W39" s="13">
        <f t="shared" si="13"/>
        <v>41.2258</v>
      </c>
      <c r="X39" s="16">
        <v>40</v>
      </c>
      <c r="Y39" s="17">
        <f t="shared" si="14"/>
        <v>7.5958744281493633</v>
      </c>
      <c r="Z39" s="13">
        <f t="shared" si="15"/>
        <v>2.2594103692347995</v>
      </c>
      <c r="AA39" s="13"/>
      <c r="AB39" s="13"/>
      <c r="AC39" s="13"/>
      <c r="AD39" s="13">
        <v>0</v>
      </c>
      <c r="AE39" s="13">
        <f>VLOOKUP(A:A,[1]TDSheet!$A:$AF,32,0)</f>
        <v>38.344200000000001</v>
      </c>
      <c r="AF39" s="13">
        <f>VLOOKUP(A:A,[1]TDSheet!$A:$AG,33,0)</f>
        <v>47.008200000000002</v>
      </c>
      <c r="AG39" s="13">
        <f>VLOOKUP(A:A,[1]TDSheet!$A:$W,23,0)</f>
        <v>44.087000000000003</v>
      </c>
      <c r="AH39" s="13">
        <f>VLOOKUP(A:A,[3]TDSheet!$A:$D,4,0)</f>
        <v>39.497999999999998</v>
      </c>
      <c r="AI39" s="13">
        <f>VLOOKUP(A:A,[1]TDSheet!$A:$AI,35,0)</f>
        <v>0</v>
      </c>
      <c r="AJ39" s="13">
        <f t="shared" si="16"/>
        <v>0</v>
      </c>
      <c r="AK39" s="13">
        <f t="shared" si="17"/>
        <v>50</v>
      </c>
      <c r="AL39" s="13">
        <f t="shared" si="18"/>
        <v>40</v>
      </c>
      <c r="AM39" s="13"/>
      <c r="AN39" s="13"/>
    </row>
    <row r="40" spans="1:40" s="1" customFormat="1" ht="21.95" customHeight="1" outlineLevel="1" x14ac:dyDescent="0.2">
      <c r="A40" s="7" t="s">
        <v>43</v>
      </c>
      <c r="B40" s="7" t="s">
        <v>8</v>
      </c>
      <c r="C40" s="8">
        <v>80.319000000000003</v>
      </c>
      <c r="D40" s="8">
        <v>1181.037</v>
      </c>
      <c r="E40" s="8">
        <v>164.99600000000001</v>
      </c>
      <c r="F40" s="8">
        <v>74.284999999999997</v>
      </c>
      <c r="G40" s="1" t="str">
        <f>VLOOKUP(A:A,[1]TDSheet!$A:$G,7,0)</f>
        <v>н</v>
      </c>
      <c r="H40" s="1">
        <f>VLOOKUP(A:A,[1]TDSheet!$A:$H,8,0)</f>
        <v>1</v>
      </c>
      <c r="I40" s="1">
        <f>VLOOKUP(A:A,[1]TDSheet!$A:$I,9,0)</f>
        <v>45</v>
      </c>
      <c r="J40" s="13">
        <f>VLOOKUP(A:A,[2]TDSheet!$A:$F,6,0)</f>
        <v>192.92599999999999</v>
      </c>
      <c r="K40" s="13">
        <f t="shared" si="12"/>
        <v>-27.929999999999978</v>
      </c>
      <c r="L40" s="13">
        <f>VLOOKUP(A:A,[1]TDSheet!$A:$U,21,0)</f>
        <v>0</v>
      </c>
      <c r="M40" s="13">
        <f>VLOOKUP(A:A,[1]TDSheet!$A:$V,22,0)</f>
        <v>60</v>
      </c>
      <c r="N40" s="13">
        <f>VLOOKUP(A:A,[1]TDSheet!$A:$X,24,0)</f>
        <v>40</v>
      </c>
      <c r="O40" s="13">
        <f>VLOOKUP(A:A,[1]TDSheet!$A:$P,16,0)</f>
        <v>0</v>
      </c>
      <c r="P40" s="13"/>
      <c r="Q40" s="13"/>
      <c r="R40" s="13"/>
      <c r="S40" s="13"/>
      <c r="T40" s="13"/>
      <c r="U40" s="13"/>
      <c r="V40" s="16">
        <v>40</v>
      </c>
      <c r="W40" s="13">
        <f t="shared" si="13"/>
        <v>32.999200000000002</v>
      </c>
      <c r="X40" s="16">
        <v>40</v>
      </c>
      <c r="Y40" s="17">
        <f t="shared" si="14"/>
        <v>7.7057928677058829</v>
      </c>
      <c r="Z40" s="13">
        <f t="shared" si="15"/>
        <v>2.2511151785497829</v>
      </c>
      <c r="AA40" s="13"/>
      <c r="AB40" s="13"/>
      <c r="AC40" s="13"/>
      <c r="AD40" s="13">
        <v>0</v>
      </c>
      <c r="AE40" s="13">
        <f>VLOOKUP(A:A,[1]TDSheet!$A:$AF,32,0)</f>
        <v>42.083999999999996</v>
      </c>
      <c r="AF40" s="13">
        <f>VLOOKUP(A:A,[1]TDSheet!$A:$AG,33,0)</f>
        <v>35.732999999999997</v>
      </c>
      <c r="AG40" s="13">
        <f>VLOOKUP(A:A,[1]TDSheet!$A:$W,23,0)</f>
        <v>34.7468</v>
      </c>
      <c r="AH40" s="13">
        <f>VLOOKUP(A:A,[3]TDSheet!$A:$D,4,0)</f>
        <v>37.978000000000002</v>
      </c>
      <c r="AI40" s="13">
        <f>VLOOKUP(A:A,[1]TDSheet!$A:$AI,35,0)</f>
        <v>0</v>
      </c>
      <c r="AJ40" s="13">
        <f t="shared" si="16"/>
        <v>0</v>
      </c>
      <c r="AK40" s="13">
        <f t="shared" si="17"/>
        <v>40</v>
      </c>
      <c r="AL40" s="13">
        <f t="shared" si="18"/>
        <v>40</v>
      </c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13</v>
      </c>
      <c r="C41" s="8">
        <v>1208</v>
      </c>
      <c r="D41" s="8">
        <v>3411</v>
      </c>
      <c r="E41" s="18">
        <v>2198</v>
      </c>
      <c r="F41" s="19">
        <v>833</v>
      </c>
      <c r="G41" s="1" t="str">
        <f>VLOOKUP(A:A,[1]TDSheet!$A:$G,7,0)</f>
        <v>акк</v>
      </c>
      <c r="H41" s="1">
        <f>VLOOKUP(A:A,[1]TDSheet!$A:$H,8,0)</f>
        <v>0.35</v>
      </c>
      <c r="I41" s="1">
        <f>VLOOKUP(A:A,[1]TDSheet!$A:$I,9,0)</f>
        <v>40</v>
      </c>
      <c r="J41" s="13">
        <f>VLOOKUP(A:A,[2]TDSheet!$A:$F,6,0)</f>
        <v>1712</v>
      </c>
      <c r="K41" s="13">
        <f t="shared" si="12"/>
        <v>486</v>
      </c>
      <c r="L41" s="13">
        <f>VLOOKUP(A:A,[1]TDSheet!$A:$U,21,0)</f>
        <v>200</v>
      </c>
      <c r="M41" s="13">
        <f>VLOOKUP(A:A,[1]TDSheet!$A:$V,22,0)</f>
        <v>650</v>
      </c>
      <c r="N41" s="13">
        <f>VLOOKUP(A:A,[1]TDSheet!$A:$X,24,0)</f>
        <v>500</v>
      </c>
      <c r="O41" s="13">
        <f>VLOOKUP(A:A,[1]TDSheet!$A:$P,16,0)</f>
        <v>0</v>
      </c>
      <c r="P41" s="13"/>
      <c r="Q41" s="13"/>
      <c r="R41" s="13"/>
      <c r="S41" s="13"/>
      <c r="T41" s="13"/>
      <c r="U41" s="13"/>
      <c r="V41" s="16">
        <v>700</v>
      </c>
      <c r="W41" s="13">
        <f t="shared" si="13"/>
        <v>439.6</v>
      </c>
      <c r="X41" s="16">
        <v>450</v>
      </c>
      <c r="Y41" s="17">
        <f t="shared" si="14"/>
        <v>7.5818926296633302</v>
      </c>
      <c r="Z41" s="13">
        <f t="shared" si="15"/>
        <v>1.894904458598726</v>
      </c>
      <c r="AA41" s="13"/>
      <c r="AB41" s="13"/>
      <c r="AC41" s="13"/>
      <c r="AD41" s="13">
        <v>0</v>
      </c>
      <c r="AE41" s="13">
        <f>VLOOKUP(A:A,[1]TDSheet!$A:$AF,32,0)</f>
        <v>356.2</v>
      </c>
      <c r="AF41" s="13">
        <f>VLOOKUP(A:A,[1]TDSheet!$A:$AG,33,0)</f>
        <v>374.6</v>
      </c>
      <c r="AG41" s="13">
        <f>VLOOKUP(A:A,[1]TDSheet!$A:$W,23,0)</f>
        <v>403</v>
      </c>
      <c r="AH41" s="13">
        <f>VLOOKUP(A:A,[3]TDSheet!$A:$D,4,0)</f>
        <v>399</v>
      </c>
      <c r="AI41" s="13" t="str">
        <f>VLOOKUP(A:A,[1]TDSheet!$A:$AI,35,0)</f>
        <v>сентак</v>
      </c>
      <c r="AJ41" s="13">
        <f t="shared" si="16"/>
        <v>0</v>
      </c>
      <c r="AK41" s="13">
        <f t="shared" si="17"/>
        <v>244.99999999999997</v>
      </c>
      <c r="AL41" s="13">
        <f t="shared" si="18"/>
        <v>157.5</v>
      </c>
      <c r="AM41" s="13"/>
      <c r="AN41" s="13"/>
    </row>
    <row r="42" spans="1:40" s="1" customFormat="1" ht="11.1" customHeight="1" outlineLevel="1" x14ac:dyDescent="0.2">
      <c r="A42" s="7" t="s">
        <v>45</v>
      </c>
      <c r="B42" s="7" t="s">
        <v>13</v>
      </c>
      <c r="C42" s="8">
        <v>3528</v>
      </c>
      <c r="D42" s="8">
        <v>7948</v>
      </c>
      <c r="E42" s="18">
        <v>5325</v>
      </c>
      <c r="F42" s="19">
        <v>2988</v>
      </c>
      <c r="G42" s="1" t="str">
        <f>VLOOKUP(A:A,[1]TDSheet!$A:$G,7,0)</f>
        <v>акк</v>
      </c>
      <c r="H42" s="1">
        <f>VLOOKUP(A:A,[1]TDSheet!$A:$H,8,0)</f>
        <v>0.4</v>
      </c>
      <c r="I42" s="1">
        <f>VLOOKUP(A:A,[1]TDSheet!$A:$I,9,0)</f>
        <v>40</v>
      </c>
      <c r="J42" s="13">
        <f>VLOOKUP(A:A,[2]TDSheet!$A:$F,6,0)</f>
        <v>4081</v>
      </c>
      <c r="K42" s="13">
        <f t="shared" si="12"/>
        <v>1244</v>
      </c>
      <c r="L42" s="13">
        <f>VLOOKUP(A:A,[1]TDSheet!$A:$U,21,0)</f>
        <v>0</v>
      </c>
      <c r="M42" s="13">
        <f>VLOOKUP(A:A,[1]TDSheet!$A:$V,22,0)</f>
        <v>1100</v>
      </c>
      <c r="N42" s="13">
        <f>VLOOKUP(A:A,[1]TDSheet!$A:$X,24,0)</f>
        <v>1150</v>
      </c>
      <c r="O42" s="13">
        <f>VLOOKUP(A:A,[1]TDSheet!$A:$P,16,0)</f>
        <v>900</v>
      </c>
      <c r="P42" s="13"/>
      <c r="Q42" s="13"/>
      <c r="R42" s="13"/>
      <c r="S42" s="13"/>
      <c r="T42" s="13">
        <v>576</v>
      </c>
      <c r="U42" s="13"/>
      <c r="V42" s="16">
        <v>900</v>
      </c>
      <c r="W42" s="13">
        <f t="shared" si="13"/>
        <v>942.6</v>
      </c>
      <c r="X42" s="16">
        <v>900</v>
      </c>
      <c r="Y42" s="17">
        <f t="shared" si="14"/>
        <v>8.4213876511775929</v>
      </c>
      <c r="Z42" s="13">
        <f t="shared" si="15"/>
        <v>3.16995544239338</v>
      </c>
      <c r="AA42" s="13"/>
      <c r="AB42" s="13"/>
      <c r="AC42" s="13"/>
      <c r="AD42" s="13">
        <f>VLOOKUP(A:A,[4]TDSheet!$A:$D,4,0)</f>
        <v>612</v>
      </c>
      <c r="AE42" s="13">
        <f>VLOOKUP(A:A,[1]TDSheet!$A:$AF,32,0)</f>
        <v>822</v>
      </c>
      <c r="AF42" s="13">
        <f>VLOOKUP(A:A,[1]TDSheet!$A:$AG,33,0)</f>
        <v>1001</v>
      </c>
      <c r="AG42" s="13">
        <f>VLOOKUP(A:A,[1]TDSheet!$A:$W,23,0)</f>
        <v>914.6</v>
      </c>
      <c r="AH42" s="13">
        <f>VLOOKUP(A:A,[3]TDSheet!$A:$D,4,0)</f>
        <v>781</v>
      </c>
      <c r="AI42" s="13">
        <f>VLOOKUP(A:A,[1]TDSheet!$A:$AI,35,0)</f>
        <v>0</v>
      </c>
      <c r="AJ42" s="13">
        <f t="shared" si="16"/>
        <v>230.4</v>
      </c>
      <c r="AK42" s="13">
        <f t="shared" si="17"/>
        <v>360</v>
      </c>
      <c r="AL42" s="13">
        <f t="shared" si="18"/>
        <v>360</v>
      </c>
      <c r="AM42" s="13"/>
      <c r="AN42" s="13"/>
    </row>
    <row r="43" spans="1:40" s="1" customFormat="1" ht="11.1" customHeight="1" outlineLevel="1" x14ac:dyDescent="0.2">
      <c r="A43" s="7" t="s">
        <v>46</v>
      </c>
      <c r="B43" s="7" t="s">
        <v>13</v>
      </c>
      <c r="C43" s="8">
        <v>1283</v>
      </c>
      <c r="D43" s="8">
        <v>4777</v>
      </c>
      <c r="E43" s="8">
        <v>4722</v>
      </c>
      <c r="F43" s="8">
        <v>1290</v>
      </c>
      <c r="G43" s="1">
        <f>VLOOKUP(A:A,[1]TDSheet!$A:$G,7,0)</f>
        <v>0</v>
      </c>
      <c r="H43" s="1">
        <f>VLOOKUP(A:A,[1]TDSheet!$A:$H,8,0)</f>
        <v>0.45</v>
      </c>
      <c r="I43" s="1">
        <f>VLOOKUP(A:A,[1]TDSheet!$A:$I,9,0)</f>
        <v>45</v>
      </c>
      <c r="J43" s="13">
        <f>VLOOKUP(A:A,[2]TDSheet!$A:$F,6,0)</f>
        <v>4728</v>
      </c>
      <c r="K43" s="13">
        <f t="shared" si="12"/>
        <v>-6</v>
      </c>
      <c r="L43" s="13">
        <f>VLOOKUP(A:A,[1]TDSheet!$A:$U,21,0)</f>
        <v>0</v>
      </c>
      <c r="M43" s="13">
        <f>VLOOKUP(A:A,[1]TDSheet!$A:$V,22,0)</f>
        <v>850</v>
      </c>
      <c r="N43" s="13">
        <f>VLOOKUP(A:A,[1]TDSheet!$A:$X,24,0)</f>
        <v>750</v>
      </c>
      <c r="O43" s="13">
        <f>VLOOKUP(A:A,[1]TDSheet!$A:$P,16,0)</f>
        <v>600</v>
      </c>
      <c r="P43" s="13"/>
      <c r="Q43" s="13"/>
      <c r="R43" s="13"/>
      <c r="S43" s="13"/>
      <c r="T43" s="13">
        <v>310</v>
      </c>
      <c r="U43" s="13"/>
      <c r="V43" s="16">
        <v>1500</v>
      </c>
      <c r="W43" s="13">
        <f t="shared" si="13"/>
        <v>734.4</v>
      </c>
      <c r="X43" s="16">
        <v>1200</v>
      </c>
      <c r="Y43" s="17">
        <f t="shared" si="14"/>
        <v>8.4286492374727668</v>
      </c>
      <c r="Z43" s="13">
        <f t="shared" si="15"/>
        <v>1.7565359477124183</v>
      </c>
      <c r="AA43" s="13"/>
      <c r="AB43" s="13"/>
      <c r="AC43" s="13"/>
      <c r="AD43" s="13">
        <f>VLOOKUP(A:A,[4]TDSheet!$A:$D,4,0)</f>
        <v>1050</v>
      </c>
      <c r="AE43" s="13">
        <f>VLOOKUP(A:A,[1]TDSheet!$A:$AF,32,0)</f>
        <v>452</v>
      </c>
      <c r="AF43" s="13">
        <f>VLOOKUP(A:A,[1]TDSheet!$A:$AG,33,0)</f>
        <v>600.20000000000005</v>
      </c>
      <c r="AG43" s="13">
        <f>VLOOKUP(A:A,[1]TDSheet!$A:$W,23,0)</f>
        <v>597.6</v>
      </c>
      <c r="AH43" s="13">
        <f>VLOOKUP(A:A,[3]TDSheet!$A:$D,4,0)</f>
        <v>1187</v>
      </c>
      <c r="AI43" s="13" t="str">
        <f>VLOOKUP(A:A,[1]TDSheet!$A:$AI,35,0)</f>
        <v>сентак</v>
      </c>
      <c r="AJ43" s="13">
        <f t="shared" si="16"/>
        <v>139.5</v>
      </c>
      <c r="AK43" s="13">
        <f t="shared" si="17"/>
        <v>675</v>
      </c>
      <c r="AL43" s="13">
        <f t="shared" si="18"/>
        <v>540</v>
      </c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314.88600000000002</v>
      </c>
      <c r="D44" s="8">
        <v>867.60500000000002</v>
      </c>
      <c r="E44" s="8">
        <v>733.18899999999996</v>
      </c>
      <c r="F44" s="8">
        <v>419.709</v>
      </c>
      <c r="G44" s="1" t="str">
        <f>VLOOKUP(A:A,[1]TDSheet!$A:$G,7,0)</f>
        <v>оконч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690.17600000000004</v>
      </c>
      <c r="K44" s="13">
        <f t="shared" si="12"/>
        <v>43.01299999999992</v>
      </c>
      <c r="L44" s="13">
        <f>VLOOKUP(A:A,[1]TDSheet!$A:$U,21,0)</f>
        <v>0</v>
      </c>
      <c r="M44" s="13">
        <f>VLOOKUP(A:A,[1]TDSheet!$A:$V,22,0)</f>
        <v>300</v>
      </c>
      <c r="N44" s="13">
        <f>VLOOKUP(A:A,[1]TDSheet!$A:$X,24,0)</f>
        <v>160</v>
      </c>
      <c r="O44" s="13">
        <f>VLOOKUP(A:A,[1]TDSheet!$A:$P,16,0)</f>
        <v>0</v>
      </c>
      <c r="P44" s="13"/>
      <c r="Q44" s="13"/>
      <c r="R44" s="13"/>
      <c r="S44" s="13"/>
      <c r="T44" s="13"/>
      <c r="U44" s="13"/>
      <c r="V44" s="16">
        <v>80</v>
      </c>
      <c r="W44" s="13">
        <f t="shared" si="13"/>
        <v>146.6378</v>
      </c>
      <c r="X44" s="16">
        <v>150</v>
      </c>
      <c r="Y44" s="17">
        <f t="shared" si="14"/>
        <v>7.5676871857051866</v>
      </c>
      <c r="Z44" s="13">
        <f t="shared" si="15"/>
        <v>2.8622156087993682</v>
      </c>
      <c r="AA44" s="13"/>
      <c r="AB44" s="13"/>
      <c r="AC44" s="13"/>
      <c r="AD44" s="13">
        <v>0</v>
      </c>
      <c r="AE44" s="13">
        <f>VLOOKUP(A:A,[1]TDSheet!$A:$AF,32,0)</f>
        <v>129.34880000000001</v>
      </c>
      <c r="AF44" s="13">
        <f>VLOOKUP(A:A,[1]TDSheet!$A:$AG,33,0)</f>
        <v>148.19919999999999</v>
      </c>
      <c r="AG44" s="13">
        <f>VLOOKUP(A:A,[1]TDSheet!$A:$W,23,0)</f>
        <v>146.6696</v>
      </c>
      <c r="AH44" s="13">
        <f>VLOOKUP(A:A,[3]TDSheet!$A:$D,4,0)</f>
        <v>143.63499999999999</v>
      </c>
      <c r="AI44" s="13">
        <f>VLOOKUP(A:A,[1]TDSheet!$A:$AI,35,0)</f>
        <v>0</v>
      </c>
      <c r="AJ44" s="13">
        <f t="shared" si="16"/>
        <v>0</v>
      </c>
      <c r="AK44" s="13">
        <f t="shared" si="17"/>
        <v>80</v>
      </c>
      <c r="AL44" s="13">
        <f t="shared" si="18"/>
        <v>150</v>
      </c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13</v>
      </c>
      <c r="C45" s="8">
        <v>1725</v>
      </c>
      <c r="D45" s="8">
        <v>1044</v>
      </c>
      <c r="E45" s="8">
        <v>828</v>
      </c>
      <c r="F45" s="8">
        <v>1917</v>
      </c>
      <c r="G45" s="1">
        <f>VLOOKUP(A:A,[1]TDSheet!$A:$G,7,0)</f>
        <v>0</v>
      </c>
      <c r="H45" s="1">
        <f>VLOOKUP(A:A,[1]TDSheet!$A:$H,8,0)</f>
        <v>0.1</v>
      </c>
      <c r="I45" s="1">
        <f>VLOOKUP(A:A,[1]TDSheet!$A:$I,9,0)</f>
        <v>730</v>
      </c>
      <c r="J45" s="13">
        <f>VLOOKUP(A:A,[2]TDSheet!$A:$F,6,0)</f>
        <v>859</v>
      </c>
      <c r="K45" s="13">
        <f t="shared" si="12"/>
        <v>-31</v>
      </c>
      <c r="L45" s="13">
        <f>VLOOKUP(A:A,[1]TDSheet!$A:$U,21,0)</f>
        <v>0</v>
      </c>
      <c r="M45" s="13">
        <f>VLOOKUP(A:A,[1]TDSheet!$A:$V,22,0)</f>
        <v>0</v>
      </c>
      <c r="N45" s="13">
        <f>VLOOKUP(A:A,[1]TDSheet!$A:$X,24,0)</f>
        <v>500</v>
      </c>
      <c r="O45" s="13">
        <f>VLOOKUP(A:A,[1]TDSheet!$A:$P,16,0)</f>
        <v>0</v>
      </c>
      <c r="P45" s="13"/>
      <c r="Q45" s="13"/>
      <c r="R45" s="13"/>
      <c r="S45" s="13"/>
      <c r="T45" s="13"/>
      <c r="U45" s="13"/>
      <c r="V45" s="16"/>
      <c r="W45" s="13">
        <f t="shared" si="13"/>
        <v>165.6</v>
      </c>
      <c r="X45" s="16"/>
      <c r="Y45" s="17">
        <f t="shared" si="14"/>
        <v>14.595410628019325</v>
      </c>
      <c r="Z45" s="13">
        <f t="shared" si="15"/>
        <v>11.57608695652174</v>
      </c>
      <c r="AA45" s="13"/>
      <c r="AB45" s="13"/>
      <c r="AC45" s="13"/>
      <c r="AD45" s="13">
        <v>0</v>
      </c>
      <c r="AE45" s="13">
        <f>VLOOKUP(A:A,[1]TDSheet!$A:$AF,32,0)</f>
        <v>145.4</v>
      </c>
      <c r="AF45" s="13">
        <f>VLOOKUP(A:A,[1]TDSheet!$A:$AG,33,0)</f>
        <v>256.39999999999998</v>
      </c>
      <c r="AG45" s="13">
        <f>VLOOKUP(A:A,[1]TDSheet!$A:$W,23,0)</f>
        <v>175.8</v>
      </c>
      <c r="AH45" s="13">
        <f>VLOOKUP(A:A,[3]TDSheet!$A:$D,4,0)</f>
        <v>165</v>
      </c>
      <c r="AI45" s="13">
        <f>VLOOKUP(A:A,[1]TDSheet!$A:$AI,35,0)</f>
        <v>0</v>
      </c>
      <c r="AJ45" s="13">
        <f t="shared" si="16"/>
        <v>0</v>
      </c>
      <c r="AK45" s="13">
        <f t="shared" si="17"/>
        <v>0</v>
      </c>
      <c r="AL45" s="13">
        <f t="shared" si="18"/>
        <v>0</v>
      </c>
      <c r="AM45" s="13"/>
      <c r="AN45" s="13"/>
    </row>
    <row r="46" spans="1:40" s="1" customFormat="1" ht="21.95" customHeight="1" outlineLevel="1" x14ac:dyDescent="0.2">
      <c r="A46" s="7" t="s">
        <v>49</v>
      </c>
      <c r="B46" s="7" t="s">
        <v>13</v>
      </c>
      <c r="C46" s="8">
        <v>906</v>
      </c>
      <c r="D46" s="8">
        <v>1868</v>
      </c>
      <c r="E46" s="8">
        <v>1539</v>
      </c>
      <c r="F46" s="8">
        <v>1172</v>
      </c>
      <c r="G46" s="1">
        <f>VLOOKUP(A:A,[1]TDSheet!$A:$G,7,0)</f>
        <v>0</v>
      </c>
      <c r="H46" s="1">
        <f>VLOOKUP(A:A,[1]TDSheet!$A:$H,8,0)</f>
        <v>0.35</v>
      </c>
      <c r="I46" s="1">
        <f>VLOOKUP(A:A,[1]TDSheet!$A:$I,9,0)</f>
        <v>40</v>
      </c>
      <c r="J46" s="13">
        <f>VLOOKUP(A:A,[2]TDSheet!$A:$F,6,0)</f>
        <v>1584</v>
      </c>
      <c r="K46" s="13">
        <f t="shared" si="12"/>
        <v>-45</v>
      </c>
      <c r="L46" s="13">
        <f>VLOOKUP(A:A,[1]TDSheet!$A:$U,21,0)</f>
        <v>0</v>
      </c>
      <c r="M46" s="13">
        <f>VLOOKUP(A:A,[1]TDSheet!$A:$V,22,0)</f>
        <v>400</v>
      </c>
      <c r="N46" s="13">
        <f>VLOOKUP(A:A,[1]TDSheet!$A:$X,24,0)</f>
        <v>400</v>
      </c>
      <c r="O46" s="13">
        <f>VLOOKUP(A:A,[1]TDSheet!$A:$P,16,0)</f>
        <v>0</v>
      </c>
      <c r="P46" s="13"/>
      <c r="Q46" s="13"/>
      <c r="R46" s="13"/>
      <c r="S46" s="13"/>
      <c r="T46" s="13"/>
      <c r="U46" s="13"/>
      <c r="V46" s="16"/>
      <c r="W46" s="13">
        <f t="shared" si="13"/>
        <v>307.8</v>
      </c>
      <c r="X46" s="16">
        <v>350</v>
      </c>
      <c r="Y46" s="17">
        <f t="shared" si="14"/>
        <v>7.5438596491228065</v>
      </c>
      <c r="Z46" s="13">
        <f t="shared" si="15"/>
        <v>3.8076673164392463</v>
      </c>
      <c r="AA46" s="13"/>
      <c r="AB46" s="13"/>
      <c r="AC46" s="13"/>
      <c r="AD46" s="13">
        <v>0</v>
      </c>
      <c r="AE46" s="13">
        <f>VLOOKUP(A:A,[1]TDSheet!$A:$AF,32,0)</f>
        <v>283.39999999999998</v>
      </c>
      <c r="AF46" s="13">
        <f>VLOOKUP(A:A,[1]TDSheet!$A:$AG,33,0)</f>
        <v>359</v>
      </c>
      <c r="AG46" s="13">
        <f>VLOOKUP(A:A,[1]TDSheet!$A:$W,23,0)</f>
        <v>322.60000000000002</v>
      </c>
      <c r="AH46" s="13">
        <f>VLOOKUP(A:A,[3]TDSheet!$A:$D,4,0)</f>
        <v>341</v>
      </c>
      <c r="AI46" s="13">
        <f>VLOOKUP(A:A,[1]TDSheet!$A:$AI,35,0)</f>
        <v>0</v>
      </c>
      <c r="AJ46" s="13">
        <f t="shared" si="16"/>
        <v>0</v>
      </c>
      <c r="AK46" s="13">
        <f t="shared" si="17"/>
        <v>0</v>
      </c>
      <c r="AL46" s="13">
        <f t="shared" si="18"/>
        <v>122.49999999999999</v>
      </c>
      <c r="AM46" s="13"/>
      <c r="AN46" s="13"/>
    </row>
    <row r="47" spans="1:40" s="1" customFormat="1" ht="11.1" customHeight="1" outlineLevel="1" x14ac:dyDescent="0.2">
      <c r="A47" s="7" t="s">
        <v>50</v>
      </c>
      <c r="B47" s="7" t="s">
        <v>8</v>
      </c>
      <c r="C47" s="8">
        <v>121.50700000000001</v>
      </c>
      <c r="D47" s="8">
        <v>282.762</v>
      </c>
      <c r="E47" s="8">
        <v>261.32100000000003</v>
      </c>
      <c r="F47" s="8">
        <v>137.13800000000001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255.11600000000001</v>
      </c>
      <c r="K47" s="13">
        <f t="shared" si="12"/>
        <v>6.2050000000000125</v>
      </c>
      <c r="L47" s="13">
        <f>VLOOKUP(A:A,[1]TDSheet!$A:$U,21,0)</f>
        <v>0</v>
      </c>
      <c r="M47" s="13">
        <f>VLOOKUP(A:A,[1]TDSheet!$A:$V,22,0)</f>
        <v>100</v>
      </c>
      <c r="N47" s="13">
        <f>VLOOKUP(A:A,[1]TDSheet!$A:$X,24,0)</f>
        <v>60</v>
      </c>
      <c r="O47" s="13">
        <f>VLOOKUP(A:A,[1]TDSheet!$A:$P,16,0)</f>
        <v>0</v>
      </c>
      <c r="P47" s="13"/>
      <c r="Q47" s="13"/>
      <c r="R47" s="13"/>
      <c r="S47" s="13"/>
      <c r="T47" s="13"/>
      <c r="U47" s="13"/>
      <c r="V47" s="16">
        <v>50</v>
      </c>
      <c r="W47" s="13">
        <f t="shared" si="13"/>
        <v>52.264200000000002</v>
      </c>
      <c r="X47" s="16">
        <v>50</v>
      </c>
      <c r="Y47" s="17">
        <f t="shared" si="14"/>
        <v>7.5986621817611297</v>
      </c>
      <c r="Z47" s="13">
        <f t="shared" si="15"/>
        <v>2.6239376093004387</v>
      </c>
      <c r="AA47" s="13"/>
      <c r="AB47" s="13"/>
      <c r="AC47" s="13"/>
      <c r="AD47" s="13">
        <v>0</v>
      </c>
      <c r="AE47" s="13">
        <f>VLOOKUP(A:A,[1]TDSheet!$A:$AF,32,0)</f>
        <v>45.287400000000005</v>
      </c>
      <c r="AF47" s="13">
        <f>VLOOKUP(A:A,[1]TDSheet!$A:$AG,33,0)</f>
        <v>48.989199999999997</v>
      </c>
      <c r="AG47" s="13">
        <f>VLOOKUP(A:A,[1]TDSheet!$A:$W,23,0)</f>
        <v>50.938600000000001</v>
      </c>
      <c r="AH47" s="13">
        <f>VLOOKUP(A:A,[3]TDSheet!$A:$D,4,0)</f>
        <v>52.859000000000002</v>
      </c>
      <c r="AI47" s="13">
        <f>VLOOKUP(A:A,[1]TDSheet!$A:$AI,35,0)</f>
        <v>0</v>
      </c>
      <c r="AJ47" s="13">
        <f t="shared" si="16"/>
        <v>0</v>
      </c>
      <c r="AK47" s="13">
        <f t="shared" si="17"/>
        <v>50</v>
      </c>
      <c r="AL47" s="13">
        <f t="shared" si="18"/>
        <v>50</v>
      </c>
      <c r="AM47" s="13"/>
      <c r="AN47" s="13"/>
    </row>
    <row r="48" spans="1:40" s="1" customFormat="1" ht="11.1" customHeight="1" outlineLevel="1" x14ac:dyDescent="0.2">
      <c r="A48" s="7" t="s">
        <v>51</v>
      </c>
      <c r="B48" s="7" t="s">
        <v>13</v>
      </c>
      <c r="C48" s="8">
        <v>1482</v>
      </c>
      <c r="D48" s="8">
        <v>2356</v>
      </c>
      <c r="E48" s="8">
        <v>2116</v>
      </c>
      <c r="F48" s="8">
        <v>1641</v>
      </c>
      <c r="G48" s="1">
        <f>VLOOKUP(A:A,[1]TDSheet!$A:$G,7,0)</f>
        <v>0</v>
      </c>
      <c r="H48" s="1">
        <f>VLOOKUP(A:A,[1]TDSheet!$A:$H,8,0)</f>
        <v>0.4</v>
      </c>
      <c r="I48" s="1">
        <f>VLOOKUP(A:A,[1]TDSheet!$A:$I,9,0)</f>
        <v>35</v>
      </c>
      <c r="J48" s="13">
        <f>VLOOKUP(A:A,[2]TDSheet!$A:$F,6,0)</f>
        <v>2150</v>
      </c>
      <c r="K48" s="13">
        <f t="shared" si="12"/>
        <v>-34</v>
      </c>
      <c r="L48" s="13">
        <f>VLOOKUP(A:A,[1]TDSheet!$A:$U,21,0)</f>
        <v>0</v>
      </c>
      <c r="M48" s="13">
        <f>VLOOKUP(A:A,[1]TDSheet!$A:$V,22,0)</f>
        <v>400</v>
      </c>
      <c r="N48" s="13">
        <f>VLOOKUP(A:A,[1]TDSheet!$A:$X,24,0)</f>
        <v>550</v>
      </c>
      <c r="O48" s="13">
        <f>VLOOKUP(A:A,[1]TDSheet!$A:$P,16,0)</f>
        <v>0</v>
      </c>
      <c r="P48" s="13"/>
      <c r="Q48" s="13"/>
      <c r="R48" s="13"/>
      <c r="S48" s="13"/>
      <c r="T48" s="13"/>
      <c r="U48" s="13"/>
      <c r="V48" s="16">
        <v>200</v>
      </c>
      <c r="W48" s="13">
        <f t="shared" si="13"/>
        <v>423.2</v>
      </c>
      <c r="X48" s="16">
        <v>400</v>
      </c>
      <c r="Y48" s="17">
        <f t="shared" si="14"/>
        <v>7.5401701323251418</v>
      </c>
      <c r="Z48" s="13">
        <f t="shared" si="15"/>
        <v>3.8775992438563329</v>
      </c>
      <c r="AA48" s="13"/>
      <c r="AB48" s="13"/>
      <c r="AC48" s="13"/>
      <c r="AD48" s="13">
        <v>0</v>
      </c>
      <c r="AE48" s="13">
        <f>VLOOKUP(A:A,[1]TDSheet!$A:$AF,32,0)</f>
        <v>469.8</v>
      </c>
      <c r="AF48" s="13">
        <f>VLOOKUP(A:A,[1]TDSheet!$A:$AG,33,0)</f>
        <v>498</v>
      </c>
      <c r="AG48" s="13">
        <f>VLOOKUP(A:A,[1]TDSheet!$A:$W,23,0)</f>
        <v>433.2</v>
      </c>
      <c r="AH48" s="13">
        <f>VLOOKUP(A:A,[3]TDSheet!$A:$D,4,0)</f>
        <v>535</v>
      </c>
      <c r="AI48" s="13" t="e">
        <f>VLOOKUP(A:A,[1]TDSheet!$A:$AI,35,0)</f>
        <v>#N/A</v>
      </c>
      <c r="AJ48" s="13">
        <f t="shared" si="16"/>
        <v>0</v>
      </c>
      <c r="AK48" s="13">
        <f t="shared" si="17"/>
        <v>80</v>
      </c>
      <c r="AL48" s="13">
        <f t="shared" si="18"/>
        <v>160</v>
      </c>
      <c r="AM48" s="13"/>
      <c r="AN48" s="13"/>
    </row>
    <row r="49" spans="1:40" s="1" customFormat="1" ht="11.1" customHeight="1" outlineLevel="1" x14ac:dyDescent="0.2">
      <c r="A49" s="7" t="s">
        <v>52</v>
      </c>
      <c r="B49" s="7" t="s">
        <v>13</v>
      </c>
      <c r="C49" s="8">
        <v>1796</v>
      </c>
      <c r="D49" s="8">
        <v>3943</v>
      </c>
      <c r="E49" s="8">
        <v>3347</v>
      </c>
      <c r="F49" s="8">
        <v>2296</v>
      </c>
      <c r="G49" s="1">
        <f>VLOOKUP(A:A,[1]TDSheet!$A:$G,7,0)</f>
        <v>0</v>
      </c>
      <c r="H49" s="1">
        <f>VLOOKUP(A:A,[1]TDSheet!$A:$H,8,0)</f>
        <v>0.4</v>
      </c>
      <c r="I49" s="1">
        <f>VLOOKUP(A:A,[1]TDSheet!$A:$I,9,0)</f>
        <v>40</v>
      </c>
      <c r="J49" s="13">
        <f>VLOOKUP(A:A,[2]TDSheet!$A:$F,6,0)</f>
        <v>3376</v>
      </c>
      <c r="K49" s="13">
        <f t="shared" si="12"/>
        <v>-29</v>
      </c>
      <c r="L49" s="13">
        <f>VLOOKUP(A:A,[1]TDSheet!$A:$U,21,0)</f>
        <v>0</v>
      </c>
      <c r="M49" s="13">
        <f>VLOOKUP(A:A,[1]TDSheet!$A:$V,22,0)</f>
        <v>900</v>
      </c>
      <c r="N49" s="13">
        <f>VLOOKUP(A:A,[1]TDSheet!$A:$X,24,0)</f>
        <v>850</v>
      </c>
      <c r="O49" s="13">
        <f>VLOOKUP(A:A,[1]TDSheet!$A:$P,16,0)</f>
        <v>700</v>
      </c>
      <c r="P49" s="13"/>
      <c r="Q49" s="13"/>
      <c r="R49" s="13"/>
      <c r="S49" s="13"/>
      <c r="T49" s="13"/>
      <c r="U49" s="13"/>
      <c r="V49" s="16">
        <v>300</v>
      </c>
      <c r="W49" s="13">
        <f t="shared" si="13"/>
        <v>669.4</v>
      </c>
      <c r="X49" s="16">
        <v>700</v>
      </c>
      <c r="Y49" s="17">
        <f t="shared" si="14"/>
        <v>8.5838063937854798</v>
      </c>
      <c r="Z49" s="13">
        <f t="shared" si="15"/>
        <v>3.4299372572452942</v>
      </c>
      <c r="AA49" s="13"/>
      <c r="AB49" s="13"/>
      <c r="AC49" s="13"/>
      <c r="AD49" s="13">
        <v>0</v>
      </c>
      <c r="AE49" s="13">
        <f>VLOOKUP(A:A,[1]TDSheet!$A:$AF,32,0)</f>
        <v>697.2</v>
      </c>
      <c r="AF49" s="13">
        <f>VLOOKUP(A:A,[1]TDSheet!$A:$AG,33,0)</f>
        <v>751.6</v>
      </c>
      <c r="AG49" s="13">
        <f>VLOOKUP(A:A,[1]TDSheet!$A:$W,23,0)</f>
        <v>690</v>
      </c>
      <c r="AH49" s="13">
        <f>VLOOKUP(A:A,[3]TDSheet!$A:$D,4,0)</f>
        <v>816</v>
      </c>
      <c r="AI49" s="13" t="e">
        <f>VLOOKUP(A:A,[1]TDSheet!$A:$AI,35,0)</f>
        <v>#N/A</v>
      </c>
      <c r="AJ49" s="13">
        <f t="shared" si="16"/>
        <v>0</v>
      </c>
      <c r="AK49" s="13">
        <f t="shared" si="17"/>
        <v>120</v>
      </c>
      <c r="AL49" s="13">
        <f t="shared" si="18"/>
        <v>280</v>
      </c>
      <c r="AM49" s="13"/>
      <c r="AN49" s="13"/>
    </row>
    <row r="50" spans="1:40" s="1" customFormat="1" ht="21.95" customHeight="1" outlineLevel="1" x14ac:dyDescent="0.2">
      <c r="A50" s="7" t="s">
        <v>53</v>
      </c>
      <c r="B50" s="7" t="s">
        <v>8</v>
      </c>
      <c r="C50" s="8">
        <v>83.393000000000001</v>
      </c>
      <c r="D50" s="8">
        <v>104.151</v>
      </c>
      <c r="E50" s="8">
        <v>111.23699999999999</v>
      </c>
      <c r="F50" s="8">
        <v>71.183000000000007</v>
      </c>
      <c r="G50" s="1" t="str">
        <f>VLOOKUP(A:A,[1]TDSheet!$A:$G,7,0)</f>
        <v>лид, я</v>
      </c>
      <c r="H50" s="1">
        <f>VLOOKUP(A:A,[1]TDSheet!$A:$H,8,0)</f>
        <v>1</v>
      </c>
      <c r="I50" s="1">
        <f>VLOOKUP(A:A,[1]TDSheet!$A:$I,9,0)</f>
        <v>40</v>
      </c>
      <c r="J50" s="13">
        <f>VLOOKUP(A:A,[2]TDSheet!$A:$F,6,0)</f>
        <v>117.997</v>
      </c>
      <c r="K50" s="13">
        <f t="shared" si="12"/>
        <v>-6.7600000000000051</v>
      </c>
      <c r="L50" s="13">
        <f>VLOOKUP(A:A,[1]TDSheet!$A:$U,21,0)</f>
        <v>0</v>
      </c>
      <c r="M50" s="13">
        <f>VLOOKUP(A:A,[1]TDSheet!$A:$V,22,0)</f>
        <v>40</v>
      </c>
      <c r="N50" s="13">
        <f>VLOOKUP(A:A,[1]TDSheet!$A:$X,24,0)</f>
        <v>30</v>
      </c>
      <c r="O50" s="13">
        <f>VLOOKUP(A:A,[1]TDSheet!$A:$P,16,0)</f>
        <v>0</v>
      </c>
      <c r="P50" s="13"/>
      <c r="Q50" s="13"/>
      <c r="R50" s="13"/>
      <c r="S50" s="13"/>
      <c r="T50" s="13"/>
      <c r="U50" s="13"/>
      <c r="V50" s="16"/>
      <c r="W50" s="13">
        <f t="shared" si="13"/>
        <v>22.247399999999999</v>
      </c>
      <c r="X50" s="16">
        <v>30</v>
      </c>
      <c r="Y50" s="17">
        <f t="shared" si="14"/>
        <v>7.6945171121119769</v>
      </c>
      <c r="Z50" s="13">
        <f t="shared" si="15"/>
        <v>3.1996098420489592</v>
      </c>
      <c r="AA50" s="13"/>
      <c r="AB50" s="13"/>
      <c r="AC50" s="13"/>
      <c r="AD50" s="13">
        <v>0</v>
      </c>
      <c r="AE50" s="13">
        <f>VLOOKUP(A:A,[1]TDSheet!$A:$AF,32,0)</f>
        <v>22.2562</v>
      </c>
      <c r="AF50" s="13">
        <f>VLOOKUP(A:A,[1]TDSheet!$A:$AG,33,0)</f>
        <v>24.046399999999998</v>
      </c>
      <c r="AG50" s="13">
        <f>VLOOKUP(A:A,[1]TDSheet!$A:$W,23,0)</f>
        <v>22.3994</v>
      </c>
      <c r="AH50" s="13">
        <f>VLOOKUP(A:A,[3]TDSheet!$A:$D,4,0)</f>
        <v>14.7</v>
      </c>
      <c r="AI50" s="13">
        <f>VLOOKUP(A:A,[1]TDSheet!$A:$AI,35,0)</f>
        <v>0</v>
      </c>
      <c r="AJ50" s="13">
        <f t="shared" si="16"/>
        <v>0</v>
      </c>
      <c r="AK50" s="13">
        <f t="shared" si="17"/>
        <v>0</v>
      </c>
      <c r="AL50" s="13">
        <f t="shared" si="18"/>
        <v>30</v>
      </c>
      <c r="AM50" s="13"/>
      <c r="AN50" s="13"/>
    </row>
    <row r="51" spans="1:40" s="1" customFormat="1" ht="21.95" customHeight="1" outlineLevel="1" x14ac:dyDescent="0.2">
      <c r="A51" s="7" t="s">
        <v>54</v>
      </c>
      <c r="B51" s="7" t="s">
        <v>8</v>
      </c>
      <c r="C51" s="8">
        <v>197.91300000000001</v>
      </c>
      <c r="D51" s="8">
        <v>234.458</v>
      </c>
      <c r="E51" s="8">
        <v>270.625</v>
      </c>
      <c r="F51" s="8">
        <v>68.171999999999997</v>
      </c>
      <c r="G51" s="1" t="str">
        <f>VLOOKUP(A:A,[1]TDSheet!$A:$G,7,0)</f>
        <v>оконч</v>
      </c>
      <c r="H51" s="1">
        <f>VLOOKUP(A:A,[1]TDSheet!$A:$H,8,0)</f>
        <v>1</v>
      </c>
      <c r="I51" s="1">
        <f>VLOOKUP(A:A,[1]TDSheet!$A:$I,9,0)</f>
        <v>40</v>
      </c>
      <c r="J51" s="13">
        <f>VLOOKUP(A:A,[2]TDSheet!$A:$F,6,0)</f>
        <v>274.411</v>
      </c>
      <c r="K51" s="13">
        <f t="shared" si="12"/>
        <v>-3.7860000000000014</v>
      </c>
      <c r="L51" s="13">
        <f>VLOOKUP(A:A,[1]TDSheet!$A:$U,21,0)</f>
        <v>80</v>
      </c>
      <c r="M51" s="13">
        <f>VLOOKUP(A:A,[1]TDSheet!$A:$V,22,0)</f>
        <v>80</v>
      </c>
      <c r="N51" s="13">
        <f>VLOOKUP(A:A,[1]TDSheet!$A:$X,24,0)</f>
        <v>50</v>
      </c>
      <c r="O51" s="13">
        <f>VLOOKUP(A:A,[1]TDSheet!$A:$P,16,0)</f>
        <v>0</v>
      </c>
      <c r="P51" s="13"/>
      <c r="Q51" s="13"/>
      <c r="R51" s="13"/>
      <c r="S51" s="13"/>
      <c r="T51" s="13"/>
      <c r="U51" s="13"/>
      <c r="V51" s="16">
        <v>80</v>
      </c>
      <c r="W51" s="13">
        <f t="shared" si="13"/>
        <v>54.125</v>
      </c>
      <c r="X51" s="16">
        <v>50</v>
      </c>
      <c r="Y51" s="17">
        <f t="shared" si="14"/>
        <v>7.5412840646651276</v>
      </c>
      <c r="Z51" s="13">
        <f t="shared" si="15"/>
        <v>1.259528868360277</v>
      </c>
      <c r="AA51" s="13"/>
      <c r="AB51" s="13"/>
      <c r="AC51" s="13"/>
      <c r="AD51" s="13">
        <v>0</v>
      </c>
      <c r="AE51" s="13">
        <f>VLOOKUP(A:A,[1]TDSheet!$A:$AF,32,0)</f>
        <v>39.625799999999998</v>
      </c>
      <c r="AF51" s="13">
        <f>VLOOKUP(A:A,[1]TDSheet!$A:$AG,33,0)</f>
        <v>51.205600000000004</v>
      </c>
      <c r="AG51" s="13">
        <f>VLOOKUP(A:A,[1]TDSheet!$A:$W,23,0)</f>
        <v>47.007199999999997</v>
      </c>
      <c r="AH51" s="13">
        <f>VLOOKUP(A:A,[3]TDSheet!$A:$D,4,0)</f>
        <v>44.222999999999999</v>
      </c>
      <c r="AI51" s="13">
        <f>VLOOKUP(A:A,[1]TDSheet!$A:$AI,35,0)</f>
        <v>0</v>
      </c>
      <c r="AJ51" s="13">
        <f t="shared" si="16"/>
        <v>0</v>
      </c>
      <c r="AK51" s="13">
        <f t="shared" si="17"/>
        <v>80</v>
      </c>
      <c r="AL51" s="13">
        <f t="shared" si="18"/>
        <v>50</v>
      </c>
      <c r="AM51" s="13"/>
      <c r="AN51" s="13"/>
    </row>
    <row r="52" spans="1:40" s="1" customFormat="1" ht="21.95" customHeight="1" outlineLevel="1" x14ac:dyDescent="0.2">
      <c r="A52" s="7" t="s">
        <v>55</v>
      </c>
      <c r="B52" s="7" t="s">
        <v>13</v>
      </c>
      <c r="C52" s="8">
        <v>1027</v>
      </c>
      <c r="D52" s="8">
        <v>1781</v>
      </c>
      <c r="E52" s="8">
        <v>1629</v>
      </c>
      <c r="F52" s="8">
        <v>1118</v>
      </c>
      <c r="G52" s="1" t="str">
        <f>VLOOKUP(A:A,[1]TDSheet!$A:$G,7,0)</f>
        <v>лид, я</v>
      </c>
      <c r="H52" s="1">
        <f>VLOOKUP(A:A,[1]TDSheet!$A:$H,8,0)</f>
        <v>0.35</v>
      </c>
      <c r="I52" s="1">
        <f>VLOOKUP(A:A,[1]TDSheet!$A:$I,9,0)</f>
        <v>40</v>
      </c>
      <c r="J52" s="13">
        <f>VLOOKUP(A:A,[2]TDSheet!$A:$F,6,0)</f>
        <v>1673</v>
      </c>
      <c r="K52" s="13">
        <f t="shared" si="12"/>
        <v>-44</v>
      </c>
      <c r="L52" s="13">
        <f>VLOOKUP(A:A,[1]TDSheet!$A:$U,21,0)</f>
        <v>0</v>
      </c>
      <c r="M52" s="13">
        <f>VLOOKUP(A:A,[1]TDSheet!$A:$V,22,0)</f>
        <v>500</v>
      </c>
      <c r="N52" s="13">
        <f>VLOOKUP(A:A,[1]TDSheet!$A:$X,24,0)</f>
        <v>400</v>
      </c>
      <c r="O52" s="13">
        <f>VLOOKUP(A:A,[1]TDSheet!$A:$P,16,0)</f>
        <v>0</v>
      </c>
      <c r="P52" s="13"/>
      <c r="Q52" s="13"/>
      <c r="R52" s="13"/>
      <c r="S52" s="13"/>
      <c r="T52" s="13"/>
      <c r="U52" s="13"/>
      <c r="V52" s="16">
        <v>100</v>
      </c>
      <c r="W52" s="13">
        <f t="shared" si="13"/>
        <v>325.8</v>
      </c>
      <c r="X52" s="16">
        <v>350</v>
      </c>
      <c r="Y52" s="17">
        <f t="shared" si="14"/>
        <v>7.5751995089011661</v>
      </c>
      <c r="Z52" s="13">
        <f t="shared" si="15"/>
        <v>3.4315531000613873</v>
      </c>
      <c r="AA52" s="13"/>
      <c r="AB52" s="13"/>
      <c r="AC52" s="13"/>
      <c r="AD52" s="13">
        <v>0</v>
      </c>
      <c r="AE52" s="13">
        <f>VLOOKUP(A:A,[1]TDSheet!$A:$AF,32,0)</f>
        <v>330.2</v>
      </c>
      <c r="AF52" s="13">
        <f>VLOOKUP(A:A,[1]TDSheet!$A:$AG,33,0)</f>
        <v>365.8</v>
      </c>
      <c r="AG52" s="13">
        <f>VLOOKUP(A:A,[1]TDSheet!$A:$W,23,0)</f>
        <v>333.4</v>
      </c>
      <c r="AH52" s="13">
        <f>VLOOKUP(A:A,[3]TDSheet!$A:$D,4,0)</f>
        <v>382</v>
      </c>
      <c r="AI52" s="13">
        <f>VLOOKUP(A:A,[1]TDSheet!$A:$AI,35,0)</f>
        <v>0</v>
      </c>
      <c r="AJ52" s="13">
        <f t="shared" si="16"/>
        <v>0</v>
      </c>
      <c r="AK52" s="13">
        <f t="shared" si="17"/>
        <v>35</v>
      </c>
      <c r="AL52" s="13">
        <f t="shared" si="18"/>
        <v>122.49999999999999</v>
      </c>
      <c r="AM52" s="13"/>
      <c r="AN52" s="13"/>
    </row>
    <row r="53" spans="1:40" s="1" customFormat="1" ht="21.95" customHeight="1" outlineLevel="1" x14ac:dyDescent="0.2">
      <c r="A53" s="7" t="s">
        <v>56</v>
      </c>
      <c r="B53" s="7" t="s">
        <v>13</v>
      </c>
      <c r="C53" s="8">
        <v>1243</v>
      </c>
      <c r="D53" s="8">
        <v>2751</v>
      </c>
      <c r="E53" s="8">
        <v>2437</v>
      </c>
      <c r="F53" s="8">
        <v>1479</v>
      </c>
      <c r="G53" s="1" t="str">
        <f>VLOOKUP(A:A,[1]TDSheet!$A:$G,7,0)</f>
        <v>неакк</v>
      </c>
      <c r="H53" s="1">
        <f>VLOOKUP(A:A,[1]TDSheet!$A:$H,8,0)</f>
        <v>0.35</v>
      </c>
      <c r="I53" s="1">
        <f>VLOOKUP(A:A,[1]TDSheet!$A:$I,9,0)</f>
        <v>40</v>
      </c>
      <c r="J53" s="13">
        <f>VLOOKUP(A:A,[2]TDSheet!$A:$F,6,0)</f>
        <v>2471</v>
      </c>
      <c r="K53" s="13">
        <f t="shared" si="12"/>
        <v>-34</v>
      </c>
      <c r="L53" s="13">
        <f>VLOOKUP(A:A,[1]TDSheet!$A:$U,21,0)</f>
        <v>0</v>
      </c>
      <c r="M53" s="13">
        <f>VLOOKUP(A:A,[1]TDSheet!$A:$V,22,0)</f>
        <v>800</v>
      </c>
      <c r="N53" s="13">
        <f>VLOOKUP(A:A,[1]TDSheet!$A:$X,24,0)</f>
        <v>600</v>
      </c>
      <c r="O53" s="13">
        <f>VLOOKUP(A:A,[1]TDSheet!$A:$P,16,0)</f>
        <v>0</v>
      </c>
      <c r="P53" s="13"/>
      <c r="Q53" s="13"/>
      <c r="R53" s="13"/>
      <c r="S53" s="13"/>
      <c r="T53" s="13"/>
      <c r="U53" s="13"/>
      <c r="V53" s="16">
        <v>300</v>
      </c>
      <c r="W53" s="13">
        <f t="shared" si="13"/>
        <v>487.4</v>
      </c>
      <c r="X53" s="16">
        <v>500</v>
      </c>
      <c r="Y53" s="17">
        <f t="shared" si="14"/>
        <v>7.5482150184653269</v>
      </c>
      <c r="Z53" s="13">
        <f t="shared" si="15"/>
        <v>3.0344686089454247</v>
      </c>
      <c r="AA53" s="13"/>
      <c r="AB53" s="13"/>
      <c r="AC53" s="13"/>
      <c r="AD53" s="13">
        <v>0</v>
      </c>
      <c r="AE53" s="13">
        <f>VLOOKUP(A:A,[1]TDSheet!$A:$AF,32,0)</f>
        <v>455.6</v>
      </c>
      <c r="AF53" s="13">
        <f>VLOOKUP(A:A,[1]TDSheet!$A:$AG,33,0)</f>
        <v>506.8</v>
      </c>
      <c r="AG53" s="13">
        <f>VLOOKUP(A:A,[1]TDSheet!$A:$W,23,0)</f>
        <v>489.4</v>
      </c>
      <c r="AH53" s="13">
        <f>VLOOKUP(A:A,[3]TDSheet!$A:$D,4,0)</f>
        <v>555</v>
      </c>
      <c r="AI53" s="13">
        <f>VLOOKUP(A:A,[1]TDSheet!$A:$AI,35,0)</f>
        <v>0</v>
      </c>
      <c r="AJ53" s="13">
        <f t="shared" si="16"/>
        <v>0</v>
      </c>
      <c r="AK53" s="13">
        <f t="shared" si="17"/>
        <v>105</v>
      </c>
      <c r="AL53" s="13">
        <f t="shared" si="18"/>
        <v>175</v>
      </c>
      <c r="AM53" s="13"/>
      <c r="AN53" s="13"/>
    </row>
    <row r="54" spans="1:40" s="1" customFormat="1" ht="11.1" customHeight="1" outlineLevel="1" x14ac:dyDescent="0.2">
      <c r="A54" s="7" t="s">
        <v>57</v>
      </c>
      <c r="B54" s="7" t="s">
        <v>13</v>
      </c>
      <c r="C54" s="8">
        <v>962</v>
      </c>
      <c r="D54" s="8">
        <v>1366</v>
      </c>
      <c r="E54" s="8">
        <v>1284</v>
      </c>
      <c r="F54" s="8">
        <v>974</v>
      </c>
      <c r="G54" s="1">
        <f>VLOOKUP(A:A,[1]TDSheet!$A:$G,7,0)</f>
        <v>0</v>
      </c>
      <c r="H54" s="1">
        <f>VLOOKUP(A:A,[1]TDSheet!$A:$H,8,0)</f>
        <v>0.4</v>
      </c>
      <c r="I54" s="1">
        <f>VLOOKUP(A:A,[1]TDSheet!$A:$I,9,0)</f>
        <v>35</v>
      </c>
      <c r="J54" s="13">
        <f>VLOOKUP(A:A,[2]TDSheet!$A:$F,6,0)</f>
        <v>1364</v>
      </c>
      <c r="K54" s="13">
        <f t="shared" si="12"/>
        <v>-80</v>
      </c>
      <c r="L54" s="13">
        <f>VLOOKUP(A:A,[1]TDSheet!$A:$U,21,0)</f>
        <v>0</v>
      </c>
      <c r="M54" s="13">
        <f>VLOOKUP(A:A,[1]TDSheet!$A:$V,22,0)</f>
        <v>350</v>
      </c>
      <c r="N54" s="13">
        <f>VLOOKUP(A:A,[1]TDSheet!$A:$X,24,0)</f>
        <v>350</v>
      </c>
      <c r="O54" s="13">
        <f>VLOOKUP(A:A,[1]TDSheet!$A:$P,16,0)</f>
        <v>0</v>
      </c>
      <c r="P54" s="13"/>
      <c r="Q54" s="13"/>
      <c r="R54" s="13"/>
      <c r="S54" s="13"/>
      <c r="T54" s="13"/>
      <c r="U54" s="13"/>
      <c r="V54" s="16"/>
      <c r="W54" s="13">
        <f t="shared" si="13"/>
        <v>256.8</v>
      </c>
      <c r="X54" s="16">
        <v>260</v>
      </c>
      <c r="Y54" s="17">
        <f t="shared" si="14"/>
        <v>7.5311526479750777</v>
      </c>
      <c r="Z54" s="13">
        <f t="shared" si="15"/>
        <v>3.7928348909657319</v>
      </c>
      <c r="AA54" s="13"/>
      <c r="AB54" s="13"/>
      <c r="AC54" s="13"/>
      <c r="AD54" s="13">
        <v>0</v>
      </c>
      <c r="AE54" s="13">
        <f>VLOOKUP(A:A,[1]TDSheet!$A:$AF,32,0)</f>
        <v>250.8</v>
      </c>
      <c r="AF54" s="13">
        <f>VLOOKUP(A:A,[1]TDSheet!$A:$AG,33,0)</f>
        <v>311.2</v>
      </c>
      <c r="AG54" s="13">
        <f>VLOOKUP(A:A,[1]TDSheet!$A:$W,23,0)</f>
        <v>271.60000000000002</v>
      </c>
      <c r="AH54" s="13">
        <f>VLOOKUP(A:A,[3]TDSheet!$A:$D,4,0)</f>
        <v>317</v>
      </c>
      <c r="AI54" s="13">
        <f>VLOOKUP(A:A,[1]TDSheet!$A:$AI,35,0)</f>
        <v>0</v>
      </c>
      <c r="AJ54" s="13">
        <f t="shared" si="16"/>
        <v>0</v>
      </c>
      <c r="AK54" s="13">
        <f t="shared" si="17"/>
        <v>0</v>
      </c>
      <c r="AL54" s="13">
        <f t="shared" si="18"/>
        <v>104</v>
      </c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270.94299999999998</v>
      </c>
      <c r="D55" s="8">
        <v>489.85599999999999</v>
      </c>
      <c r="E55" s="8">
        <v>436.13299999999998</v>
      </c>
      <c r="F55" s="8">
        <v>309.58199999999999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433.64800000000002</v>
      </c>
      <c r="K55" s="13">
        <f t="shared" si="12"/>
        <v>2.4849999999999568</v>
      </c>
      <c r="L55" s="13">
        <f>VLOOKUP(A:A,[1]TDSheet!$A:$U,21,0)</f>
        <v>0</v>
      </c>
      <c r="M55" s="13">
        <f>VLOOKUP(A:A,[1]TDSheet!$A:$V,22,0)</f>
        <v>110</v>
      </c>
      <c r="N55" s="13">
        <f>VLOOKUP(A:A,[1]TDSheet!$A:$X,24,0)</f>
        <v>120</v>
      </c>
      <c r="O55" s="13">
        <f>VLOOKUP(A:A,[1]TDSheet!$A:$P,16,0)</f>
        <v>0</v>
      </c>
      <c r="P55" s="13"/>
      <c r="Q55" s="13"/>
      <c r="R55" s="13"/>
      <c r="S55" s="13"/>
      <c r="T55" s="13"/>
      <c r="U55" s="13"/>
      <c r="V55" s="16"/>
      <c r="W55" s="13">
        <f t="shared" si="13"/>
        <v>87.226599999999991</v>
      </c>
      <c r="X55" s="16">
        <v>120</v>
      </c>
      <c r="Y55" s="17">
        <f t="shared" si="14"/>
        <v>7.561707093936942</v>
      </c>
      <c r="Z55" s="13">
        <f t="shared" si="15"/>
        <v>3.5491696340336554</v>
      </c>
      <c r="AA55" s="13"/>
      <c r="AB55" s="13"/>
      <c r="AC55" s="13"/>
      <c r="AD55" s="13">
        <v>0</v>
      </c>
      <c r="AE55" s="13">
        <f>VLOOKUP(A:A,[1]TDSheet!$A:$AF,32,0)</f>
        <v>85.459000000000003</v>
      </c>
      <c r="AF55" s="13">
        <f>VLOOKUP(A:A,[1]TDSheet!$A:$AG,33,0)</f>
        <v>89.939599999999999</v>
      </c>
      <c r="AG55" s="13">
        <f>VLOOKUP(A:A,[1]TDSheet!$A:$W,23,0)</f>
        <v>88.109200000000001</v>
      </c>
      <c r="AH55" s="13">
        <f>VLOOKUP(A:A,[3]TDSheet!$A:$D,4,0)</f>
        <v>104.41</v>
      </c>
      <c r="AI55" s="13">
        <f>VLOOKUP(A:A,[1]TDSheet!$A:$AI,35,0)</f>
        <v>0</v>
      </c>
      <c r="AJ55" s="13">
        <f t="shared" si="16"/>
        <v>0</v>
      </c>
      <c r="AK55" s="13">
        <f t="shared" si="17"/>
        <v>0</v>
      </c>
      <c r="AL55" s="13">
        <f t="shared" si="18"/>
        <v>120</v>
      </c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8</v>
      </c>
      <c r="C56" s="8">
        <v>646.87199999999996</v>
      </c>
      <c r="D56" s="8">
        <v>640.60900000000004</v>
      </c>
      <c r="E56" s="8">
        <v>851.47</v>
      </c>
      <c r="F56" s="8">
        <v>410.25299999999999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50</v>
      </c>
      <c r="J56" s="13">
        <f>VLOOKUP(A:A,[2]TDSheet!$A:$F,6,0)</f>
        <v>827.34</v>
      </c>
      <c r="K56" s="13">
        <f t="shared" si="12"/>
        <v>24.129999999999995</v>
      </c>
      <c r="L56" s="13">
        <f>VLOOKUP(A:A,[1]TDSheet!$A:$U,21,0)</f>
        <v>100</v>
      </c>
      <c r="M56" s="13">
        <f>VLOOKUP(A:A,[1]TDSheet!$A:$V,22,0)</f>
        <v>250</v>
      </c>
      <c r="N56" s="13">
        <f>VLOOKUP(A:A,[1]TDSheet!$A:$X,24,0)</f>
        <v>200</v>
      </c>
      <c r="O56" s="13">
        <f>VLOOKUP(A:A,[1]TDSheet!$A:$P,16,0)</f>
        <v>0</v>
      </c>
      <c r="P56" s="13"/>
      <c r="Q56" s="13"/>
      <c r="R56" s="13"/>
      <c r="S56" s="13"/>
      <c r="T56" s="13"/>
      <c r="U56" s="13"/>
      <c r="V56" s="16">
        <v>200</v>
      </c>
      <c r="W56" s="13">
        <f t="shared" si="13"/>
        <v>170.29400000000001</v>
      </c>
      <c r="X56" s="16">
        <v>150</v>
      </c>
      <c r="Y56" s="17">
        <f t="shared" si="14"/>
        <v>7.6940643827733206</v>
      </c>
      <c r="Z56" s="13">
        <f t="shared" si="15"/>
        <v>2.4090866384018224</v>
      </c>
      <c r="AA56" s="13"/>
      <c r="AB56" s="13"/>
      <c r="AC56" s="13"/>
      <c r="AD56" s="13">
        <v>0</v>
      </c>
      <c r="AE56" s="13">
        <f>VLOOKUP(A:A,[1]TDSheet!$A:$AF,32,0)</f>
        <v>211.15320000000003</v>
      </c>
      <c r="AF56" s="13">
        <f>VLOOKUP(A:A,[1]TDSheet!$A:$AG,33,0)</f>
        <v>189.30360000000002</v>
      </c>
      <c r="AG56" s="13">
        <f>VLOOKUP(A:A,[1]TDSheet!$A:$W,23,0)</f>
        <v>166.6026</v>
      </c>
      <c r="AH56" s="13">
        <f>VLOOKUP(A:A,[3]TDSheet!$A:$D,4,0)</f>
        <v>188.89</v>
      </c>
      <c r="AI56" s="13" t="str">
        <f>VLOOKUP(A:A,[1]TDSheet!$A:$AI,35,0)</f>
        <v>оконч</v>
      </c>
      <c r="AJ56" s="13">
        <f t="shared" si="16"/>
        <v>0</v>
      </c>
      <c r="AK56" s="13">
        <f t="shared" si="17"/>
        <v>200</v>
      </c>
      <c r="AL56" s="13">
        <f t="shared" si="18"/>
        <v>150</v>
      </c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8</v>
      </c>
      <c r="C57" s="8">
        <v>129.84399999999999</v>
      </c>
      <c r="D57" s="8">
        <v>94.869</v>
      </c>
      <c r="E57" s="8">
        <v>98.942999999999998</v>
      </c>
      <c r="F57" s="8">
        <v>115.256</v>
      </c>
      <c r="G57" s="1">
        <f>VLOOKUP(A:A,[1]TDSheet!$A:$G,7,0)</f>
        <v>0</v>
      </c>
      <c r="H57" s="1">
        <f>VLOOKUP(A:A,[1]TDSheet!$A:$H,8,0)</f>
        <v>1</v>
      </c>
      <c r="I57" s="1">
        <f>VLOOKUP(A:A,[1]TDSheet!$A:$I,9,0)</f>
        <v>50</v>
      </c>
      <c r="J57" s="13">
        <f>VLOOKUP(A:A,[2]TDSheet!$A:$F,6,0)</f>
        <v>108.405</v>
      </c>
      <c r="K57" s="13">
        <f t="shared" si="12"/>
        <v>-9.4620000000000033</v>
      </c>
      <c r="L57" s="13">
        <f>VLOOKUP(A:A,[1]TDSheet!$A:$U,21,0)</f>
        <v>0</v>
      </c>
      <c r="M57" s="13">
        <f>VLOOKUP(A:A,[1]TDSheet!$A:$V,22,0)</f>
        <v>0</v>
      </c>
      <c r="N57" s="13">
        <f>VLOOKUP(A:A,[1]TDSheet!$A:$X,24,0)</f>
        <v>0</v>
      </c>
      <c r="O57" s="13">
        <f>VLOOKUP(A:A,[1]TDSheet!$A:$P,16,0)</f>
        <v>0</v>
      </c>
      <c r="P57" s="13"/>
      <c r="Q57" s="13"/>
      <c r="R57" s="13"/>
      <c r="S57" s="13"/>
      <c r="T57" s="13"/>
      <c r="U57" s="13"/>
      <c r="V57" s="16">
        <v>20</v>
      </c>
      <c r="W57" s="13">
        <f t="shared" si="13"/>
        <v>19.788599999999999</v>
      </c>
      <c r="X57" s="16">
        <v>20</v>
      </c>
      <c r="Y57" s="17">
        <f t="shared" si="14"/>
        <v>7.8457293593280983</v>
      </c>
      <c r="Z57" s="13">
        <f t="shared" si="15"/>
        <v>5.8243635224321073</v>
      </c>
      <c r="AA57" s="13"/>
      <c r="AB57" s="13"/>
      <c r="AC57" s="13"/>
      <c r="AD57" s="13">
        <v>0</v>
      </c>
      <c r="AE57" s="13">
        <f>VLOOKUP(A:A,[1]TDSheet!$A:$AF,32,0)</f>
        <v>25.533999999999999</v>
      </c>
      <c r="AF57" s="13">
        <f>VLOOKUP(A:A,[1]TDSheet!$A:$AG,33,0)</f>
        <v>27.937400000000004</v>
      </c>
      <c r="AG57" s="13">
        <f>VLOOKUP(A:A,[1]TDSheet!$A:$W,23,0)</f>
        <v>17.5854</v>
      </c>
      <c r="AH57" s="13">
        <f>VLOOKUP(A:A,[3]TDSheet!$A:$D,4,0)</f>
        <v>22.53</v>
      </c>
      <c r="AI57" s="13">
        <f>VLOOKUP(A:A,[1]TDSheet!$A:$AI,35,0)</f>
        <v>0</v>
      </c>
      <c r="AJ57" s="13">
        <f t="shared" si="16"/>
        <v>0</v>
      </c>
      <c r="AK57" s="13">
        <f t="shared" si="17"/>
        <v>20</v>
      </c>
      <c r="AL57" s="13">
        <f t="shared" si="18"/>
        <v>20</v>
      </c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8</v>
      </c>
      <c r="C58" s="8">
        <v>26.881</v>
      </c>
      <c r="D58" s="8">
        <v>12.84</v>
      </c>
      <c r="E58" s="8">
        <v>28.265000000000001</v>
      </c>
      <c r="F58" s="8">
        <v>11.456</v>
      </c>
      <c r="G58" s="1" t="str">
        <f>VLOOKUP(A:A,[1]TDSheet!$A:$G,7,0)</f>
        <v>нов</v>
      </c>
      <c r="H58" s="1">
        <f>VLOOKUP(A:A,[1]TDSheet!$A:$H,8,0)</f>
        <v>1</v>
      </c>
      <c r="I58" s="1" t="e">
        <f>VLOOKUP(A:A,[1]TDSheet!$A:$I,9,0)</f>
        <v>#N/A</v>
      </c>
      <c r="J58" s="13">
        <f>VLOOKUP(A:A,[2]TDSheet!$A:$F,6,0)</f>
        <v>28.550999999999998</v>
      </c>
      <c r="K58" s="13">
        <f t="shared" si="12"/>
        <v>-0.28599999999999781</v>
      </c>
      <c r="L58" s="13">
        <f>VLOOKUP(A:A,[1]TDSheet!$A:$U,21,0)</f>
        <v>10</v>
      </c>
      <c r="M58" s="13">
        <f>VLOOKUP(A:A,[1]TDSheet!$A:$V,22,0)</f>
        <v>10</v>
      </c>
      <c r="N58" s="13">
        <f>VLOOKUP(A:A,[1]TDSheet!$A:$X,24,0)</f>
        <v>10</v>
      </c>
      <c r="O58" s="13">
        <f>VLOOKUP(A:A,[1]TDSheet!$A:$P,16,0)</f>
        <v>0</v>
      </c>
      <c r="P58" s="13"/>
      <c r="Q58" s="13"/>
      <c r="R58" s="13"/>
      <c r="S58" s="13"/>
      <c r="T58" s="13"/>
      <c r="U58" s="13"/>
      <c r="V58" s="16"/>
      <c r="W58" s="13">
        <f t="shared" si="13"/>
        <v>5.6530000000000005</v>
      </c>
      <c r="X58" s="16"/>
      <c r="Y58" s="17">
        <f t="shared" si="14"/>
        <v>7.3334512648151424</v>
      </c>
      <c r="Z58" s="13">
        <f t="shared" si="15"/>
        <v>2.0265345834070403</v>
      </c>
      <c r="AA58" s="13"/>
      <c r="AB58" s="13"/>
      <c r="AC58" s="13"/>
      <c r="AD58" s="13">
        <v>0</v>
      </c>
      <c r="AE58" s="13">
        <f>VLOOKUP(A:A,[1]TDSheet!$A:$AF,32,0)</f>
        <v>6.7232000000000003</v>
      </c>
      <c r="AF58" s="13">
        <f>VLOOKUP(A:A,[1]TDSheet!$A:$AG,33,0)</f>
        <v>7.0287999999999995</v>
      </c>
      <c r="AG58" s="13">
        <f>VLOOKUP(A:A,[1]TDSheet!$A:$W,23,0)</f>
        <v>6.569799999999999</v>
      </c>
      <c r="AH58" s="13">
        <f>VLOOKUP(A:A,[3]TDSheet!$A:$D,4,0)</f>
        <v>11.46</v>
      </c>
      <c r="AI58" s="13" t="str">
        <f>VLOOKUP(A:A,[1]TDSheet!$A:$AI,35,0)</f>
        <v>увел</v>
      </c>
      <c r="AJ58" s="13">
        <f t="shared" si="16"/>
        <v>0</v>
      </c>
      <c r="AK58" s="13">
        <f t="shared" si="17"/>
        <v>0</v>
      </c>
      <c r="AL58" s="13">
        <f t="shared" si="18"/>
        <v>0</v>
      </c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8</v>
      </c>
      <c r="C59" s="8">
        <v>931.41300000000001</v>
      </c>
      <c r="D59" s="8">
        <v>3516.346</v>
      </c>
      <c r="E59" s="8">
        <v>3157.1889999999999</v>
      </c>
      <c r="F59" s="8">
        <v>1250.4639999999999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40</v>
      </c>
      <c r="J59" s="13">
        <f>VLOOKUP(A:A,[2]TDSheet!$A:$F,6,0)</f>
        <v>3094.0720000000001</v>
      </c>
      <c r="K59" s="13">
        <f t="shared" si="12"/>
        <v>63.116999999999734</v>
      </c>
      <c r="L59" s="13">
        <f>VLOOKUP(A:A,[1]TDSheet!$A:$U,21,0)</f>
        <v>300</v>
      </c>
      <c r="M59" s="13">
        <f>VLOOKUP(A:A,[1]TDSheet!$A:$V,22,0)</f>
        <v>1000</v>
      </c>
      <c r="N59" s="13">
        <f>VLOOKUP(A:A,[1]TDSheet!$A:$X,24,0)</f>
        <v>750</v>
      </c>
      <c r="O59" s="13">
        <f>VLOOKUP(A:A,[1]TDSheet!$A:$P,16,0)</f>
        <v>0</v>
      </c>
      <c r="P59" s="13"/>
      <c r="Q59" s="13"/>
      <c r="R59" s="13"/>
      <c r="S59" s="13"/>
      <c r="T59" s="13"/>
      <c r="U59" s="13"/>
      <c r="V59" s="16">
        <v>800</v>
      </c>
      <c r="W59" s="13">
        <f t="shared" si="13"/>
        <v>631.43779999999992</v>
      </c>
      <c r="X59" s="16">
        <v>650</v>
      </c>
      <c r="Y59" s="17">
        <f t="shared" si="14"/>
        <v>7.5232493208357187</v>
      </c>
      <c r="Z59" s="13">
        <f t="shared" si="15"/>
        <v>1.9803439071908588</v>
      </c>
      <c r="AA59" s="13"/>
      <c r="AB59" s="13"/>
      <c r="AC59" s="13"/>
      <c r="AD59" s="13">
        <v>0</v>
      </c>
      <c r="AE59" s="13">
        <f>VLOOKUP(A:A,[1]TDSheet!$A:$AF,32,0)</f>
        <v>556.77620000000002</v>
      </c>
      <c r="AF59" s="13">
        <f>VLOOKUP(A:A,[1]TDSheet!$A:$AG,33,0)</f>
        <v>605.83780000000002</v>
      </c>
      <c r="AG59" s="13">
        <f>VLOOKUP(A:A,[1]TDSheet!$A:$W,23,0)</f>
        <v>625.64020000000005</v>
      </c>
      <c r="AH59" s="13">
        <f>VLOOKUP(A:A,[3]TDSheet!$A:$D,4,0)</f>
        <v>725.82500000000005</v>
      </c>
      <c r="AI59" s="13" t="str">
        <f>VLOOKUP(A:A,[1]TDSheet!$A:$AI,35,0)</f>
        <v>сентак</v>
      </c>
      <c r="AJ59" s="13">
        <f t="shared" si="16"/>
        <v>0</v>
      </c>
      <c r="AK59" s="13">
        <f t="shared" si="17"/>
        <v>800</v>
      </c>
      <c r="AL59" s="13">
        <f t="shared" si="18"/>
        <v>650</v>
      </c>
      <c r="AM59" s="13"/>
      <c r="AN59" s="13"/>
    </row>
    <row r="60" spans="1:40" s="1" customFormat="1" ht="11.1" customHeight="1" outlineLevel="1" x14ac:dyDescent="0.2">
      <c r="A60" s="7" t="s">
        <v>63</v>
      </c>
      <c r="B60" s="7" t="s">
        <v>13</v>
      </c>
      <c r="C60" s="8">
        <v>2211</v>
      </c>
      <c r="D60" s="8">
        <v>5352</v>
      </c>
      <c r="E60" s="8">
        <v>6082</v>
      </c>
      <c r="F60" s="8">
        <v>1395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50</v>
      </c>
      <c r="J60" s="13">
        <f>VLOOKUP(A:A,[2]TDSheet!$A:$F,6,0)</f>
        <v>6110</v>
      </c>
      <c r="K60" s="13">
        <f t="shared" si="12"/>
        <v>-28</v>
      </c>
      <c r="L60" s="13">
        <f>VLOOKUP(A:A,[1]TDSheet!$A:$U,21,0)</f>
        <v>500</v>
      </c>
      <c r="M60" s="13">
        <f>VLOOKUP(A:A,[1]TDSheet!$A:$V,22,0)</f>
        <v>1300</v>
      </c>
      <c r="N60" s="13">
        <f>VLOOKUP(A:A,[1]TDSheet!$A:$X,24,0)</f>
        <v>1000</v>
      </c>
      <c r="O60" s="13">
        <f>VLOOKUP(A:A,[1]TDSheet!$A:$P,16,0)</f>
        <v>800</v>
      </c>
      <c r="P60" s="13"/>
      <c r="Q60" s="13"/>
      <c r="R60" s="13"/>
      <c r="S60" s="13"/>
      <c r="T60" s="13">
        <v>1370</v>
      </c>
      <c r="U60" s="13"/>
      <c r="V60" s="16">
        <v>1500</v>
      </c>
      <c r="W60" s="13">
        <f t="shared" si="13"/>
        <v>872.4</v>
      </c>
      <c r="X60" s="16">
        <v>850</v>
      </c>
      <c r="Y60" s="17">
        <f t="shared" si="14"/>
        <v>8.4193030719853272</v>
      </c>
      <c r="Z60" s="13">
        <f t="shared" si="15"/>
        <v>1.5990371389270976</v>
      </c>
      <c r="AA60" s="13"/>
      <c r="AB60" s="13"/>
      <c r="AC60" s="13"/>
      <c r="AD60" s="13">
        <f>VLOOKUP(A:A,[4]TDSheet!$A:$D,4,0)</f>
        <v>1720</v>
      </c>
      <c r="AE60" s="13">
        <f>VLOOKUP(A:A,[1]TDSheet!$A:$AF,32,0)</f>
        <v>651.6</v>
      </c>
      <c r="AF60" s="13">
        <f>VLOOKUP(A:A,[1]TDSheet!$A:$AG,33,0)</f>
        <v>780.6</v>
      </c>
      <c r="AG60" s="13">
        <f>VLOOKUP(A:A,[1]TDSheet!$A:$W,23,0)</f>
        <v>791.8</v>
      </c>
      <c r="AH60" s="13">
        <f>VLOOKUP(A:A,[3]TDSheet!$A:$D,4,0)</f>
        <v>925</v>
      </c>
      <c r="AI60" s="13" t="str">
        <f>VLOOKUP(A:A,[1]TDSheet!$A:$AI,35,0)</f>
        <v>сентак</v>
      </c>
      <c r="AJ60" s="13">
        <f t="shared" si="16"/>
        <v>616.5</v>
      </c>
      <c r="AK60" s="13">
        <f t="shared" si="17"/>
        <v>675</v>
      </c>
      <c r="AL60" s="13">
        <f t="shared" si="18"/>
        <v>382.5</v>
      </c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55.03</v>
      </c>
      <c r="D61" s="8"/>
      <c r="E61" s="8">
        <v>4.53</v>
      </c>
      <c r="F61" s="8">
        <v>50.5</v>
      </c>
      <c r="G61" s="1" t="str">
        <f>VLOOKUP(A:A,[1]TDSheet!$A:$G,7,0)</f>
        <v>нов</v>
      </c>
      <c r="H61" s="1">
        <f>VLOOKUP(A:A,[1]TDSheet!$A:$H,8,0)</f>
        <v>0</v>
      </c>
      <c r="I61" s="1" t="e">
        <f>VLOOKUP(A:A,[1]TDSheet!$A:$I,9,0)</f>
        <v>#N/A</v>
      </c>
      <c r="J61" s="13">
        <f>VLOOKUP(A:A,[2]TDSheet!$A:$F,6,0)</f>
        <v>4.3</v>
      </c>
      <c r="K61" s="13">
        <f t="shared" si="12"/>
        <v>0.23000000000000043</v>
      </c>
      <c r="L61" s="13">
        <f>VLOOKUP(A:A,[1]TDSheet!$A:$U,21,0)</f>
        <v>0</v>
      </c>
      <c r="M61" s="13">
        <f>VLOOKUP(A:A,[1]TDSheet!$A:$V,22,0)</f>
        <v>0</v>
      </c>
      <c r="N61" s="13">
        <f>VLOOKUP(A:A,[1]TDSheet!$A:$X,24,0)</f>
        <v>0</v>
      </c>
      <c r="O61" s="13">
        <f>VLOOKUP(A:A,[1]TDSheet!$A:$P,16,0)</f>
        <v>0</v>
      </c>
      <c r="P61" s="13"/>
      <c r="Q61" s="13"/>
      <c r="R61" s="13"/>
      <c r="S61" s="13"/>
      <c r="T61" s="13"/>
      <c r="U61" s="13"/>
      <c r="V61" s="16"/>
      <c r="W61" s="13">
        <f t="shared" si="13"/>
        <v>0.90600000000000003</v>
      </c>
      <c r="X61" s="16"/>
      <c r="Y61" s="17">
        <f t="shared" si="14"/>
        <v>55.739514348785868</v>
      </c>
      <c r="Z61" s="13">
        <f t="shared" si="15"/>
        <v>55.739514348785868</v>
      </c>
      <c r="AA61" s="13"/>
      <c r="AB61" s="13"/>
      <c r="AC61" s="13"/>
      <c r="AD61" s="13">
        <v>0</v>
      </c>
      <c r="AE61" s="13">
        <f>VLOOKUP(A:A,[1]TDSheet!$A:$AF,32,0)</f>
        <v>7.6</v>
      </c>
      <c r="AF61" s="13">
        <f>VLOOKUP(A:A,[1]TDSheet!$A:$AG,33,0)</f>
        <v>0.60399999999999998</v>
      </c>
      <c r="AG61" s="13">
        <f>VLOOKUP(A:A,[1]TDSheet!$A:$W,23,0)</f>
        <v>0.90600000000000003</v>
      </c>
      <c r="AH61" s="13">
        <v>0</v>
      </c>
      <c r="AI61" s="13" t="str">
        <f>VLOOKUP(A:A,[1]TDSheet!$A:$AI,35,0)</f>
        <v>выв0609</v>
      </c>
      <c r="AJ61" s="13">
        <f t="shared" si="16"/>
        <v>0</v>
      </c>
      <c r="AK61" s="13">
        <f t="shared" si="17"/>
        <v>0</v>
      </c>
      <c r="AL61" s="13">
        <f t="shared" si="18"/>
        <v>0</v>
      </c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8</v>
      </c>
      <c r="C62" s="8">
        <v>27.777999999999999</v>
      </c>
      <c r="D62" s="8"/>
      <c r="E62" s="8">
        <v>3.82</v>
      </c>
      <c r="F62" s="8">
        <v>23.157</v>
      </c>
      <c r="G62" s="1" t="str">
        <f>VLOOKUP(A:A,[1]TDSheet!$A:$G,7,0)</f>
        <v>нов</v>
      </c>
      <c r="H62" s="1">
        <f>VLOOKUP(A:A,[1]TDSheet!$A:$H,8,0)</f>
        <v>0</v>
      </c>
      <c r="I62" s="1" t="e">
        <f>VLOOKUP(A:A,[1]TDSheet!$A:$I,9,0)</f>
        <v>#N/A</v>
      </c>
      <c r="J62" s="13">
        <f>VLOOKUP(A:A,[2]TDSheet!$A:$F,6,0)</f>
        <v>3.5510000000000002</v>
      </c>
      <c r="K62" s="13">
        <f t="shared" si="12"/>
        <v>0.26899999999999968</v>
      </c>
      <c r="L62" s="13">
        <f>VLOOKUP(A:A,[1]TDSheet!$A:$U,21,0)</f>
        <v>0</v>
      </c>
      <c r="M62" s="13">
        <f>VLOOKUP(A:A,[1]TDSheet!$A:$V,22,0)</f>
        <v>0</v>
      </c>
      <c r="N62" s="13">
        <f>VLOOKUP(A:A,[1]TDSheet!$A:$X,24,0)</f>
        <v>0</v>
      </c>
      <c r="O62" s="13">
        <f>VLOOKUP(A:A,[1]TDSheet!$A:$P,16,0)</f>
        <v>0</v>
      </c>
      <c r="P62" s="13"/>
      <c r="Q62" s="13"/>
      <c r="R62" s="13"/>
      <c r="S62" s="13"/>
      <c r="T62" s="13"/>
      <c r="U62" s="13"/>
      <c r="V62" s="16"/>
      <c r="W62" s="13">
        <f t="shared" si="13"/>
        <v>0.76400000000000001</v>
      </c>
      <c r="X62" s="16"/>
      <c r="Y62" s="17">
        <f t="shared" si="14"/>
        <v>30.310209424083769</v>
      </c>
      <c r="Z62" s="13">
        <f t="shared" si="15"/>
        <v>30.310209424083769</v>
      </c>
      <c r="AA62" s="13"/>
      <c r="AB62" s="13"/>
      <c r="AC62" s="13"/>
      <c r="AD62" s="13">
        <v>0</v>
      </c>
      <c r="AE62" s="13">
        <f>VLOOKUP(A:A,[1]TDSheet!$A:$AF,32,0)</f>
        <v>4.7223999999999995</v>
      </c>
      <c r="AF62" s="13">
        <f>VLOOKUP(A:A,[1]TDSheet!$A:$AG,33,0)</f>
        <v>1.6808000000000001</v>
      </c>
      <c r="AG62" s="13">
        <f>VLOOKUP(A:A,[1]TDSheet!$A:$W,23,0)</f>
        <v>1.0695999999999999</v>
      </c>
      <c r="AH62" s="13">
        <f>VLOOKUP(A:A,[3]TDSheet!$A:$D,4,0)</f>
        <v>1.528</v>
      </c>
      <c r="AI62" s="13" t="str">
        <f>VLOOKUP(A:A,[1]TDSheet!$A:$AI,35,0)</f>
        <v>выв0609</v>
      </c>
      <c r="AJ62" s="13">
        <f t="shared" si="16"/>
        <v>0</v>
      </c>
      <c r="AK62" s="13">
        <f t="shared" si="17"/>
        <v>0</v>
      </c>
      <c r="AL62" s="13">
        <f t="shared" si="18"/>
        <v>0</v>
      </c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13</v>
      </c>
      <c r="C63" s="8">
        <v>2252</v>
      </c>
      <c r="D63" s="8">
        <v>3858</v>
      </c>
      <c r="E63" s="8">
        <v>4127</v>
      </c>
      <c r="F63" s="8">
        <v>1899</v>
      </c>
      <c r="G63" s="1" t="str">
        <f>VLOOKUP(A:A,[1]TDSheet!$A:$G,7,0)</f>
        <v>акяб</v>
      </c>
      <c r="H63" s="1">
        <f>VLOOKUP(A:A,[1]TDSheet!$A:$H,8,0)</f>
        <v>0.45</v>
      </c>
      <c r="I63" s="1">
        <f>VLOOKUP(A:A,[1]TDSheet!$A:$I,9,0)</f>
        <v>50</v>
      </c>
      <c r="J63" s="13">
        <f>VLOOKUP(A:A,[2]TDSheet!$A:$F,6,0)</f>
        <v>4165</v>
      </c>
      <c r="K63" s="13">
        <f t="shared" si="12"/>
        <v>-38</v>
      </c>
      <c r="L63" s="13">
        <f>VLOOKUP(A:A,[1]TDSheet!$A:$U,21,0)</f>
        <v>0</v>
      </c>
      <c r="M63" s="13">
        <f>VLOOKUP(A:A,[1]TDSheet!$A:$V,22,0)</f>
        <v>500</v>
      </c>
      <c r="N63" s="13">
        <f>VLOOKUP(A:A,[1]TDSheet!$A:$X,24,0)</f>
        <v>700</v>
      </c>
      <c r="O63" s="13">
        <f>VLOOKUP(A:A,[1]TDSheet!$A:$P,16,0)</f>
        <v>600</v>
      </c>
      <c r="P63" s="13"/>
      <c r="Q63" s="13"/>
      <c r="R63" s="13"/>
      <c r="S63" s="13"/>
      <c r="T63" s="13">
        <v>2400</v>
      </c>
      <c r="U63" s="13"/>
      <c r="V63" s="16">
        <v>400</v>
      </c>
      <c r="W63" s="13">
        <f t="shared" si="13"/>
        <v>545.4</v>
      </c>
      <c r="X63" s="16">
        <v>600</v>
      </c>
      <c r="Y63" s="17">
        <f t="shared" si="14"/>
        <v>8.6156949028236163</v>
      </c>
      <c r="Z63" s="13">
        <f t="shared" si="15"/>
        <v>3.4818481848184821</v>
      </c>
      <c r="AA63" s="13"/>
      <c r="AB63" s="13"/>
      <c r="AC63" s="13"/>
      <c r="AD63" s="13">
        <f>VLOOKUP(A:A,[4]TDSheet!$A:$D,4,0)</f>
        <v>1400</v>
      </c>
      <c r="AE63" s="13">
        <f>VLOOKUP(A:A,[1]TDSheet!$A:$AF,32,0)</f>
        <v>688.8</v>
      </c>
      <c r="AF63" s="13">
        <f>VLOOKUP(A:A,[1]TDSheet!$A:$AG,33,0)</f>
        <v>656</v>
      </c>
      <c r="AG63" s="13">
        <f>VLOOKUP(A:A,[1]TDSheet!$A:$W,23,0)</f>
        <v>525.6</v>
      </c>
      <c r="AH63" s="13">
        <f>VLOOKUP(A:A,[3]TDSheet!$A:$D,4,0)</f>
        <v>621</v>
      </c>
      <c r="AI63" s="13" t="str">
        <f>VLOOKUP(A:A,[1]TDSheet!$A:$AI,35,0)</f>
        <v>оконч</v>
      </c>
      <c r="AJ63" s="13">
        <f t="shared" si="16"/>
        <v>1080</v>
      </c>
      <c r="AK63" s="13">
        <f t="shared" si="17"/>
        <v>180</v>
      </c>
      <c r="AL63" s="13">
        <f t="shared" si="18"/>
        <v>270</v>
      </c>
      <c r="AM63" s="13"/>
      <c r="AN63" s="13"/>
    </row>
    <row r="64" spans="1:40" s="1" customFormat="1" ht="11.1" customHeight="1" outlineLevel="1" x14ac:dyDescent="0.2">
      <c r="A64" s="7" t="s">
        <v>67</v>
      </c>
      <c r="B64" s="7" t="s">
        <v>13</v>
      </c>
      <c r="C64" s="8">
        <v>622</v>
      </c>
      <c r="D64" s="8">
        <v>2094</v>
      </c>
      <c r="E64" s="8">
        <v>1606</v>
      </c>
      <c r="F64" s="8">
        <v>1080</v>
      </c>
      <c r="G64" s="1">
        <f>VLOOKUP(A:A,[1]TDSheet!$A:$G,7,0)</f>
        <v>0</v>
      </c>
      <c r="H64" s="1">
        <f>VLOOKUP(A:A,[1]TDSheet!$A:$H,8,0)</f>
        <v>0.45</v>
      </c>
      <c r="I64" s="1">
        <f>VLOOKUP(A:A,[1]TDSheet!$A:$I,9,0)</f>
        <v>50</v>
      </c>
      <c r="J64" s="13">
        <f>VLOOKUP(A:A,[2]TDSheet!$A:$F,6,0)</f>
        <v>1605</v>
      </c>
      <c r="K64" s="13">
        <f t="shared" si="12"/>
        <v>1</v>
      </c>
      <c r="L64" s="13">
        <f>VLOOKUP(A:A,[1]TDSheet!$A:$U,21,0)</f>
        <v>0</v>
      </c>
      <c r="M64" s="13">
        <f>VLOOKUP(A:A,[1]TDSheet!$A:$V,22,0)</f>
        <v>500</v>
      </c>
      <c r="N64" s="13">
        <f>VLOOKUP(A:A,[1]TDSheet!$A:$X,24,0)</f>
        <v>450</v>
      </c>
      <c r="O64" s="13">
        <f>VLOOKUP(A:A,[1]TDSheet!$A:$P,16,0)</f>
        <v>0</v>
      </c>
      <c r="P64" s="13"/>
      <c r="Q64" s="13"/>
      <c r="R64" s="13"/>
      <c r="S64" s="13"/>
      <c r="T64" s="13"/>
      <c r="U64" s="13"/>
      <c r="V64" s="16"/>
      <c r="W64" s="13">
        <f t="shared" si="13"/>
        <v>321.2</v>
      </c>
      <c r="X64" s="16">
        <v>380</v>
      </c>
      <c r="Y64" s="17">
        <f t="shared" si="14"/>
        <v>7.5031133250311335</v>
      </c>
      <c r="Z64" s="13">
        <f t="shared" si="15"/>
        <v>3.3623910336239105</v>
      </c>
      <c r="AA64" s="13"/>
      <c r="AB64" s="13"/>
      <c r="AC64" s="13"/>
      <c r="AD64" s="13">
        <v>0</v>
      </c>
      <c r="AE64" s="13">
        <f>VLOOKUP(A:A,[1]TDSheet!$A:$AF,32,0)</f>
        <v>278.8</v>
      </c>
      <c r="AF64" s="13">
        <f>VLOOKUP(A:A,[1]TDSheet!$A:$AG,33,0)</f>
        <v>328.6</v>
      </c>
      <c r="AG64" s="13">
        <f>VLOOKUP(A:A,[1]TDSheet!$A:$W,23,0)</f>
        <v>335</v>
      </c>
      <c r="AH64" s="13">
        <f>VLOOKUP(A:A,[3]TDSheet!$A:$D,4,0)</f>
        <v>332</v>
      </c>
      <c r="AI64" s="13">
        <f>VLOOKUP(A:A,[1]TDSheet!$A:$AI,35,0)</f>
        <v>0</v>
      </c>
      <c r="AJ64" s="13">
        <f t="shared" si="16"/>
        <v>0</v>
      </c>
      <c r="AK64" s="13">
        <f t="shared" si="17"/>
        <v>0</v>
      </c>
      <c r="AL64" s="13">
        <f t="shared" si="18"/>
        <v>171</v>
      </c>
      <c r="AM64" s="13"/>
      <c r="AN64" s="13"/>
    </row>
    <row r="65" spans="1:40" s="1" customFormat="1" ht="11.1" customHeight="1" outlineLevel="1" x14ac:dyDescent="0.2">
      <c r="A65" s="7" t="s">
        <v>68</v>
      </c>
      <c r="B65" s="7" t="s">
        <v>13</v>
      </c>
      <c r="C65" s="8">
        <v>330</v>
      </c>
      <c r="D65" s="8">
        <v>751</v>
      </c>
      <c r="E65" s="8">
        <v>590</v>
      </c>
      <c r="F65" s="8">
        <v>472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660</v>
      </c>
      <c r="K65" s="13">
        <f t="shared" si="12"/>
        <v>-70</v>
      </c>
      <c r="L65" s="13">
        <f>VLOOKUP(A:A,[1]TDSheet!$A:$U,21,0)</f>
        <v>0</v>
      </c>
      <c r="M65" s="13">
        <f>VLOOKUP(A:A,[1]TDSheet!$A:$V,22,0)</f>
        <v>140</v>
      </c>
      <c r="N65" s="13">
        <f>VLOOKUP(A:A,[1]TDSheet!$A:$X,24,0)</f>
        <v>150</v>
      </c>
      <c r="O65" s="13">
        <f>VLOOKUP(A:A,[1]TDSheet!$A:$P,16,0)</f>
        <v>0</v>
      </c>
      <c r="P65" s="13"/>
      <c r="Q65" s="13"/>
      <c r="R65" s="13"/>
      <c r="S65" s="13"/>
      <c r="T65" s="13"/>
      <c r="U65" s="13"/>
      <c r="V65" s="16"/>
      <c r="W65" s="13">
        <f t="shared" si="13"/>
        <v>118</v>
      </c>
      <c r="X65" s="16">
        <v>130</v>
      </c>
      <c r="Y65" s="17">
        <f t="shared" si="14"/>
        <v>7.5593220338983054</v>
      </c>
      <c r="Z65" s="13">
        <f t="shared" si="15"/>
        <v>4</v>
      </c>
      <c r="AA65" s="13"/>
      <c r="AB65" s="13"/>
      <c r="AC65" s="13"/>
      <c r="AD65" s="13">
        <v>0</v>
      </c>
      <c r="AE65" s="13">
        <f>VLOOKUP(A:A,[1]TDSheet!$A:$AF,32,0)</f>
        <v>110.6</v>
      </c>
      <c r="AF65" s="13">
        <f>VLOOKUP(A:A,[1]TDSheet!$A:$AG,33,0)</f>
        <v>112</v>
      </c>
      <c r="AG65" s="13">
        <f>VLOOKUP(A:A,[1]TDSheet!$A:$W,23,0)</f>
        <v>119.8</v>
      </c>
      <c r="AH65" s="13">
        <f>VLOOKUP(A:A,[3]TDSheet!$A:$D,4,0)</f>
        <v>149</v>
      </c>
      <c r="AI65" s="13" t="e">
        <f>VLOOKUP(A:A,[1]TDSheet!$A:$AI,35,0)</f>
        <v>#N/A</v>
      </c>
      <c r="AJ65" s="13">
        <f t="shared" si="16"/>
        <v>0</v>
      </c>
      <c r="AK65" s="13">
        <f t="shared" si="17"/>
        <v>0</v>
      </c>
      <c r="AL65" s="13">
        <f t="shared" si="18"/>
        <v>52</v>
      </c>
      <c r="AM65" s="13"/>
      <c r="AN65" s="13"/>
    </row>
    <row r="66" spans="1:40" s="1" customFormat="1" ht="11.1" customHeight="1" outlineLevel="1" x14ac:dyDescent="0.2">
      <c r="A66" s="7" t="s">
        <v>69</v>
      </c>
      <c r="B66" s="7" t="s">
        <v>13</v>
      </c>
      <c r="C66" s="8">
        <v>202</v>
      </c>
      <c r="D66" s="8">
        <v>755</v>
      </c>
      <c r="E66" s="8">
        <v>555</v>
      </c>
      <c r="F66" s="8">
        <v>385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589</v>
      </c>
      <c r="K66" s="13">
        <f t="shared" si="12"/>
        <v>-34</v>
      </c>
      <c r="L66" s="13">
        <f>VLOOKUP(A:A,[1]TDSheet!$A:$U,21,0)</f>
        <v>0</v>
      </c>
      <c r="M66" s="13">
        <f>VLOOKUP(A:A,[1]TDSheet!$A:$V,22,0)</f>
        <v>150</v>
      </c>
      <c r="N66" s="13">
        <f>VLOOKUP(A:A,[1]TDSheet!$A:$X,24,0)</f>
        <v>130</v>
      </c>
      <c r="O66" s="13">
        <f>VLOOKUP(A:A,[1]TDSheet!$A:$P,16,0)</f>
        <v>0</v>
      </c>
      <c r="P66" s="13"/>
      <c r="Q66" s="13"/>
      <c r="R66" s="13"/>
      <c r="S66" s="13"/>
      <c r="T66" s="13"/>
      <c r="U66" s="13"/>
      <c r="V66" s="16"/>
      <c r="W66" s="13">
        <f t="shared" si="13"/>
        <v>111</v>
      </c>
      <c r="X66" s="16">
        <v>170</v>
      </c>
      <c r="Y66" s="17">
        <f t="shared" si="14"/>
        <v>7.5225225225225225</v>
      </c>
      <c r="Z66" s="13">
        <f t="shared" si="15"/>
        <v>3.4684684684684686</v>
      </c>
      <c r="AA66" s="13"/>
      <c r="AB66" s="13"/>
      <c r="AC66" s="13"/>
      <c r="AD66" s="13">
        <v>0</v>
      </c>
      <c r="AE66" s="13">
        <f>VLOOKUP(A:A,[1]TDSheet!$A:$AF,32,0)</f>
        <v>99.8</v>
      </c>
      <c r="AF66" s="13">
        <f>VLOOKUP(A:A,[1]TDSheet!$A:$AG,33,0)</f>
        <v>95.8</v>
      </c>
      <c r="AG66" s="13">
        <f>VLOOKUP(A:A,[1]TDSheet!$A:$W,23,0)</f>
        <v>109.8</v>
      </c>
      <c r="AH66" s="13">
        <f>VLOOKUP(A:A,[3]TDSheet!$A:$D,4,0)</f>
        <v>127</v>
      </c>
      <c r="AI66" s="13" t="e">
        <f>VLOOKUP(A:A,[1]TDSheet!$A:$AI,35,0)</f>
        <v>#N/A</v>
      </c>
      <c r="AJ66" s="13">
        <f t="shared" si="16"/>
        <v>0</v>
      </c>
      <c r="AK66" s="13">
        <f t="shared" si="17"/>
        <v>0</v>
      </c>
      <c r="AL66" s="13">
        <f t="shared" si="18"/>
        <v>68</v>
      </c>
      <c r="AM66" s="13"/>
      <c r="AN66" s="13"/>
    </row>
    <row r="67" spans="1:40" s="1" customFormat="1" ht="11.1" customHeight="1" outlineLevel="1" x14ac:dyDescent="0.2">
      <c r="A67" s="7" t="s">
        <v>70</v>
      </c>
      <c r="B67" s="7" t="s">
        <v>8</v>
      </c>
      <c r="C67" s="8">
        <v>971.50099999999998</v>
      </c>
      <c r="D67" s="8">
        <v>1913.3689999999999</v>
      </c>
      <c r="E67" s="18">
        <v>1081</v>
      </c>
      <c r="F67" s="19">
        <v>914</v>
      </c>
      <c r="G67" s="1" t="str">
        <f>VLOOKUP(A:A,[1]TDSheet!$A:$G,7,0)</f>
        <v>ак апр</v>
      </c>
      <c r="H67" s="1">
        <f>VLOOKUP(A:A,[1]TDSheet!$A:$H,8,0)</f>
        <v>1</v>
      </c>
      <c r="I67" s="1">
        <f>VLOOKUP(A:A,[1]TDSheet!$A:$I,9,0)</f>
        <v>50</v>
      </c>
      <c r="J67" s="13">
        <f>VLOOKUP(A:A,[2]TDSheet!$A:$F,6,0)</f>
        <v>651.31200000000001</v>
      </c>
      <c r="K67" s="13">
        <f t="shared" si="12"/>
        <v>429.68799999999999</v>
      </c>
      <c r="L67" s="13">
        <f>VLOOKUP(A:A,[1]TDSheet!$A:$U,21,0)</f>
        <v>0</v>
      </c>
      <c r="M67" s="13">
        <f>VLOOKUP(A:A,[1]TDSheet!$A:$V,22,0)</f>
        <v>300</v>
      </c>
      <c r="N67" s="13">
        <f>VLOOKUP(A:A,[1]TDSheet!$A:$X,24,0)</f>
        <v>300</v>
      </c>
      <c r="O67" s="13">
        <f>VLOOKUP(A:A,[1]TDSheet!$A:$P,16,0)</f>
        <v>0</v>
      </c>
      <c r="P67" s="13"/>
      <c r="Q67" s="13"/>
      <c r="R67" s="13"/>
      <c r="S67" s="13"/>
      <c r="T67" s="13"/>
      <c r="U67" s="13"/>
      <c r="V67" s="16"/>
      <c r="W67" s="13">
        <f t="shared" si="13"/>
        <v>216.2</v>
      </c>
      <c r="X67" s="16">
        <v>110</v>
      </c>
      <c r="Y67" s="17">
        <f t="shared" si="14"/>
        <v>7.5115633672525446</v>
      </c>
      <c r="Z67" s="13">
        <f t="shared" si="15"/>
        <v>4.2275670675300647</v>
      </c>
      <c r="AA67" s="13"/>
      <c r="AB67" s="13"/>
      <c r="AC67" s="13"/>
      <c r="AD67" s="13">
        <v>0</v>
      </c>
      <c r="AE67" s="13">
        <f>VLOOKUP(A:A,[1]TDSheet!$A:$AF,32,0)</f>
        <v>221.2</v>
      </c>
      <c r="AF67" s="13">
        <f>VLOOKUP(A:A,[1]TDSheet!$A:$AG,33,0)</f>
        <v>261.39999999999998</v>
      </c>
      <c r="AG67" s="13">
        <f>VLOOKUP(A:A,[1]TDSheet!$A:$W,23,0)</f>
        <v>237.2</v>
      </c>
      <c r="AH67" s="13">
        <f>VLOOKUP(A:A,[3]TDSheet!$A:$D,4,0)</f>
        <v>131.89500000000001</v>
      </c>
      <c r="AI67" s="13">
        <f>VLOOKUP(A:A,[1]TDSheet!$A:$AI,35,0)</f>
        <v>0</v>
      </c>
      <c r="AJ67" s="13">
        <f t="shared" si="16"/>
        <v>0</v>
      </c>
      <c r="AK67" s="13">
        <f t="shared" si="17"/>
        <v>0</v>
      </c>
      <c r="AL67" s="13">
        <f t="shared" si="18"/>
        <v>110</v>
      </c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13</v>
      </c>
      <c r="C68" s="8">
        <v>654</v>
      </c>
      <c r="D68" s="8">
        <v>723</v>
      </c>
      <c r="E68" s="8">
        <v>410</v>
      </c>
      <c r="F68" s="8">
        <v>949</v>
      </c>
      <c r="G68" s="1">
        <f>VLOOKUP(A:A,[1]TDSheet!$A:$G,7,0)</f>
        <v>0</v>
      </c>
      <c r="H68" s="1">
        <f>VLOOKUP(A:A,[1]TDSheet!$A:$H,8,0)</f>
        <v>0.1</v>
      </c>
      <c r="I68" s="1" t="e">
        <f>VLOOKUP(A:A,[1]TDSheet!$A:$I,9,0)</f>
        <v>#N/A</v>
      </c>
      <c r="J68" s="13">
        <f>VLOOKUP(A:A,[2]TDSheet!$A:$F,6,0)</f>
        <v>434</v>
      </c>
      <c r="K68" s="13">
        <f t="shared" si="12"/>
        <v>-24</v>
      </c>
      <c r="L68" s="13">
        <f>VLOOKUP(A:A,[1]TDSheet!$A:$U,21,0)</f>
        <v>0</v>
      </c>
      <c r="M68" s="13">
        <f>VLOOKUP(A:A,[1]TDSheet!$A:$V,22,0)</f>
        <v>0</v>
      </c>
      <c r="N68" s="13">
        <f>VLOOKUP(A:A,[1]TDSheet!$A:$X,24,0)</f>
        <v>500</v>
      </c>
      <c r="O68" s="13">
        <f>VLOOKUP(A:A,[1]TDSheet!$A:$P,16,0)</f>
        <v>0</v>
      </c>
      <c r="P68" s="13"/>
      <c r="Q68" s="13"/>
      <c r="R68" s="13"/>
      <c r="S68" s="13"/>
      <c r="T68" s="13"/>
      <c r="U68" s="13"/>
      <c r="V68" s="16"/>
      <c r="W68" s="13">
        <f t="shared" si="13"/>
        <v>82</v>
      </c>
      <c r="X68" s="16"/>
      <c r="Y68" s="17">
        <f t="shared" si="14"/>
        <v>17.670731707317074</v>
      </c>
      <c r="Z68" s="13">
        <f t="shared" si="15"/>
        <v>11.573170731707316</v>
      </c>
      <c r="AA68" s="13"/>
      <c r="AB68" s="13"/>
      <c r="AC68" s="13"/>
      <c r="AD68" s="13">
        <v>0</v>
      </c>
      <c r="AE68" s="13">
        <f>VLOOKUP(A:A,[1]TDSheet!$A:$AF,32,0)</f>
        <v>79.599999999999994</v>
      </c>
      <c r="AF68" s="13">
        <f>VLOOKUP(A:A,[1]TDSheet!$A:$AG,33,0)</f>
        <v>148.4</v>
      </c>
      <c r="AG68" s="13">
        <f>VLOOKUP(A:A,[1]TDSheet!$A:$W,23,0)</f>
        <v>87.8</v>
      </c>
      <c r="AH68" s="13">
        <f>VLOOKUP(A:A,[3]TDSheet!$A:$D,4,0)</f>
        <v>88</v>
      </c>
      <c r="AI68" s="13" t="e">
        <f>VLOOKUP(A:A,[1]TDSheet!$A:$AI,35,0)</f>
        <v>#N/A</v>
      </c>
      <c r="AJ68" s="13">
        <f t="shared" si="16"/>
        <v>0</v>
      </c>
      <c r="AK68" s="13">
        <f t="shared" si="17"/>
        <v>0</v>
      </c>
      <c r="AL68" s="13">
        <f t="shared" si="18"/>
        <v>0</v>
      </c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249.881</v>
      </c>
      <c r="D69" s="8">
        <v>266.79700000000003</v>
      </c>
      <c r="E69" s="8">
        <v>286.76</v>
      </c>
      <c r="F69" s="8">
        <v>221.31800000000001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277.54899999999998</v>
      </c>
      <c r="K69" s="13">
        <f t="shared" si="12"/>
        <v>9.2110000000000127</v>
      </c>
      <c r="L69" s="13">
        <f>VLOOKUP(A:A,[1]TDSheet!$A:$U,21,0)</f>
        <v>0</v>
      </c>
      <c r="M69" s="13">
        <f>VLOOKUP(A:A,[1]TDSheet!$A:$V,22,0)</f>
        <v>0</v>
      </c>
      <c r="N69" s="13">
        <f>VLOOKUP(A:A,[1]TDSheet!$A:$X,24,0)</f>
        <v>20</v>
      </c>
      <c r="O69" s="13">
        <f>VLOOKUP(A:A,[1]TDSheet!$A:$P,16,0)</f>
        <v>0</v>
      </c>
      <c r="P69" s="13"/>
      <c r="Q69" s="13"/>
      <c r="R69" s="13"/>
      <c r="S69" s="13"/>
      <c r="T69" s="13"/>
      <c r="U69" s="13"/>
      <c r="V69" s="16">
        <v>100</v>
      </c>
      <c r="W69" s="13">
        <f t="shared" si="13"/>
        <v>57.351999999999997</v>
      </c>
      <c r="X69" s="16">
        <v>90</v>
      </c>
      <c r="Y69" s="17">
        <f t="shared" si="14"/>
        <v>7.5205398242432695</v>
      </c>
      <c r="Z69" s="13">
        <f t="shared" si="15"/>
        <v>3.8589412749337431</v>
      </c>
      <c r="AA69" s="13"/>
      <c r="AB69" s="13"/>
      <c r="AC69" s="13"/>
      <c r="AD69" s="13">
        <v>0</v>
      </c>
      <c r="AE69" s="13">
        <f>VLOOKUP(A:A,[1]TDSheet!$A:$AF,32,0)</f>
        <v>49.446199999999997</v>
      </c>
      <c r="AF69" s="13">
        <f>VLOOKUP(A:A,[1]TDSheet!$A:$AG,33,0)</f>
        <v>68.041200000000003</v>
      </c>
      <c r="AG69" s="13">
        <f>VLOOKUP(A:A,[1]TDSheet!$A:$W,23,0)</f>
        <v>45.877600000000001</v>
      </c>
      <c r="AH69" s="13">
        <f>VLOOKUP(A:A,[3]TDSheet!$A:$D,4,0)</f>
        <v>64.090999999999994</v>
      </c>
      <c r="AI69" s="13" t="e">
        <f>VLOOKUP(A:A,[1]TDSheet!$A:$AI,35,0)</f>
        <v>#N/A</v>
      </c>
      <c r="AJ69" s="13">
        <f t="shared" si="16"/>
        <v>0</v>
      </c>
      <c r="AK69" s="13">
        <f t="shared" si="17"/>
        <v>100</v>
      </c>
      <c r="AL69" s="13">
        <f t="shared" si="18"/>
        <v>90</v>
      </c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13</v>
      </c>
      <c r="C70" s="8">
        <v>1246</v>
      </c>
      <c r="D70" s="8">
        <v>4408</v>
      </c>
      <c r="E70" s="8">
        <v>3592</v>
      </c>
      <c r="F70" s="8">
        <v>1947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3">
        <f>VLOOKUP(A:A,[2]TDSheet!$A:$F,6,0)</f>
        <v>3658</v>
      </c>
      <c r="K70" s="13">
        <f t="shared" si="12"/>
        <v>-66</v>
      </c>
      <c r="L70" s="13">
        <f>VLOOKUP(A:A,[1]TDSheet!$A:$U,21,0)</f>
        <v>0</v>
      </c>
      <c r="M70" s="13">
        <f>VLOOKUP(A:A,[1]TDSheet!$A:$V,22,0)</f>
        <v>600</v>
      </c>
      <c r="N70" s="13">
        <f>VLOOKUP(A:A,[1]TDSheet!$A:$X,24,0)</f>
        <v>750</v>
      </c>
      <c r="O70" s="13">
        <f>VLOOKUP(A:A,[1]TDSheet!$A:$P,16,0)</f>
        <v>500</v>
      </c>
      <c r="P70" s="13"/>
      <c r="Q70" s="13"/>
      <c r="R70" s="13"/>
      <c r="S70" s="13"/>
      <c r="T70" s="13">
        <v>708</v>
      </c>
      <c r="U70" s="13"/>
      <c r="V70" s="16">
        <v>300</v>
      </c>
      <c r="W70" s="13">
        <f t="shared" si="13"/>
        <v>588.79999999999995</v>
      </c>
      <c r="X70" s="16">
        <v>850</v>
      </c>
      <c r="Y70" s="17">
        <f t="shared" si="14"/>
        <v>8.4018342391304355</v>
      </c>
      <c r="Z70" s="13">
        <f t="shared" si="15"/>
        <v>3.3067255434782612</v>
      </c>
      <c r="AA70" s="13"/>
      <c r="AB70" s="13"/>
      <c r="AC70" s="13"/>
      <c r="AD70" s="13">
        <f>VLOOKUP(A:A,[4]TDSheet!$A:$D,4,0)</f>
        <v>648</v>
      </c>
      <c r="AE70" s="13">
        <f>VLOOKUP(A:A,[1]TDSheet!$A:$AF,32,0)</f>
        <v>547.20000000000005</v>
      </c>
      <c r="AF70" s="13">
        <f>VLOOKUP(A:A,[1]TDSheet!$A:$AG,33,0)</f>
        <v>661.8</v>
      </c>
      <c r="AG70" s="13">
        <f>VLOOKUP(A:A,[1]TDSheet!$A:$W,23,0)</f>
        <v>586.4</v>
      </c>
      <c r="AH70" s="13">
        <f>VLOOKUP(A:A,[3]TDSheet!$A:$D,4,0)</f>
        <v>776</v>
      </c>
      <c r="AI70" s="13">
        <f>VLOOKUP(A:A,[1]TDSheet!$A:$AI,35,0)</f>
        <v>0</v>
      </c>
      <c r="AJ70" s="13">
        <f t="shared" si="16"/>
        <v>283.2</v>
      </c>
      <c r="AK70" s="13">
        <f t="shared" si="17"/>
        <v>120</v>
      </c>
      <c r="AL70" s="13">
        <f t="shared" si="18"/>
        <v>340</v>
      </c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13</v>
      </c>
      <c r="C71" s="8">
        <v>1280</v>
      </c>
      <c r="D71" s="8">
        <v>2852</v>
      </c>
      <c r="E71" s="8">
        <v>2660</v>
      </c>
      <c r="F71" s="8">
        <v>1401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3">
        <f>VLOOKUP(A:A,[2]TDSheet!$A:$F,6,0)</f>
        <v>2688</v>
      </c>
      <c r="K71" s="13">
        <f t="shared" si="12"/>
        <v>-28</v>
      </c>
      <c r="L71" s="13">
        <f>VLOOKUP(A:A,[1]TDSheet!$A:$U,21,0)</f>
        <v>0</v>
      </c>
      <c r="M71" s="13">
        <f>VLOOKUP(A:A,[1]TDSheet!$A:$V,22,0)</f>
        <v>700</v>
      </c>
      <c r="N71" s="13">
        <f>VLOOKUP(A:A,[1]TDSheet!$A:$X,24,0)</f>
        <v>650</v>
      </c>
      <c r="O71" s="13">
        <f>VLOOKUP(A:A,[1]TDSheet!$A:$P,16,0)</f>
        <v>500</v>
      </c>
      <c r="P71" s="13"/>
      <c r="Q71" s="13"/>
      <c r="R71" s="13"/>
      <c r="S71" s="13"/>
      <c r="T71" s="13"/>
      <c r="U71" s="13"/>
      <c r="V71" s="16">
        <v>500</v>
      </c>
      <c r="W71" s="13">
        <f t="shared" si="13"/>
        <v>532</v>
      </c>
      <c r="X71" s="16">
        <v>750</v>
      </c>
      <c r="Y71" s="17">
        <f t="shared" si="14"/>
        <v>8.4605263157894743</v>
      </c>
      <c r="Z71" s="13">
        <f t="shared" si="15"/>
        <v>2.6334586466165413</v>
      </c>
      <c r="AA71" s="13"/>
      <c r="AB71" s="13"/>
      <c r="AC71" s="13"/>
      <c r="AD71" s="13">
        <v>0</v>
      </c>
      <c r="AE71" s="13">
        <f>VLOOKUP(A:A,[1]TDSheet!$A:$AF,32,0)</f>
        <v>491.4</v>
      </c>
      <c r="AF71" s="13">
        <f>VLOOKUP(A:A,[1]TDSheet!$A:$AG,33,0)</f>
        <v>601</v>
      </c>
      <c r="AG71" s="13">
        <f>VLOOKUP(A:A,[1]TDSheet!$A:$W,23,0)</f>
        <v>511.6</v>
      </c>
      <c r="AH71" s="13">
        <f>VLOOKUP(A:A,[3]TDSheet!$A:$D,4,0)</f>
        <v>688</v>
      </c>
      <c r="AI71" s="13">
        <f>VLOOKUP(A:A,[1]TDSheet!$A:$AI,35,0)</f>
        <v>0</v>
      </c>
      <c r="AJ71" s="13">
        <f t="shared" si="16"/>
        <v>0</v>
      </c>
      <c r="AK71" s="13">
        <f t="shared" si="17"/>
        <v>200</v>
      </c>
      <c r="AL71" s="13">
        <f t="shared" si="18"/>
        <v>300</v>
      </c>
      <c r="AM71" s="13"/>
      <c r="AN71" s="13"/>
    </row>
    <row r="72" spans="1:40" s="1" customFormat="1" ht="21.95" customHeight="1" outlineLevel="1" x14ac:dyDescent="0.2">
      <c r="A72" s="7" t="s">
        <v>75</v>
      </c>
      <c r="B72" s="7" t="s">
        <v>8</v>
      </c>
      <c r="C72" s="8">
        <v>163.256</v>
      </c>
      <c r="D72" s="8">
        <v>2088.9290000000001</v>
      </c>
      <c r="E72" s="8">
        <v>480.62</v>
      </c>
      <c r="F72" s="8">
        <v>313.887</v>
      </c>
      <c r="G72" s="1" t="str">
        <f>VLOOKUP(A:A,[1]TDSheet!$A:$G,7,0)</f>
        <v>ябл</v>
      </c>
      <c r="H72" s="1">
        <f>VLOOKUP(A:A,[1]TDSheet!$A:$H,8,0)</f>
        <v>1</v>
      </c>
      <c r="I72" s="1">
        <f>VLOOKUP(A:A,[1]TDSheet!$A:$I,9,0)</f>
        <v>40</v>
      </c>
      <c r="J72" s="13">
        <f>VLOOKUP(A:A,[2]TDSheet!$A:$F,6,0)</f>
        <v>482.58499999999998</v>
      </c>
      <c r="K72" s="13">
        <f t="shared" ref="K72:K132" si="19">E72-J72</f>
        <v>-1.964999999999975</v>
      </c>
      <c r="L72" s="13">
        <f>VLOOKUP(A:A,[1]TDSheet!$A:$U,21,0)</f>
        <v>0</v>
      </c>
      <c r="M72" s="13">
        <f>VLOOKUP(A:A,[1]TDSheet!$A:$V,22,0)</f>
        <v>170</v>
      </c>
      <c r="N72" s="13">
        <f>VLOOKUP(A:A,[1]TDSheet!$A:$X,24,0)</f>
        <v>120</v>
      </c>
      <c r="O72" s="13">
        <f>VLOOKUP(A:A,[1]TDSheet!$A:$P,16,0)</f>
        <v>0</v>
      </c>
      <c r="P72" s="13"/>
      <c r="Q72" s="13"/>
      <c r="R72" s="13"/>
      <c r="S72" s="13"/>
      <c r="T72" s="13"/>
      <c r="U72" s="13"/>
      <c r="V72" s="16"/>
      <c r="W72" s="13">
        <f t="shared" ref="W72:W132" si="20">(E72-AD72)/5</f>
        <v>96.123999999999995</v>
      </c>
      <c r="X72" s="16">
        <v>120</v>
      </c>
      <c r="Y72" s="17">
        <f t="shared" ref="Y72:Y132" si="21">(F72+L72+M72+N72+O72+V72+X72)/W72</f>
        <v>7.5307623486330151</v>
      </c>
      <c r="Z72" s="13">
        <f t="shared" ref="Z72:Z132" si="22">F72/W72</f>
        <v>3.2654383920769008</v>
      </c>
      <c r="AA72" s="13"/>
      <c r="AB72" s="13"/>
      <c r="AC72" s="13"/>
      <c r="AD72" s="13">
        <v>0</v>
      </c>
      <c r="AE72" s="13">
        <f>VLOOKUP(A:A,[1]TDSheet!$A:$AF,32,0)</f>
        <v>97.026199999999989</v>
      </c>
      <c r="AF72" s="13">
        <f>VLOOKUP(A:A,[1]TDSheet!$A:$AG,33,0)</f>
        <v>89.793399999999991</v>
      </c>
      <c r="AG72" s="13">
        <f>VLOOKUP(A:A,[1]TDSheet!$A:$W,23,0)</f>
        <v>99.18719999999999</v>
      </c>
      <c r="AH72" s="13">
        <f>VLOOKUP(A:A,[3]TDSheet!$A:$D,4,0)</f>
        <v>102.41800000000001</v>
      </c>
      <c r="AI72" s="13" t="e">
        <f>VLOOKUP(A:A,[1]TDSheet!$A:$AI,35,0)</f>
        <v>#N/A</v>
      </c>
      <c r="AJ72" s="13">
        <f t="shared" ref="AJ72:AJ132" si="23">T72*H72</f>
        <v>0</v>
      </c>
      <c r="AK72" s="13">
        <f t="shared" ref="AK72:AK132" si="24">V72*H72</f>
        <v>0</v>
      </c>
      <c r="AL72" s="13">
        <f t="shared" ref="AL72:AL132" si="25">X72*H72</f>
        <v>120</v>
      </c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208.976</v>
      </c>
      <c r="D73" s="8">
        <v>1270.854</v>
      </c>
      <c r="E73" s="8">
        <v>376.99099999999999</v>
      </c>
      <c r="F73" s="8">
        <v>197.52600000000001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3">
        <f>VLOOKUP(A:A,[2]TDSheet!$A:$F,6,0)</f>
        <v>382.214</v>
      </c>
      <c r="K73" s="13">
        <f t="shared" si="19"/>
        <v>-5.2230000000000132</v>
      </c>
      <c r="L73" s="13">
        <f>VLOOKUP(A:A,[1]TDSheet!$A:$U,21,0)</f>
        <v>0</v>
      </c>
      <c r="M73" s="13">
        <f>VLOOKUP(A:A,[1]TDSheet!$A:$V,22,0)</f>
        <v>60</v>
      </c>
      <c r="N73" s="13">
        <f>VLOOKUP(A:A,[1]TDSheet!$A:$X,24,0)</f>
        <v>80</v>
      </c>
      <c r="O73" s="13">
        <f>VLOOKUP(A:A,[1]TDSheet!$A:$P,16,0)</f>
        <v>0</v>
      </c>
      <c r="P73" s="13"/>
      <c r="Q73" s="13"/>
      <c r="R73" s="13"/>
      <c r="S73" s="13"/>
      <c r="T73" s="13"/>
      <c r="U73" s="13"/>
      <c r="V73" s="16">
        <v>150</v>
      </c>
      <c r="W73" s="13">
        <f t="shared" si="20"/>
        <v>75.398200000000003</v>
      </c>
      <c r="X73" s="16">
        <v>80</v>
      </c>
      <c r="Y73" s="17">
        <f t="shared" si="21"/>
        <v>7.5270497173672588</v>
      </c>
      <c r="Z73" s="13">
        <f t="shared" si="22"/>
        <v>2.6197707637582859</v>
      </c>
      <c r="AA73" s="13"/>
      <c r="AB73" s="13"/>
      <c r="AC73" s="13"/>
      <c r="AD73" s="13">
        <v>0</v>
      </c>
      <c r="AE73" s="13">
        <f>VLOOKUP(A:A,[1]TDSheet!$A:$AF,32,0)</f>
        <v>74.744200000000006</v>
      </c>
      <c r="AF73" s="13">
        <f>VLOOKUP(A:A,[1]TDSheet!$A:$AG,33,0)</f>
        <v>82.062600000000003</v>
      </c>
      <c r="AG73" s="13">
        <f>VLOOKUP(A:A,[1]TDSheet!$A:$W,23,0)</f>
        <v>68.04740000000001</v>
      </c>
      <c r="AH73" s="13">
        <f>VLOOKUP(A:A,[3]TDSheet!$A:$D,4,0)</f>
        <v>96.245000000000005</v>
      </c>
      <c r="AI73" s="13" t="e">
        <f>VLOOKUP(A:A,[1]TDSheet!$A:$AI,35,0)</f>
        <v>#N/A</v>
      </c>
      <c r="AJ73" s="13">
        <f t="shared" si="23"/>
        <v>0</v>
      </c>
      <c r="AK73" s="13">
        <f t="shared" si="24"/>
        <v>150</v>
      </c>
      <c r="AL73" s="13">
        <f t="shared" si="25"/>
        <v>80</v>
      </c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8</v>
      </c>
      <c r="C74" s="8">
        <v>364.48899999999998</v>
      </c>
      <c r="D74" s="8">
        <v>749.94</v>
      </c>
      <c r="E74" s="8">
        <v>628.553</v>
      </c>
      <c r="F74" s="8">
        <v>458.28399999999999</v>
      </c>
      <c r="G74" s="1" t="str">
        <f>VLOOKUP(A:A,[1]TDSheet!$A:$G,7,0)</f>
        <v>ябл</v>
      </c>
      <c r="H74" s="1">
        <f>VLOOKUP(A:A,[1]TDSheet!$A:$H,8,0)</f>
        <v>1</v>
      </c>
      <c r="I74" s="1">
        <f>VLOOKUP(A:A,[1]TDSheet!$A:$I,9,0)</f>
        <v>40</v>
      </c>
      <c r="J74" s="13">
        <f>VLOOKUP(A:A,[2]TDSheet!$A:$F,6,0)</f>
        <v>644.93499999999995</v>
      </c>
      <c r="K74" s="13">
        <f t="shared" si="19"/>
        <v>-16.381999999999948</v>
      </c>
      <c r="L74" s="13">
        <f>VLOOKUP(A:A,[1]TDSheet!$A:$U,21,0)</f>
        <v>0</v>
      </c>
      <c r="M74" s="13">
        <f>VLOOKUP(A:A,[1]TDSheet!$A:$V,22,0)</f>
        <v>80</v>
      </c>
      <c r="N74" s="13">
        <f>VLOOKUP(A:A,[1]TDSheet!$A:$X,24,0)</f>
        <v>150</v>
      </c>
      <c r="O74" s="13">
        <f>VLOOKUP(A:A,[1]TDSheet!$A:$P,16,0)</f>
        <v>0</v>
      </c>
      <c r="P74" s="13"/>
      <c r="Q74" s="13"/>
      <c r="R74" s="13"/>
      <c r="S74" s="13"/>
      <c r="T74" s="13"/>
      <c r="U74" s="13"/>
      <c r="V74" s="16">
        <v>130</v>
      </c>
      <c r="W74" s="13">
        <f t="shared" si="20"/>
        <v>125.7106</v>
      </c>
      <c r="X74" s="16">
        <v>130</v>
      </c>
      <c r="Y74" s="17">
        <f t="shared" si="21"/>
        <v>7.5433893402783854</v>
      </c>
      <c r="Z74" s="13">
        <f t="shared" si="22"/>
        <v>3.6455477899238411</v>
      </c>
      <c r="AA74" s="13"/>
      <c r="AB74" s="13"/>
      <c r="AC74" s="13"/>
      <c r="AD74" s="13">
        <v>0</v>
      </c>
      <c r="AE74" s="13">
        <f>VLOOKUP(A:A,[1]TDSheet!$A:$AF,32,0)</f>
        <v>129.36199999999999</v>
      </c>
      <c r="AF74" s="13">
        <f>VLOOKUP(A:A,[1]TDSheet!$A:$AG,33,0)</f>
        <v>154.178</v>
      </c>
      <c r="AG74" s="13">
        <f>VLOOKUP(A:A,[1]TDSheet!$A:$W,23,0)</f>
        <v>121.00039999999998</v>
      </c>
      <c r="AH74" s="13">
        <f>VLOOKUP(A:A,[3]TDSheet!$A:$D,4,0)</f>
        <v>140.584</v>
      </c>
      <c r="AI74" s="13" t="e">
        <f>VLOOKUP(A:A,[1]TDSheet!$A:$AI,35,0)</f>
        <v>#N/A</v>
      </c>
      <c r="AJ74" s="13">
        <f t="shared" si="23"/>
        <v>0</v>
      </c>
      <c r="AK74" s="13">
        <f t="shared" si="24"/>
        <v>130</v>
      </c>
      <c r="AL74" s="13">
        <f t="shared" si="25"/>
        <v>130</v>
      </c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8</v>
      </c>
      <c r="C75" s="8">
        <v>321.24299999999999</v>
      </c>
      <c r="D75" s="8">
        <v>1698.684</v>
      </c>
      <c r="E75" s="8">
        <v>456.43400000000003</v>
      </c>
      <c r="F75" s="8">
        <v>375.83600000000001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40</v>
      </c>
      <c r="J75" s="13">
        <f>VLOOKUP(A:A,[2]TDSheet!$A:$F,6,0)</f>
        <v>462.553</v>
      </c>
      <c r="K75" s="13">
        <f t="shared" si="19"/>
        <v>-6.1189999999999714</v>
      </c>
      <c r="L75" s="13">
        <f>VLOOKUP(A:A,[1]TDSheet!$A:$U,21,0)</f>
        <v>0</v>
      </c>
      <c r="M75" s="13">
        <f>VLOOKUP(A:A,[1]TDSheet!$A:$V,22,0)</f>
        <v>100</v>
      </c>
      <c r="N75" s="13">
        <f>VLOOKUP(A:A,[1]TDSheet!$A:$X,24,0)</f>
        <v>120</v>
      </c>
      <c r="O75" s="13">
        <f>VLOOKUP(A:A,[1]TDSheet!$A:$P,16,0)</f>
        <v>0</v>
      </c>
      <c r="P75" s="13"/>
      <c r="Q75" s="13"/>
      <c r="R75" s="13"/>
      <c r="S75" s="13"/>
      <c r="T75" s="13"/>
      <c r="U75" s="13"/>
      <c r="V75" s="16"/>
      <c r="W75" s="13">
        <f t="shared" si="20"/>
        <v>91.286799999999999</v>
      </c>
      <c r="X75" s="16">
        <v>90</v>
      </c>
      <c r="Y75" s="17">
        <f t="shared" si="21"/>
        <v>7.5129810662658789</v>
      </c>
      <c r="Z75" s="13">
        <f t="shared" si="22"/>
        <v>4.1170903131668544</v>
      </c>
      <c r="AA75" s="13"/>
      <c r="AB75" s="13"/>
      <c r="AC75" s="13"/>
      <c r="AD75" s="13">
        <v>0</v>
      </c>
      <c r="AE75" s="13">
        <f>VLOOKUP(A:A,[1]TDSheet!$A:$AF,32,0)</f>
        <v>91.986599999999996</v>
      </c>
      <c r="AF75" s="13">
        <f>VLOOKUP(A:A,[1]TDSheet!$A:$AG,33,0)</f>
        <v>110.90540000000001</v>
      </c>
      <c r="AG75" s="13">
        <f>VLOOKUP(A:A,[1]TDSheet!$A:$W,23,0)</f>
        <v>94.625399999999999</v>
      </c>
      <c r="AH75" s="13">
        <f>VLOOKUP(A:A,[3]TDSheet!$A:$D,4,0)</f>
        <v>107.187</v>
      </c>
      <c r="AI75" s="13" t="e">
        <f>VLOOKUP(A:A,[1]TDSheet!$A:$AI,35,0)</f>
        <v>#N/A</v>
      </c>
      <c r="AJ75" s="13">
        <f t="shared" si="23"/>
        <v>0</v>
      </c>
      <c r="AK75" s="13">
        <f t="shared" si="24"/>
        <v>0</v>
      </c>
      <c r="AL75" s="13">
        <f t="shared" si="25"/>
        <v>90</v>
      </c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13</v>
      </c>
      <c r="C76" s="8">
        <v>132</v>
      </c>
      <c r="D76" s="8">
        <v>176</v>
      </c>
      <c r="E76" s="8">
        <v>60</v>
      </c>
      <c r="F76" s="8">
        <v>243</v>
      </c>
      <c r="G76" s="1" t="str">
        <f>VLOOKUP(A:A,[1]TDSheet!$A:$G,7,0)</f>
        <v>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135</v>
      </c>
      <c r="K76" s="13">
        <f t="shared" si="19"/>
        <v>-75</v>
      </c>
      <c r="L76" s="13">
        <f>VLOOKUP(A:A,[1]TDSheet!$A:$U,21,0)</f>
        <v>0</v>
      </c>
      <c r="M76" s="13">
        <f>VLOOKUP(A:A,[1]TDSheet!$A:$V,22,0)</f>
        <v>0</v>
      </c>
      <c r="N76" s="13">
        <f>VLOOKUP(A:A,[1]TDSheet!$A:$X,24,0)</f>
        <v>0</v>
      </c>
      <c r="O76" s="13">
        <f>VLOOKUP(A:A,[1]TDSheet!$A:$P,16,0)</f>
        <v>0</v>
      </c>
      <c r="P76" s="13"/>
      <c r="Q76" s="13"/>
      <c r="R76" s="13"/>
      <c r="S76" s="13"/>
      <c r="T76" s="13"/>
      <c r="U76" s="13"/>
      <c r="V76" s="16"/>
      <c r="W76" s="13">
        <f t="shared" si="20"/>
        <v>12</v>
      </c>
      <c r="X76" s="16"/>
      <c r="Y76" s="17">
        <f t="shared" si="21"/>
        <v>20.25</v>
      </c>
      <c r="Z76" s="13">
        <f t="shared" si="22"/>
        <v>20.25</v>
      </c>
      <c r="AA76" s="13"/>
      <c r="AB76" s="13"/>
      <c r="AC76" s="13"/>
      <c r="AD76" s="13">
        <v>0</v>
      </c>
      <c r="AE76" s="13">
        <f>VLOOKUP(A:A,[1]TDSheet!$A:$AF,32,0)</f>
        <v>34.200000000000003</v>
      </c>
      <c r="AF76" s="13">
        <f>VLOOKUP(A:A,[1]TDSheet!$A:$AG,33,0)</f>
        <v>28</v>
      </c>
      <c r="AG76" s="13">
        <f>VLOOKUP(A:A,[1]TDSheet!$A:$W,23,0)</f>
        <v>15.8</v>
      </c>
      <c r="AH76" s="13">
        <f>VLOOKUP(A:A,[3]TDSheet!$A:$D,4,0)</f>
        <v>9</v>
      </c>
      <c r="AI76" s="20" t="str">
        <f>VLOOKUP(A:A,[1]TDSheet!$A:$AI,35,0)</f>
        <v>увел</v>
      </c>
      <c r="AJ76" s="13">
        <f t="shared" si="23"/>
        <v>0</v>
      </c>
      <c r="AK76" s="13">
        <f t="shared" si="24"/>
        <v>0</v>
      </c>
      <c r="AL76" s="13">
        <f t="shared" si="25"/>
        <v>0</v>
      </c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13</v>
      </c>
      <c r="C77" s="8">
        <v>163</v>
      </c>
      <c r="D77" s="8">
        <v>334</v>
      </c>
      <c r="E77" s="8">
        <v>392</v>
      </c>
      <c r="F77" s="8">
        <v>90</v>
      </c>
      <c r="G77" s="1" t="str">
        <f>VLOOKUP(A:A,[1]TDSheet!$A:$G,7,0)</f>
        <v>ябл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408</v>
      </c>
      <c r="K77" s="13">
        <f t="shared" si="19"/>
        <v>-16</v>
      </c>
      <c r="L77" s="13">
        <f>VLOOKUP(A:A,[1]TDSheet!$A:$U,21,0)</f>
        <v>80</v>
      </c>
      <c r="M77" s="13">
        <f>VLOOKUP(A:A,[1]TDSheet!$A:$V,22,0)</f>
        <v>100</v>
      </c>
      <c r="N77" s="13">
        <f>VLOOKUP(A:A,[1]TDSheet!$A:$X,24,0)</f>
        <v>90</v>
      </c>
      <c r="O77" s="13">
        <f>VLOOKUP(A:A,[1]TDSheet!$A:$P,16,0)</f>
        <v>0</v>
      </c>
      <c r="P77" s="13"/>
      <c r="Q77" s="13"/>
      <c r="R77" s="13"/>
      <c r="S77" s="13"/>
      <c r="T77" s="13"/>
      <c r="U77" s="13"/>
      <c r="V77" s="16">
        <v>150</v>
      </c>
      <c r="W77" s="13">
        <f t="shared" si="20"/>
        <v>78.400000000000006</v>
      </c>
      <c r="X77" s="16">
        <v>80</v>
      </c>
      <c r="Y77" s="17">
        <f t="shared" si="21"/>
        <v>7.5255102040816322</v>
      </c>
      <c r="Z77" s="13">
        <f t="shared" si="22"/>
        <v>1.1479591836734693</v>
      </c>
      <c r="AA77" s="13"/>
      <c r="AB77" s="13"/>
      <c r="AC77" s="13"/>
      <c r="AD77" s="13">
        <v>0</v>
      </c>
      <c r="AE77" s="13">
        <f>VLOOKUP(A:A,[1]TDSheet!$A:$AF,32,0)</f>
        <v>57.4</v>
      </c>
      <c r="AF77" s="13">
        <f>VLOOKUP(A:A,[1]TDSheet!$A:$AG,33,0)</f>
        <v>68.8</v>
      </c>
      <c r="AG77" s="13">
        <f>VLOOKUP(A:A,[1]TDSheet!$A:$W,23,0)</f>
        <v>68.400000000000006</v>
      </c>
      <c r="AH77" s="13">
        <f>VLOOKUP(A:A,[3]TDSheet!$A:$D,4,0)</f>
        <v>85</v>
      </c>
      <c r="AI77" s="13" t="str">
        <f>VLOOKUP(A:A,[1]TDSheet!$A:$AI,35,0)</f>
        <v>сентак</v>
      </c>
      <c r="AJ77" s="13">
        <f t="shared" si="23"/>
        <v>0</v>
      </c>
      <c r="AK77" s="13">
        <f t="shared" si="24"/>
        <v>90</v>
      </c>
      <c r="AL77" s="13">
        <f t="shared" si="25"/>
        <v>48</v>
      </c>
      <c r="AM77" s="13"/>
      <c r="AN77" s="13"/>
    </row>
    <row r="78" spans="1:40" s="1" customFormat="1" ht="11.1" customHeight="1" outlineLevel="1" x14ac:dyDescent="0.2">
      <c r="A78" s="7" t="s">
        <v>81</v>
      </c>
      <c r="B78" s="7" t="s">
        <v>13</v>
      </c>
      <c r="C78" s="8">
        <v>311</v>
      </c>
      <c r="D78" s="8">
        <v>209</v>
      </c>
      <c r="E78" s="8">
        <v>412</v>
      </c>
      <c r="F78" s="8">
        <v>99</v>
      </c>
      <c r="G78" s="1" t="str">
        <f>VLOOKUP(A:A,[1]TDSheet!$A:$G,7,0)</f>
        <v>ябл</v>
      </c>
      <c r="H78" s="1">
        <f>VLOOKUP(A:A,[1]TDSheet!$A:$H,8,0)</f>
        <v>0.6</v>
      </c>
      <c r="I78" s="1">
        <f>VLOOKUP(A:A,[1]TDSheet!$A:$I,9,0)</f>
        <v>60</v>
      </c>
      <c r="J78" s="13">
        <f>VLOOKUP(A:A,[2]TDSheet!$A:$F,6,0)</f>
        <v>416</v>
      </c>
      <c r="K78" s="13">
        <f t="shared" si="19"/>
        <v>-4</v>
      </c>
      <c r="L78" s="13">
        <f>VLOOKUP(A:A,[1]TDSheet!$A:$U,21,0)</f>
        <v>120</v>
      </c>
      <c r="M78" s="13">
        <f>VLOOKUP(A:A,[1]TDSheet!$A:$V,22,0)</f>
        <v>120</v>
      </c>
      <c r="N78" s="13">
        <f>VLOOKUP(A:A,[1]TDSheet!$A:$X,24,0)</f>
        <v>90</v>
      </c>
      <c r="O78" s="13">
        <f>VLOOKUP(A:A,[1]TDSheet!$A:$P,16,0)</f>
        <v>0</v>
      </c>
      <c r="P78" s="13"/>
      <c r="Q78" s="13"/>
      <c r="R78" s="13"/>
      <c r="S78" s="13"/>
      <c r="T78" s="13"/>
      <c r="U78" s="13"/>
      <c r="V78" s="16">
        <v>110</v>
      </c>
      <c r="W78" s="13">
        <f t="shared" si="20"/>
        <v>82.4</v>
      </c>
      <c r="X78" s="16">
        <v>80</v>
      </c>
      <c r="Y78" s="17">
        <f t="shared" si="21"/>
        <v>7.5121359223300965</v>
      </c>
      <c r="Z78" s="13">
        <f t="shared" si="22"/>
        <v>1.2014563106796117</v>
      </c>
      <c r="AA78" s="13"/>
      <c r="AB78" s="13"/>
      <c r="AC78" s="13"/>
      <c r="AD78" s="13">
        <v>0</v>
      </c>
      <c r="AE78" s="13">
        <f>VLOOKUP(A:A,[1]TDSheet!$A:$AF,32,0)</f>
        <v>94</v>
      </c>
      <c r="AF78" s="13">
        <f>VLOOKUP(A:A,[1]TDSheet!$A:$AG,33,0)</f>
        <v>101</v>
      </c>
      <c r="AG78" s="13">
        <f>VLOOKUP(A:A,[1]TDSheet!$A:$W,23,0)</f>
        <v>75.599999999999994</v>
      </c>
      <c r="AH78" s="13">
        <f>VLOOKUP(A:A,[3]TDSheet!$A:$D,4,0)</f>
        <v>92</v>
      </c>
      <c r="AI78" s="13">
        <f>VLOOKUP(A:A,[1]TDSheet!$A:$AI,35,0)</f>
        <v>0</v>
      </c>
      <c r="AJ78" s="13">
        <f t="shared" si="23"/>
        <v>0</v>
      </c>
      <c r="AK78" s="13">
        <f t="shared" si="24"/>
        <v>66</v>
      </c>
      <c r="AL78" s="13">
        <f t="shared" si="25"/>
        <v>48</v>
      </c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8</v>
      </c>
      <c r="C79" s="8">
        <v>126.84399999999999</v>
      </c>
      <c r="D79" s="8">
        <v>325.10899999999998</v>
      </c>
      <c r="E79" s="8">
        <v>220.90600000000001</v>
      </c>
      <c r="F79" s="8">
        <v>218.75299999999999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30</v>
      </c>
      <c r="J79" s="13">
        <f>VLOOKUP(A:A,[2]TDSheet!$A:$F,6,0)</f>
        <v>220.322</v>
      </c>
      <c r="K79" s="13">
        <f t="shared" si="19"/>
        <v>0.58400000000000318</v>
      </c>
      <c r="L79" s="13">
        <f>VLOOKUP(A:A,[1]TDSheet!$A:$U,21,0)</f>
        <v>0</v>
      </c>
      <c r="M79" s="13">
        <f>VLOOKUP(A:A,[1]TDSheet!$A:$V,22,0)</f>
        <v>0</v>
      </c>
      <c r="N79" s="13">
        <f>VLOOKUP(A:A,[1]TDSheet!$A:$X,24,0)</f>
        <v>0</v>
      </c>
      <c r="O79" s="13">
        <f>VLOOKUP(A:A,[1]TDSheet!$A:$P,16,0)</f>
        <v>0</v>
      </c>
      <c r="P79" s="13"/>
      <c r="Q79" s="13"/>
      <c r="R79" s="13"/>
      <c r="S79" s="13"/>
      <c r="T79" s="13"/>
      <c r="U79" s="13"/>
      <c r="V79" s="16">
        <v>70</v>
      </c>
      <c r="W79" s="13">
        <f t="shared" si="20"/>
        <v>44.181200000000004</v>
      </c>
      <c r="X79" s="16">
        <v>20</v>
      </c>
      <c r="Y79" s="17">
        <f t="shared" si="21"/>
        <v>6.9883344046789126</v>
      </c>
      <c r="Z79" s="13">
        <f t="shared" si="22"/>
        <v>4.9512688654902979</v>
      </c>
      <c r="AA79" s="13"/>
      <c r="AB79" s="13"/>
      <c r="AC79" s="13"/>
      <c r="AD79" s="13">
        <v>0</v>
      </c>
      <c r="AE79" s="13">
        <f>VLOOKUP(A:A,[1]TDSheet!$A:$AF,32,0)</f>
        <v>46.617200000000004</v>
      </c>
      <c r="AF79" s="13">
        <f>VLOOKUP(A:A,[1]TDSheet!$A:$AG,33,0)</f>
        <v>63.813199999999995</v>
      </c>
      <c r="AG79" s="13">
        <f>VLOOKUP(A:A,[1]TDSheet!$A:$W,23,0)</f>
        <v>41.275799999999997</v>
      </c>
      <c r="AH79" s="13">
        <f>VLOOKUP(A:A,[3]TDSheet!$A:$D,4,0)</f>
        <v>39.74</v>
      </c>
      <c r="AI79" s="13">
        <f>VLOOKUP(A:A,[1]TDSheet!$A:$AI,35,0)</f>
        <v>0</v>
      </c>
      <c r="AJ79" s="13">
        <f t="shared" si="23"/>
        <v>0</v>
      </c>
      <c r="AK79" s="13">
        <f t="shared" si="24"/>
        <v>70</v>
      </c>
      <c r="AL79" s="13">
        <f t="shared" si="25"/>
        <v>20</v>
      </c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13</v>
      </c>
      <c r="C80" s="8">
        <v>320</v>
      </c>
      <c r="D80" s="8">
        <v>854</v>
      </c>
      <c r="E80" s="8">
        <v>636</v>
      </c>
      <c r="F80" s="8">
        <v>529</v>
      </c>
      <c r="G80" s="1" t="str">
        <f>VLOOKUP(A:A,[1]TDSheet!$A:$G,7,0)</f>
        <v>ябл,дк</v>
      </c>
      <c r="H80" s="1">
        <f>VLOOKUP(A:A,[1]TDSheet!$A:$H,8,0)</f>
        <v>0.6</v>
      </c>
      <c r="I80" s="1">
        <f>VLOOKUP(A:A,[1]TDSheet!$A:$I,9,0)</f>
        <v>60</v>
      </c>
      <c r="J80" s="13">
        <f>VLOOKUP(A:A,[2]TDSheet!$A:$F,6,0)</f>
        <v>640</v>
      </c>
      <c r="K80" s="13">
        <f t="shared" si="19"/>
        <v>-4</v>
      </c>
      <c r="L80" s="13">
        <f>VLOOKUP(A:A,[1]TDSheet!$A:$U,21,0)</f>
        <v>0</v>
      </c>
      <c r="M80" s="13">
        <f>VLOOKUP(A:A,[1]TDSheet!$A:$V,22,0)</f>
        <v>220</v>
      </c>
      <c r="N80" s="13">
        <f>VLOOKUP(A:A,[1]TDSheet!$A:$X,24,0)</f>
        <v>170</v>
      </c>
      <c r="O80" s="13">
        <f>VLOOKUP(A:A,[1]TDSheet!$A:$P,16,0)</f>
        <v>0</v>
      </c>
      <c r="P80" s="13"/>
      <c r="Q80" s="13"/>
      <c r="R80" s="13"/>
      <c r="S80" s="13"/>
      <c r="T80" s="13"/>
      <c r="U80" s="13"/>
      <c r="V80" s="16"/>
      <c r="W80" s="13">
        <f t="shared" si="20"/>
        <v>127.2</v>
      </c>
      <c r="X80" s="16">
        <v>40</v>
      </c>
      <c r="Y80" s="17">
        <f t="shared" si="21"/>
        <v>7.5393081761006284</v>
      </c>
      <c r="Z80" s="13">
        <f t="shared" si="22"/>
        <v>4.1588050314465406</v>
      </c>
      <c r="AA80" s="13"/>
      <c r="AB80" s="13"/>
      <c r="AC80" s="13"/>
      <c r="AD80" s="13">
        <v>0</v>
      </c>
      <c r="AE80" s="13">
        <f>VLOOKUP(A:A,[1]TDSheet!$A:$AF,32,0)</f>
        <v>143.4</v>
      </c>
      <c r="AF80" s="13">
        <f>VLOOKUP(A:A,[1]TDSheet!$A:$AG,33,0)</f>
        <v>140.6</v>
      </c>
      <c r="AG80" s="13">
        <f>VLOOKUP(A:A,[1]TDSheet!$A:$W,23,0)</f>
        <v>147.19999999999999</v>
      </c>
      <c r="AH80" s="13">
        <f>VLOOKUP(A:A,[3]TDSheet!$A:$D,4,0)</f>
        <v>122</v>
      </c>
      <c r="AI80" s="13">
        <f>VLOOKUP(A:A,[1]TDSheet!$A:$AI,35,0)</f>
        <v>0</v>
      </c>
      <c r="AJ80" s="13">
        <f t="shared" si="23"/>
        <v>0</v>
      </c>
      <c r="AK80" s="13">
        <f t="shared" si="24"/>
        <v>0</v>
      </c>
      <c r="AL80" s="13">
        <f t="shared" si="25"/>
        <v>24</v>
      </c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13</v>
      </c>
      <c r="C81" s="8">
        <v>537</v>
      </c>
      <c r="D81" s="8">
        <v>880</v>
      </c>
      <c r="E81" s="8">
        <v>973</v>
      </c>
      <c r="F81" s="8">
        <v>424</v>
      </c>
      <c r="G81" s="1" t="str">
        <f>VLOOKUP(A:A,[1]TDSheet!$A:$G,7,0)</f>
        <v>ябл,дк</v>
      </c>
      <c r="H81" s="1">
        <f>VLOOKUP(A:A,[1]TDSheet!$A:$H,8,0)</f>
        <v>0.6</v>
      </c>
      <c r="I81" s="1">
        <f>VLOOKUP(A:A,[1]TDSheet!$A:$I,9,0)</f>
        <v>60</v>
      </c>
      <c r="J81" s="13">
        <f>VLOOKUP(A:A,[2]TDSheet!$A:$F,6,0)</f>
        <v>989</v>
      </c>
      <c r="K81" s="13">
        <f t="shared" si="19"/>
        <v>-16</v>
      </c>
      <c r="L81" s="13">
        <f>VLOOKUP(A:A,[1]TDSheet!$A:$U,21,0)</f>
        <v>190</v>
      </c>
      <c r="M81" s="13">
        <f>VLOOKUP(A:A,[1]TDSheet!$A:$V,22,0)</f>
        <v>300</v>
      </c>
      <c r="N81" s="13">
        <f>VLOOKUP(A:A,[1]TDSheet!$A:$X,24,0)</f>
        <v>220</v>
      </c>
      <c r="O81" s="13">
        <f>VLOOKUP(A:A,[1]TDSheet!$A:$P,16,0)</f>
        <v>0</v>
      </c>
      <c r="P81" s="13"/>
      <c r="Q81" s="13"/>
      <c r="R81" s="13"/>
      <c r="S81" s="13"/>
      <c r="T81" s="13"/>
      <c r="U81" s="13"/>
      <c r="V81" s="16">
        <v>130</v>
      </c>
      <c r="W81" s="13">
        <f t="shared" si="20"/>
        <v>194.6</v>
      </c>
      <c r="X81" s="16">
        <v>200</v>
      </c>
      <c r="Y81" s="17">
        <f t="shared" si="21"/>
        <v>7.5231243576567319</v>
      </c>
      <c r="Z81" s="13">
        <f t="shared" si="22"/>
        <v>2.1788283658787257</v>
      </c>
      <c r="AA81" s="13"/>
      <c r="AB81" s="13"/>
      <c r="AC81" s="13"/>
      <c r="AD81" s="13">
        <v>0</v>
      </c>
      <c r="AE81" s="13">
        <f>VLOOKUP(A:A,[1]TDSheet!$A:$AF,32,0)</f>
        <v>203.8</v>
      </c>
      <c r="AF81" s="13">
        <f>VLOOKUP(A:A,[1]TDSheet!$A:$AG,33,0)</f>
        <v>193.2</v>
      </c>
      <c r="AG81" s="13">
        <f>VLOOKUP(A:A,[1]TDSheet!$A:$W,23,0)</f>
        <v>189.8</v>
      </c>
      <c r="AH81" s="13">
        <f>VLOOKUP(A:A,[3]TDSheet!$A:$D,4,0)</f>
        <v>149</v>
      </c>
      <c r="AI81" s="13" t="str">
        <f>VLOOKUP(A:A,[1]TDSheet!$A:$AI,35,0)</f>
        <v>сентак</v>
      </c>
      <c r="AJ81" s="13">
        <f t="shared" si="23"/>
        <v>0</v>
      </c>
      <c r="AK81" s="13">
        <f t="shared" si="24"/>
        <v>78</v>
      </c>
      <c r="AL81" s="13">
        <f t="shared" si="25"/>
        <v>120</v>
      </c>
      <c r="AM81" s="13"/>
      <c r="AN81" s="13"/>
    </row>
    <row r="82" spans="1:40" s="1" customFormat="1" ht="11.1" customHeight="1" outlineLevel="1" x14ac:dyDescent="0.2">
      <c r="A82" s="7" t="s">
        <v>85</v>
      </c>
      <c r="B82" s="7" t="s">
        <v>13</v>
      </c>
      <c r="C82" s="8">
        <v>703</v>
      </c>
      <c r="D82" s="8">
        <v>1776</v>
      </c>
      <c r="E82" s="8">
        <v>1478</v>
      </c>
      <c r="F82" s="8">
        <v>948</v>
      </c>
      <c r="G82" s="1">
        <f>VLOOKUP(A:A,[1]TDSheet!$A:$G,7,0)</f>
        <v>0</v>
      </c>
      <c r="H82" s="1">
        <f>VLOOKUP(A:A,[1]TDSheet!$A:$H,8,0)</f>
        <v>0.28000000000000003</v>
      </c>
      <c r="I82" s="1">
        <f>VLOOKUP(A:A,[1]TDSheet!$A:$I,9,0)</f>
        <v>35</v>
      </c>
      <c r="J82" s="13">
        <f>VLOOKUP(A:A,[2]TDSheet!$A:$F,6,0)</f>
        <v>1522</v>
      </c>
      <c r="K82" s="13">
        <f t="shared" si="19"/>
        <v>-44</v>
      </c>
      <c r="L82" s="13">
        <f>VLOOKUP(A:A,[1]TDSheet!$A:$U,21,0)</f>
        <v>0</v>
      </c>
      <c r="M82" s="13">
        <f>VLOOKUP(A:A,[1]TDSheet!$A:$V,22,0)</f>
        <v>300</v>
      </c>
      <c r="N82" s="13">
        <f>VLOOKUP(A:A,[1]TDSheet!$A:$X,24,0)</f>
        <v>300</v>
      </c>
      <c r="O82" s="13">
        <f>VLOOKUP(A:A,[1]TDSheet!$A:$P,16,0)</f>
        <v>0</v>
      </c>
      <c r="P82" s="13"/>
      <c r="Q82" s="13"/>
      <c r="R82" s="13"/>
      <c r="S82" s="13"/>
      <c r="T82" s="13"/>
      <c r="U82" s="13"/>
      <c r="V82" s="16">
        <v>400</v>
      </c>
      <c r="W82" s="13">
        <f t="shared" si="20"/>
        <v>295.60000000000002</v>
      </c>
      <c r="X82" s="16">
        <v>270</v>
      </c>
      <c r="Y82" s="17">
        <f t="shared" si="21"/>
        <v>7.5033829499323401</v>
      </c>
      <c r="Z82" s="13">
        <f t="shared" si="22"/>
        <v>3.207036535859269</v>
      </c>
      <c r="AA82" s="13"/>
      <c r="AB82" s="13"/>
      <c r="AC82" s="13"/>
      <c r="AD82" s="13">
        <v>0</v>
      </c>
      <c r="AE82" s="13">
        <f>VLOOKUP(A:A,[1]TDSheet!$A:$AF,32,0)</f>
        <v>289.60000000000002</v>
      </c>
      <c r="AF82" s="13">
        <f>VLOOKUP(A:A,[1]TDSheet!$A:$AG,33,0)</f>
        <v>316.60000000000002</v>
      </c>
      <c r="AG82" s="13">
        <f>VLOOKUP(A:A,[1]TDSheet!$A:$W,23,0)</f>
        <v>283.8</v>
      </c>
      <c r="AH82" s="13">
        <f>VLOOKUP(A:A,[3]TDSheet!$A:$D,4,0)</f>
        <v>350</v>
      </c>
      <c r="AI82" s="13">
        <f>VLOOKUP(A:A,[1]TDSheet!$A:$AI,35,0)</f>
        <v>0</v>
      </c>
      <c r="AJ82" s="13">
        <f t="shared" si="23"/>
        <v>0</v>
      </c>
      <c r="AK82" s="13">
        <f t="shared" si="24"/>
        <v>112.00000000000001</v>
      </c>
      <c r="AL82" s="13">
        <f t="shared" si="25"/>
        <v>75.600000000000009</v>
      </c>
      <c r="AM82" s="13"/>
      <c r="AN82" s="13"/>
    </row>
    <row r="83" spans="1:40" s="1" customFormat="1" ht="11.1" customHeight="1" outlineLevel="1" x14ac:dyDescent="0.2">
      <c r="A83" s="7" t="s">
        <v>86</v>
      </c>
      <c r="B83" s="7" t="s">
        <v>13</v>
      </c>
      <c r="C83" s="8">
        <v>-1</v>
      </c>
      <c r="D83" s="8">
        <v>4</v>
      </c>
      <c r="E83" s="8">
        <v>3</v>
      </c>
      <c r="F83" s="8"/>
      <c r="G83" s="1">
        <f>VLOOKUP(A:A,[1]TDSheet!$A:$G,7,0)</f>
        <v>0</v>
      </c>
      <c r="H83" s="1">
        <f>VLOOKUP(A:A,[1]TDSheet!$A:$H,8,0)</f>
        <v>0.4</v>
      </c>
      <c r="I83" s="1" t="e">
        <f>VLOOKUP(A:A,[1]TDSheet!$A:$I,9,0)</f>
        <v>#N/A</v>
      </c>
      <c r="J83" s="13">
        <f>VLOOKUP(A:A,[2]TDSheet!$A:$F,6,0)</f>
        <v>29</v>
      </c>
      <c r="K83" s="13">
        <f t="shared" si="19"/>
        <v>-26</v>
      </c>
      <c r="L83" s="13">
        <f>VLOOKUP(A:A,[1]TDSheet!$A:$U,21,0)</f>
        <v>0</v>
      </c>
      <c r="M83" s="13">
        <f>VLOOKUP(A:A,[1]TDSheet!$A:$V,22,0)</f>
        <v>0</v>
      </c>
      <c r="N83" s="13">
        <f>VLOOKUP(A:A,[1]TDSheet!$A:$X,24,0)</f>
        <v>0</v>
      </c>
      <c r="O83" s="13">
        <f>VLOOKUP(A:A,[1]TDSheet!$A:$P,16,0)</f>
        <v>0</v>
      </c>
      <c r="P83" s="13"/>
      <c r="Q83" s="13"/>
      <c r="R83" s="13"/>
      <c r="S83" s="13"/>
      <c r="T83" s="13"/>
      <c r="U83" s="13"/>
      <c r="V83" s="16">
        <v>200</v>
      </c>
      <c r="W83" s="13">
        <f t="shared" si="20"/>
        <v>0.6</v>
      </c>
      <c r="X83" s="16">
        <v>200</v>
      </c>
      <c r="Y83" s="17">
        <f t="shared" si="21"/>
        <v>666.66666666666674</v>
      </c>
      <c r="Z83" s="13">
        <f t="shared" si="22"/>
        <v>0</v>
      </c>
      <c r="AA83" s="13"/>
      <c r="AB83" s="13"/>
      <c r="AC83" s="13"/>
      <c r="AD83" s="13">
        <v>0</v>
      </c>
      <c r="AE83" s="13">
        <f>VLOOKUP(A:A,[1]TDSheet!$A:$AF,32,0)</f>
        <v>144.19999999999999</v>
      </c>
      <c r="AF83" s="13">
        <f>VLOOKUP(A:A,[1]TDSheet!$A:$AG,33,0)</f>
        <v>74.8</v>
      </c>
      <c r="AG83" s="13">
        <f>VLOOKUP(A:A,[1]TDSheet!$A:$W,23,0)</f>
        <v>2</v>
      </c>
      <c r="AH83" s="13">
        <v>0</v>
      </c>
      <c r="AI83" s="13">
        <f>VLOOKUP(A:A,[1]TDSheet!$A:$AI,35,0)</f>
        <v>0</v>
      </c>
      <c r="AJ83" s="13">
        <f t="shared" si="23"/>
        <v>0</v>
      </c>
      <c r="AK83" s="13">
        <f t="shared" si="24"/>
        <v>80</v>
      </c>
      <c r="AL83" s="13">
        <f t="shared" si="25"/>
        <v>80</v>
      </c>
      <c r="AM83" s="13"/>
      <c r="AN83" s="13"/>
    </row>
    <row r="84" spans="1:40" s="1" customFormat="1" ht="11.1" customHeight="1" outlineLevel="1" x14ac:dyDescent="0.2">
      <c r="A84" s="7" t="s">
        <v>150</v>
      </c>
      <c r="B84" s="14" t="s">
        <v>13</v>
      </c>
      <c r="C84" s="8"/>
      <c r="D84" s="8"/>
      <c r="E84" s="8"/>
      <c r="F84" s="8"/>
      <c r="G84" s="1">
        <f>VLOOKUP(A:A,[1]TDSheet!$A:$G,7,0)</f>
        <v>0</v>
      </c>
      <c r="H84" s="1">
        <f>VLOOKUP(A:A,[1]TDSheet!$A:$H,8,0)</f>
        <v>0.33</v>
      </c>
      <c r="I84" s="1">
        <f>VLOOKUP(A:A,[1]TDSheet!$A:$I,9,0)</f>
        <v>60</v>
      </c>
      <c r="J84" s="13">
        <f>VLOOKUP(A:A,[2]TDSheet!$A:$F,6,0)</f>
        <v>28</v>
      </c>
      <c r="K84" s="13">
        <f t="shared" si="19"/>
        <v>-28</v>
      </c>
      <c r="L84" s="13">
        <f>VLOOKUP(A:A,[1]TDSheet!$A:$U,21,0)</f>
        <v>0</v>
      </c>
      <c r="M84" s="13">
        <f>VLOOKUP(A:A,[1]TDSheet!$A:$V,22,0)</f>
        <v>0</v>
      </c>
      <c r="N84" s="13">
        <f>VLOOKUP(A:A,[1]TDSheet!$A:$X,24,0)</f>
        <v>0</v>
      </c>
      <c r="O84" s="13">
        <f>VLOOKUP(A:A,[1]TDSheet!$A:$P,16,0)</f>
        <v>0</v>
      </c>
      <c r="P84" s="13"/>
      <c r="Q84" s="13"/>
      <c r="R84" s="13"/>
      <c r="S84" s="13"/>
      <c r="T84" s="13"/>
      <c r="U84" s="13"/>
      <c r="V84" s="16">
        <v>100</v>
      </c>
      <c r="W84" s="13">
        <f t="shared" si="20"/>
        <v>0</v>
      </c>
      <c r="X84" s="16">
        <v>100</v>
      </c>
      <c r="Y84" s="17" t="e">
        <f t="shared" si="21"/>
        <v>#DIV/0!</v>
      </c>
      <c r="Z84" s="13" t="e">
        <f t="shared" si="22"/>
        <v>#DIV/0!</v>
      </c>
      <c r="AA84" s="13"/>
      <c r="AB84" s="13"/>
      <c r="AC84" s="13"/>
      <c r="AD84" s="13">
        <v>0</v>
      </c>
      <c r="AE84" s="13">
        <f>VLOOKUP(A:A,[1]TDSheet!$A:$AF,32,0)</f>
        <v>83.6</v>
      </c>
      <c r="AF84" s="13">
        <f>VLOOKUP(A:A,[1]TDSheet!$A:$AG,33,0)</f>
        <v>89.6</v>
      </c>
      <c r="AG84" s="13">
        <f>VLOOKUP(A:A,[1]TDSheet!$A:$W,23,0)</f>
        <v>1.4</v>
      </c>
      <c r="AH84" s="13">
        <v>0</v>
      </c>
      <c r="AI84" s="13">
        <f>VLOOKUP(A:A,[1]TDSheet!$A:$AI,35,0)</f>
        <v>0</v>
      </c>
      <c r="AJ84" s="13">
        <f t="shared" si="23"/>
        <v>0</v>
      </c>
      <c r="AK84" s="13">
        <f t="shared" si="24"/>
        <v>33</v>
      </c>
      <c r="AL84" s="13">
        <f t="shared" si="25"/>
        <v>33</v>
      </c>
      <c r="AM84" s="13"/>
      <c r="AN84" s="13"/>
    </row>
    <row r="85" spans="1:40" s="1" customFormat="1" ht="11.1" customHeight="1" outlineLevel="1" x14ac:dyDescent="0.2">
      <c r="A85" s="7" t="s">
        <v>151</v>
      </c>
      <c r="B85" s="14" t="s">
        <v>13</v>
      </c>
      <c r="C85" s="8"/>
      <c r="D85" s="8"/>
      <c r="E85" s="8"/>
      <c r="F85" s="8"/>
      <c r="G85" s="1">
        <f>VLOOKUP(A:A,[1]TDSheet!$A:$G,7,0)</f>
        <v>0</v>
      </c>
      <c r="H85" s="1">
        <f>VLOOKUP(A:A,[1]TDSheet!$A:$H,8,0)</f>
        <v>0.35</v>
      </c>
      <c r="I85" s="1" t="e">
        <f>VLOOKUP(A:A,[1]TDSheet!$A:$I,9,0)</f>
        <v>#N/A</v>
      </c>
      <c r="J85" s="13">
        <f>VLOOKUP(A:A,[2]TDSheet!$A:$F,6,0)</f>
        <v>11</v>
      </c>
      <c r="K85" s="13">
        <f t="shared" si="19"/>
        <v>-11</v>
      </c>
      <c r="L85" s="13">
        <f>VLOOKUP(A:A,[1]TDSheet!$A:$U,21,0)</f>
        <v>0</v>
      </c>
      <c r="M85" s="13">
        <f>VLOOKUP(A:A,[1]TDSheet!$A:$V,22,0)</f>
        <v>0</v>
      </c>
      <c r="N85" s="13">
        <f>VLOOKUP(A:A,[1]TDSheet!$A:$X,24,0)</f>
        <v>0</v>
      </c>
      <c r="O85" s="13">
        <f>VLOOKUP(A:A,[1]TDSheet!$A:$P,16,0)</f>
        <v>0</v>
      </c>
      <c r="P85" s="13"/>
      <c r="Q85" s="13"/>
      <c r="R85" s="13"/>
      <c r="S85" s="13"/>
      <c r="T85" s="13"/>
      <c r="U85" s="13"/>
      <c r="V85" s="16">
        <v>100</v>
      </c>
      <c r="W85" s="13">
        <f t="shared" si="20"/>
        <v>0</v>
      </c>
      <c r="X85" s="16">
        <v>100</v>
      </c>
      <c r="Y85" s="17" t="e">
        <f t="shared" si="21"/>
        <v>#DIV/0!</v>
      </c>
      <c r="Z85" s="13" t="e">
        <f t="shared" si="22"/>
        <v>#DIV/0!</v>
      </c>
      <c r="AA85" s="13"/>
      <c r="AB85" s="13"/>
      <c r="AC85" s="13"/>
      <c r="AD85" s="13">
        <v>0</v>
      </c>
      <c r="AE85" s="13">
        <f>VLOOKUP(A:A,[1]TDSheet!$A:$AF,32,0)</f>
        <v>73</v>
      </c>
      <c r="AF85" s="13">
        <f>VLOOKUP(A:A,[1]TDSheet!$A:$AG,33,0)</f>
        <v>16.2</v>
      </c>
      <c r="AG85" s="13">
        <f>VLOOKUP(A:A,[1]TDSheet!$A:$W,23,0)</f>
        <v>0</v>
      </c>
      <c r="AH85" s="13">
        <v>0</v>
      </c>
      <c r="AI85" s="13">
        <f>VLOOKUP(A:A,[1]TDSheet!$A:$AI,35,0)</f>
        <v>0</v>
      </c>
      <c r="AJ85" s="13">
        <f t="shared" si="23"/>
        <v>0</v>
      </c>
      <c r="AK85" s="13">
        <f t="shared" si="24"/>
        <v>35</v>
      </c>
      <c r="AL85" s="13">
        <f t="shared" si="25"/>
        <v>35</v>
      </c>
      <c r="AM85" s="13"/>
      <c r="AN85" s="13"/>
    </row>
    <row r="86" spans="1:40" s="1" customFormat="1" ht="11.1" customHeight="1" outlineLevel="1" x14ac:dyDescent="0.2">
      <c r="A86" s="7" t="s">
        <v>87</v>
      </c>
      <c r="B86" s="7" t="s">
        <v>13</v>
      </c>
      <c r="C86" s="8">
        <v>93</v>
      </c>
      <c r="D86" s="8">
        <v>474</v>
      </c>
      <c r="E86" s="8">
        <v>314</v>
      </c>
      <c r="F86" s="8">
        <v>233</v>
      </c>
      <c r="G86" s="1" t="str">
        <f>VLOOKUP(A:A,[1]TDSheet!$A:$G,7,0)</f>
        <v>ябл</v>
      </c>
      <c r="H86" s="1">
        <f>VLOOKUP(A:A,[1]TDSheet!$A:$H,8,0)</f>
        <v>0.33</v>
      </c>
      <c r="I86" s="1" t="e">
        <f>VLOOKUP(A:A,[1]TDSheet!$A:$I,9,0)</f>
        <v>#N/A</v>
      </c>
      <c r="J86" s="13">
        <f>VLOOKUP(A:A,[2]TDSheet!$A:$F,6,0)</f>
        <v>352</v>
      </c>
      <c r="K86" s="13">
        <f t="shared" si="19"/>
        <v>-38</v>
      </c>
      <c r="L86" s="13">
        <f>VLOOKUP(A:A,[1]TDSheet!$A:$U,21,0)</f>
        <v>50</v>
      </c>
      <c r="M86" s="13">
        <f>VLOOKUP(A:A,[1]TDSheet!$A:$V,22,0)</f>
        <v>120</v>
      </c>
      <c r="N86" s="13">
        <f>VLOOKUP(A:A,[1]TDSheet!$A:$X,24,0)</f>
        <v>120</v>
      </c>
      <c r="O86" s="13">
        <f>VLOOKUP(A:A,[1]TDSheet!$A:$P,16,0)</f>
        <v>0</v>
      </c>
      <c r="P86" s="13"/>
      <c r="Q86" s="13"/>
      <c r="R86" s="13"/>
      <c r="S86" s="13"/>
      <c r="T86" s="13"/>
      <c r="U86" s="13"/>
      <c r="V86" s="16"/>
      <c r="W86" s="13">
        <f t="shared" si="20"/>
        <v>62.8</v>
      </c>
      <c r="X86" s="16"/>
      <c r="Y86" s="17">
        <f t="shared" si="21"/>
        <v>8.3280254777070066</v>
      </c>
      <c r="Z86" s="13">
        <f t="shared" si="22"/>
        <v>3.7101910828025479</v>
      </c>
      <c r="AA86" s="13"/>
      <c r="AB86" s="13"/>
      <c r="AC86" s="13"/>
      <c r="AD86" s="13">
        <v>0</v>
      </c>
      <c r="AE86" s="13">
        <f>VLOOKUP(A:A,[1]TDSheet!$A:$AF,32,0)</f>
        <v>71.8</v>
      </c>
      <c r="AF86" s="13">
        <f>VLOOKUP(A:A,[1]TDSheet!$A:$AG,33,0)</f>
        <v>73.599999999999994</v>
      </c>
      <c r="AG86" s="13">
        <f>VLOOKUP(A:A,[1]TDSheet!$A:$W,23,0)</f>
        <v>74.2</v>
      </c>
      <c r="AH86" s="13">
        <f>VLOOKUP(A:A,[3]TDSheet!$A:$D,4,0)</f>
        <v>44</v>
      </c>
      <c r="AI86" s="13">
        <f>VLOOKUP(A:A,[1]TDSheet!$A:$AI,35,0)</f>
        <v>0</v>
      </c>
      <c r="AJ86" s="13">
        <f t="shared" si="23"/>
        <v>0</v>
      </c>
      <c r="AK86" s="13">
        <f t="shared" si="24"/>
        <v>0</v>
      </c>
      <c r="AL86" s="13">
        <f t="shared" si="25"/>
        <v>0</v>
      </c>
      <c r="AM86" s="13"/>
      <c r="AN86" s="13"/>
    </row>
    <row r="87" spans="1:40" s="1" customFormat="1" ht="11.1" customHeight="1" outlineLevel="1" x14ac:dyDescent="0.2">
      <c r="A87" s="7" t="s">
        <v>125</v>
      </c>
      <c r="B87" s="7" t="s">
        <v>13</v>
      </c>
      <c r="C87" s="8"/>
      <c r="D87" s="8">
        <v>105</v>
      </c>
      <c r="E87" s="8">
        <v>66</v>
      </c>
      <c r="F87" s="8">
        <v>36</v>
      </c>
      <c r="G87" s="1" t="str">
        <f>VLOOKUP(A:A,[1]TDSheet!$A:$G,7,0)</f>
        <v>н</v>
      </c>
      <c r="H87" s="1">
        <f>VLOOKUP(A:A,[1]TDSheet!$A:$H,8,0)</f>
        <v>0.4</v>
      </c>
      <c r="I87" s="1" t="e">
        <f>VLOOKUP(A:A,[1]TDSheet!$A:$I,9,0)</f>
        <v>#N/A</v>
      </c>
      <c r="J87" s="13">
        <f>VLOOKUP(A:A,[2]TDSheet!$A:$F,6,0)</f>
        <v>104</v>
      </c>
      <c r="K87" s="13">
        <f t="shared" si="19"/>
        <v>-38</v>
      </c>
      <c r="L87" s="13">
        <f>VLOOKUP(A:A,[1]TDSheet!$A:$U,21,0)</f>
        <v>0</v>
      </c>
      <c r="M87" s="13">
        <f>VLOOKUP(A:A,[1]TDSheet!$A:$V,22,0)</f>
        <v>0</v>
      </c>
      <c r="N87" s="13">
        <f>VLOOKUP(A:A,[1]TDSheet!$A:$X,24,0)</f>
        <v>0</v>
      </c>
      <c r="O87" s="13">
        <f>VLOOKUP(A:A,[1]TDSheet!$A:$P,16,0)</f>
        <v>0</v>
      </c>
      <c r="P87" s="13"/>
      <c r="Q87" s="13"/>
      <c r="R87" s="13"/>
      <c r="S87" s="13"/>
      <c r="T87" s="13"/>
      <c r="U87" s="13"/>
      <c r="V87" s="16">
        <v>50</v>
      </c>
      <c r="W87" s="13">
        <f t="shared" si="20"/>
        <v>13.2</v>
      </c>
      <c r="X87" s="16">
        <v>20</v>
      </c>
      <c r="Y87" s="17">
        <f t="shared" si="21"/>
        <v>8.0303030303030312</v>
      </c>
      <c r="Z87" s="13">
        <f t="shared" si="22"/>
        <v>2.7272727272727275</v>
      </c>
      <c r="AA87" s="13"/>
      <c r="AB87" s="13"/>
      <c r="AC87" s="13"/>
      <c r="AD87" s="13">
        <v>0</v>
      </c>
      <c r="AE87" s="13">
        <f>VLOOKUP(A:A,[1]TDSheet!$A:$AF,32,0)</f>
        <v>0</v>
      </c>
      <c r="AF87" s="13">
        <f>VLOOKUP(A:A,[1]TDSheet!$A:$AG,33,0)</f>
        <v>0</v>
      </c>
      <c r="AG87" s="13">
        <f>VLOOKUP(A:A,[1]TDSheet!$A:$W,23,0)</f>
        <v>0</v>
      </c>
      <c r="AH87" s="13">
        <f>VLOOKUP(A:A,[3]TDSheet!$A:$D,4,0)</f>
        <v>30</v>
      </c>
      <c r="AI87" s="13" t="e">
        <f>VLOOKUP(A:A,[1]TDSheet!$A:$AI,35,0)</f>
        <v>#N/A</v>
      </c>
      <c r="AJ87" s="13">
        <f t="shared" si="23"/>
        <v>0</v>
      </c>
      <c r="AK87" s="13">
        <f t="shared" si="24"/>
        <v>20</v>
      </c>
      <c r="AL87" s="13">
        <f t="shared" si="25"/>
        <v>8</v>
      </c>
      <c r="AM87" s="13"/>
      <c r="AN87" s="13"/>
    </row>
    <row r="88" spans="1:40" s="1" customFormat="1" ht="11.1" customHeight="1" outlineLevel="1" x14ac:dyDescent="0.2">
      <c r="A88" s="7" t="s">
        <v>88</v>
      </c>
      <c r="B88" s="7" t="s">
        <v>13</v>
      </c>
      <c r="C88" s="8">
        <v>1561</v>
      </c>
      <c r="D88" s="8">
        <v>8657</v>
      </c>
      <c r="E88" s="8">
        <v>7403</v>
      </c>
      <c r="F88" s="8">
        <v>2691</v>
      </c>
      <c r="G88" s="1">
        <f>VLOOKUP(A:A,[1]TDSheet!$A:$G,7,0)</f>
        <v>0</v>
      </c>
      <c r="H88" s="1">
        <f>VLOOKUP(A:A,[1]TDSheet!$A:$H,8,0)</f>
        <v>0.35</v>
      </c>
      <c r="I88" s="1">
        <f>VLOOKUP(A:A,[1]TDSheet!$A:$I,9,0)</f>
        <v>40</v>
      </c>
      <c r="J88" s="13">
        <f>VLOOKUP(A:A,[2]TDSheet!$A:$F,6,0)</f>
        <v>7439</v>
      </c>
      <c r="K88" s="13">
        <f t="shared" si="19"/>
        <v>-36</v>
      </c>
      <c r="L88" s="13">
        <f>VLOOKUP(A:A,[1]TDSheet!$A:$U,21,0)</f>
        <v>200</v>
      </c>
      <c r="M88" s="13">
        <f>VLOOKUP(A:A,[1]TDSheet!$A:$V,22,0)</f>
        <v>1500</v>
      </c>
      <c r="N88" s="13">
        <f>VLOOKUP(A:A,[1]TDSheet!$A:$X,24,0)</f>
        <v>1200</v>
      </c>
      <c r="O88" s="13">
        <f>VLOOKUP(A:A,[1]TDSheet!$A:$P,16,0)</f>
        <v>1000</v>
      </c>
      <c r="P88" s="13"/>
      <c r="Q88" s="13"/>
      <c r="R88" s="13"/>
      <c r="S88" s="13"/>
      <c r="T88" s="13">
        <v>870</v>
      </c>
      <c r="U88" s="13"/>
      <c r="V88" s="16">
        <v>400</v>
      </c>
      <c r="W88" s="13">
        <f t="shared" si="20"/>
        <v>1000.6</v>
      </c>
      <c r="X88" s="16">
        <v>1800</v>
      </c>
      <c r="Y88" s="17">
        <f t="shared" si="21"/>
        <v>8.7857285628622819</v>
      </c>
      <c r="Z88" s="13">
        <f t="shared" si="22"/>
        <v>2.6893863681790924</v>
      </c>
      <c r="AA88" s="13"/>
      <c r="AB88" s="13"/>
      <c r="AC88" s="13"/>
      <c r="AD88" s="13">
        <f>VLOOKUP(A:A,[4]TDSheet!$A:$D,4,0)</f>
        <v>2400</v>
      </c>
      <c r="AE88" s="13">
        <f>VLOOKUP(A:A,[1]TDSheet!$A:$AF,32,0)</f>
        <v>729.2</v>
      </c>
      <c r="AF88" s="13">
        <f>VLOOKUP(A:A,[1]TDSheet!$A:$AG,33,0)</f>
        <v>886.2</v>
      </c>
      <c r="AG88" s="13">
        <f>VLOOKUP(A:A,[1]TDSheet!$A:$W,23,0)</f>
        <v>989.4</v>
      </c>
      <c r="AH88" s="13">
        <f>VLOOKUP(A:A,[3]TDSheet!$A:$D,4,0)</f>
        <v>1089</v>
      </c>
      <c r="AI88" s="13" t="str">
        <f>VLOOKUP(A:A,[1]TDSheet!$A:$AI,35,0)</f>
        <v>сентак</v>
      </c>
      <c r="AJ88" s="13">
        <f t="shared" si="23"/>
        <v>304.5</v>
      </c>
      <c r="AK88" s="13">
        <f t="shared" si="24"/>
        <v>140</v>
      </c>
      <c r="AL88" s="13">
        <f t="shared" si="25"/>
        <v>630</v>
      </c>
      <c r="AM88" s="13"/>
      <c r="AN88" s="13"/>
    </row>
    <row r="89" spans="1:40" s="1" customFormat="1" ht="11.1" customHeight="1" outlineLevel="1" x14ac:dyDescent="0.2">
      <c r="A89" s="7" t="s">
        <v>89</v>
      </c>
      <c r="B89" s="7" t="s">
        <v>8</v>
      </c>
      <c r="C89" s="8">
        <v>41.807000000000002</v>
      </c>
      <c r="D89" s="8"/>
      <c r="E89" s="8">
        <v>0</v>
      </c>
      <c r="F89" s="8">
        <v>41.807000000000002</v>
      </c>
      <c r="G89" s="1" t="str">
        <f>VLOOKUP(A:A,[1]TDSheet!$A:$G,7,0)</f>
        <v>нов</v>
      </c>
      <c r="H89" s="1">
        <f>VLOOKUP(A:A,[1]TDSheet!$A:$H,8,0)</f>
        <v>0</v>
      </c>
      <c r="I89" s="1" t="e">
        <f>VLOOKUP(A:A,[1]TDSheet!$A:$I,9,0)</f>
        <v>#N/A</v>
      </c>
      <c r="J89" s="13">
        <f>VLOOKUP(A:A,[2]TDSheet!$A:$F,6,0)</f>
        <v>2.2000000000000002</v>
      </c>
      <c r="K89" s="13">
        <f t="shared" si="19"/>
        <v>-2.2000000000000002</v>
      </c>
      <c r="L89" s="13">
        <f>VLOOKUP(A:A,[1]TDSheet!$A:$U,21,0)</f>
        <v>0</v>
      </c>
      <c r="M89" s="13">
        <f>VLOOKUP(A:A,[1]TDSheet!$A:$V,22,0)</f>
        <v>0</v>
      </c>
      <c r="N89" s="13">
        <f>VLOOKUP(A:A,[1]TDSheet!$A:$X,24,0)</f>
        <v>0</v>
      </c>
      <c r="O89" s="13">
        <f>VLOOKUP(A:A,[1]TDSheet!$A:$P,16,0)</f>
        <v>0</v>
      </c>
      <c r="P89" s="13"/>
      <c r="Q89" s="13"/>
      <c r="R89" s="13"/>
      <c r="S89" s="13"/>
      <c r="T89" s="13"/>
      <c r="U89" s="13"/>
      <c r="V89" s="16"/>
      <c r="W89" s="13">
        <f t="shared" si="20"/>
        <v>0</v>
      </c>
      <c r="X89" s="16"/>
      <c r="Y89" s="17" t="e">
        <f t="shared" si="21"/>
        <v>#DIV/0!</v>
      </c>
      <c r="Z89" s="13" t="e">
        <f t="shared" si="22"/>
        <v>#DIV/0!</v>
      </c>
      <c r="AA89" s="13"/>
      <c r="AB89" s="13"/>
      <c r="AC89" s="13"/>
      <c r="AD89" s="13">
        <v>0</v>
      </c>
      <c r="AE89" s="13">
        <f>VLOOKUP(A:A,[1]TDSheet!$A:$AF,32,0)</f>
        <v>3.089</v>
      </c>
      <c r="AF89" s="13">
        <f>VLOOKUP(A:A,[1]TDSheet!$A:$AG,33,0)</f>
        <v>0.30199999999999999</v>
      </c>
      <c r="AG89" s="13">
        <f>VLOOKUP(A:A,[1]TDSheet!$A:$W,23,0)</f>
        <v>0</v>
      </c>
      <c r="AH89" s="13">
        <v>0</v>
      </c>
      <c r="AI89" s="13" t="str">
        <f>VLOOKUP(A:A,[1]TDSheet!$A:$AI,35,0)</f>
        <v>выв0609</v>
      </c>
      <c r="AJ89" s="13">
        <f t="shared" si="23"/>
        <v>0</v>
      </c>
      <c r="AK89" s="13">
        <f t="shared" si="24"/>
        <v>0</v>
      </c>
      <c r="AL89" s="13">
        <f t="shared" si="25"/>
        <v>0</v>
      </c>
      <c r="AM89" s="13"/>
      <c r="AN89" s="13"/>
    </row>
    <row r="90" spans="1:40" s="1" customFormat="1" ht="11.1" customHeight="1" outlineLevel="1" x14ac:dyDescent="0.2">
      <c r="A90" s="7" t="s">
        <v>90</v>
      </c>
      <c r="B90" s="7" t="s">
        <v>13</v>
      </c>
      <c r="C90" s="8">
        <v>3977</v>
      </c>
      <c r="D90" s="8">
        <v>53317</v>
      </c>
      <c r="E90" s="8">
        <v>9157</v>
      </c>
      <c r="F90" s="8">
        <v>3922</v>
      </c>
      <c r="G90" s="1">
        <f>VLOOKUP(A:A,[1]TDSheet!$A:$G,7,0)</f>
        <v>0</v>
      </c>
      <c r="H90" s="1">
        <f>VLOOKUP(A:A,[1]TDSheet!$A:$H,8,0)</f>
        <v>0.35</v>
      </c>
      <c r="I90" s="1">
        <f>VLOOKUP(A:A,[1]TDSheet!$A:$I,9,0)</f>
        <v>45</v>
      </c>
      <c r="J90" s="13">
        <f>VLOOKUP(A:A,[2]TDSheet!$A:$F,6,0)</f>
        <v>9209</v>
      </c>
      <c r="K90" s="13">
        <f t="shared" si="19"/>
        <v>-52</v>
      </c>
      <c r="L90" s="13">
        <f>VLOOKUP(A:A,[1]TDSheet!$A:$U,21,0)</f>
        <v>0</v>
      </c>
      <c r="M90" s="13">
        <f>VLOOKUP(A:A,[1]TDSheet!$A:$V,22,0)</f>
        <v>1700</v>
      </c>
      <c r="N90" s="13">
        <f>VLOOKUP(A:A,[1]TDSheet!$A:$X,24,0)</f>
        <v>1600</v>
      </c>
      <c r="O90" s="13">
        <f>VLOOKUP(A:A,[1]TDSheet!$A:$P,16,0)</f>
        <v>1500</v>
      </c>
      <c r="P90" s="13"/>
      <c r="Q90" s="13"/>
      <c r="R90" s="13"/>
      <c r="S90" s="13"/>
      <c r="T90" s="13">
        <v>1182</v>
      </c>
      <c r="U90" s="13"/>
      <c r="V90" s="16">
        <v>400</v>
      </c>
      <c r="W90" s="13">
        <f t="shared" si="20"/>
        <v>1285.4000000000001</v>
      </c>
      <c r="X90" s="16">
        <v>2200</v>
      </c>
      <c r="Y90" s="17">
        <f t="shared" si="21"/>
        <v>8.8081531040921099</v>
      </c>
      <c r="Z90" s="13">
        <f t="shared" si="22"/>
        <v>3.0511902909600122</v>
      </c>
      <c r="AA90" s="13"/>
      <c r="AB90" s="13"/>
      <c r="AC90" s="13"/>
      <c r="AD90" s="13">
        <f>VLOOKUP(A:A,[4]TDSheet!$A:$D,4,0)</f>
        <v>2730</v>
      </c>
      <c r="AE90" s="13">
        <f>VLOOKUP(A:A,[1]TDSheet!$A:$AF,32,0)</f>
        <v>1473</v>
      </c>
      <c r="AF90" s="13">
        <f>VLOOKUP(A:A,[1]TDSheet!$A:$AG,33,0)</f>
        <v>1444.4</v>
      </c>
      <c r="AG90" s="13">
        <f>VLOOKUP(A:A,[1]TDSheet!$A:$W,23,0)</f>
        <v>1253.2</v>
      </c>
      <c r="AH90" s="13">
        <f>VLOOKUP(A:A,[3]TDSheet!$A:$D,4,0)</f>
        <v>1470</v>
      </c>
      <c r="AI90" s="13" t="str">
        <f>VLOOKUP(A:A,[1]TDSheet!$A:$AI,35,0)</f>
        <v>оконч</v>
      </c>
      <c r="AJ90" s="13">
        <f t="shared" si="23"/>
        <v>413.7</v>
      </c>
      <c r="AK90" s="13">
        <f t="shared" si="24"/>
        <v>140</v>
      </c>
      <c r="AL90" s="13">
        <f t="shared" si="25"/>
        <v>770</v>
      </c>
      <c r="AM90" s="13"/>
      <c r="AN90" s="13"/>
    </row>
    <row r="91" spans="1:40" s="1" customFormat="1" ht="11.1" customHeight="1" outlineLevel="1" x14ac:dyDescent="0.2">
      <c r="A91" s="7" t="s">
        <v>91</v>
      </c>
      <c r="B91" s="7" t="s">
        <v>13</v>
      </c>
      <c r="C91" s="8">
        <v>99</v>
      </c>
      <c r="D91" s="8">
        <v>40</v>
      </c>
      <c r="E91" s="8">
        <v>109</v>
      </c>
      <c r="F91" s="8">
        <v>27</v>
      </c>
      <c r="G91" s="1" t="str">
        <f>VLOOKUP(A:A,[1]TDSheet!$A:$G,7,0)</f>
        <v>лидер</v>
      </c>
      <c r="H91" s="1">
        <f>VLOOKUP(A:A,[1]TDSheet!$A:$H,8,0)</f>
        <v>0.11</v>
      </c>
      <c r="I91" s="1">
        <f>VLOOKUP(A:A,[1]TDSheet!$A:$I,9,0)</f>
        <v>120</v>
      </c>
      <c r="J91" s="13">
        <f>VLOOKUP(A:A,[2]TDSheet!$A:$F,6,0)</f>
        <v>132</v>
      </c>
      <c r="K91" s="13">
        <f t="shared" si="19"/>
        <v>-23</v>
      </c>
      <c r="L91" s="13">
        <f>VLOOKUP(A:A,[1]TDSheet!$A:$U,21,0)</f>
        <v>0</v>
      </c>
      <c r="M91" s="13">
        <f>VLOOKUP(A:A,[1]TDSheet!$A:$V,22,0)</f>
        <v>30</v>
      </c>
      <c r="N91" s="13">
        <f>VLOOKUP(A:A,[1]TDSheet!$A:$X,24,0)</f>
        <v>30</v>
      </c>
      <c r="O91" s="13">
        <f>VLOOKUP(A:A,[1]TDSheet!$A:$P,16,0)</f>
        <v>0</v>
      </c>
      <c r="P91" s="13"/>
      <c r="Q91" s="13"/>
      <c r="R91" s="13"/>
      <c r="S91" s="13"/>
      <c r="T91" s="13"/>
      <c r="U91" s="13"/>
      <c r="V91" s="16">
        <v>50</v>
      </c>
      <c r="W91" s="13">
        <f t="shared" si="20"/>
        <v>21.8</v>
      </c>
      <c r="X91" s="16">
        <v>50</v>
      </c>
      <c r="Y91" s="17">
        <f t="shared" si="21"/>
        <v>8.5779816513761471</v>
      </c>
      <c r="Z91" s="13">
        <f t="shared" si="22"/>
        <v>1.238532110091743</v>
      </c>
      <c r="AA91" s="13"/>
      <c r="AB91" s="13"/>
      <c r="AC91" s="13"/>
      <c r="AD91" s="13">
        <v>0</v>
      </c>
      <c r="AE91" s="13">
        <f>VLOOKUP(A:A,[1]TDSheet!$A:$AF,32,0)</f>
        <v>19.600000000000001</v>
      </c>
      <c r="AF91" s="13">
        <f>VLOOKUP(A:A,[1]TDSheet!$A:$AG,33,0)</f>
        <v>28.8</v>
      </c>
      <c r="AG91" s="13">
        <f>VLOOKUP(A:A,[1]TDSheet!$A:$W,23,0)</f>
        <v>26</v>
      </c>
      <c r="AH91" s="13">
        <f>VLOOKUP(A:A,[3]TDSheet!$A:$D,4,0)</f>
        <v>26</v>
      </c>
      <c r="AI91" s="13">
        <f>VLOOKUP(A:A,[1]TDSheet!$A:$AI,35,0)</f>
        <v>0</v>
      </c>
      <c r="AJ91" s="13">
        <f t="shared" si="23"/>
        <v>0</v>
      </c>
      <c r="AK91" s="13">
        <f t="shared" si="24"/>
        <v>5.5</v>
      </c>
      <c r="AL91" s="13">
        <f t="shared" si="25"/>
        <v>5.5</v>
      </c>
      <c r="AM91" s="13"/>
      <c r="AN91" s="13"/>
    </row>
    <row r="92" spans="1:40" s="1" customFormat="1" ht="21.95" customHeight="1" outlineLevel="1" x14ac:dyDescent="0.2">
      <c r="A92" s="7" t="s">
        <v>92</v>
      </c>
      <c r="B92" s="7" t="s">
        <v>13</v>
      </c>
      <c r="C92" s="8">
        <v>9</v>
      </c>
      <c r="D92" s="8">
        <v>8</v>
      </c>
      <c r="E92" s="8">
        <v>0</v>
      </c>
      <c r="F92" s="8">
        <v>9</v>
      </c>
      <c r="G92" s="1" t="str">
        <f>VLOOKUP(A:A,[1]TDSheet!$A:$G,7,0)</f>
        <v>лидер</v>
      </c>
      <c r="H92" s="1">
        <f>VLOOKUP(A:A,[1]TDSheet!$A:$H,8,0)</f>
        <v>0.06</v>
      </c>
      <c r="I92" s="1">
        <f>VLOOKUP(A:A,[1]TDSheet!$A:$I,9,0)</f>
        <v>60</v>
      </c>
      <c r="J92" s="13">
        <f>VLOOKUP(A:A,[2]TDSheet!$A:$F,6,0)</f>
        <v>182</v>
      </c>
      <c r="K92" s="13">
        <f t="shared" si="19"/>
        <v>-182</v>
      </c>
      <c r="L92" s="13">
        <f>VLOOKUP(A:A,[1]TDSheet!$A:$U,21,0)</f>
        <v>0</v>
      </c>
      <c r="M92" s="13">
        <f>VLOOKUP(A:A,[1]TDSheet!$A:$V,22,0)</f>
        <v>0</v>
      </c>
      <c r="N92" s="13">
        <f>VLOOKUP(A:A,[1]TDSheet!$A:$X,24,0)</f>
        <v>0</v>
      </c>
      <c r="O92" s="13">
        <f>VLOOKUP(A:A,[1]TDSheet!$A:$P,16,0)</f>
        <v>0</v>
      </c>
      <c r="P92" s="13"/>
      <c r="Q92" s="13"/>
      <c r="R92" s="13"/>
      <c r="S92" s="13"/>
      <c r="T92" s="13"/>
      <c r="U92" s="13"/>
      <c r="V92" s="16">
        <v>50</v>
      </c>
      <c r="W92" s="13">
        <f t="shared" si="20"/>
        <v>0</v>
      </c>
      <c r="X92" s="16">
        <v>50</v>
      </c>
      <c r="Y92" s="17" t="e">
        <f t="shared" si="21"/>
        <v>#DIV/0!</v>
      </c>
      <c r="Z92" s="13" t="e">
        <f t="shared" si="22"/>
        <v>#DIV/0!</v>
      </c>
      <c r="AA92" s="13"/>
      <c r="AB92" s="13"/>
      <c r="AC92" s="13"/>
      <c r="AD92" s="13">
        <v>0</v>
      </c>
      <c r="AE92" s="13">
        <f>VLOOKUP(A:A,[1]TDSheet!$A:$AF,32,0)</f>
        <v>125</v>
      </c>
      <c r="AF92" s="13">
        <f>VLOOKUP(A:A,[1]TDSheet!$A:$AG,33,0)</f>
        <v>20.8</v>
      </c>
      <c r="AG92" s="13">
        <f>VLOOKUP(A:A,[1]TDSheet!$A:$W,23,0)</f>
        <v>1.2</v>
      </c>
      <c r="AH92" s="13">
        <v>0</v>
      </c>
      <c r="AI92" s="13" t="e">
        <f>VLOOKUP(A:A,[1]TDSheet!$A:$AI,35,0)</f>
        <v>#N/A</v>
      </c>
      <c r="AJ92" s="13">
        <f t="shared" si="23"/>
        <v>0</v>
      </c>
      <c r="AK92" s="13">
        <f t="shared" si="24"/>
        <v>3</v>
      </c>
      <c r="AL92" s="13">
        <f t="shared" si="25"/>
        <v>3</v>
      </c>
      <c r="AM92" s="13"/>
      <c r="AN92" s="13"/>
    </row>
    <row r="93" spans="1:40" s="1" customFormat="1" ht="21.95" customHeight="1" outlineLevel="1" x14ac:dyDescent="0.2">
      <c r="A93" s="7" t="s">
        <v>93</v>
      </c>
      <c r="B93" s="7" t="s">
        <v>13</v>
      </c>
      <c r="C93" s="8">
        <v>17</v>
      </c>
      <c r="D93" s="8">
        <v>3</v>
      </c>
      <c r="E93" s="8">
        <v>0</v>
      </c>
      <c r="F93" s="8">
        <v>18</v>
      </c>
      <c r="G93" s="1">
        <f>VLOOKUP(A:A,[1]TDSheet!$A:$G,7,0)</f>
        <v>0</v>
      </c>
      <c r="H93" s="1">
        <f>VLOOKUP(A:A,[1]TDSheet!$A:$H,8,0)</f>
        <v>0.06</v>
      </c>
      <c r="I93" s="1">
        <f>VLOOKUP(A:A,[1]TDSheet!$A:$I,9,0)</f>
        <v>0</v>
      </c>
      <c r="J93" s="13">
        <f>VLOOKUP(A:A,[2]TDSheet!$A:$F,6,0)</f>
        <v>161</v>
      </c>
      <c r="K93" s="13">
        <f t="shared" si="19"/>
        <v>-161</v>
      </c>
      <c r="L93" s="13">
        <f>VLOOKUP(A:A,[1]TDSheet!$A:$U,21,0)</f>
        <v>0</v>
      </c>
      <c r="M93" s="13">
        <f>VLOOKUP(A:A,[1]TDSheet!$A:$V,22,0)</f>
        <v>0</v>
      </c>
      <c r="N93" s="13">
        <f>VLOOKUP(A:A,[1]TDSheet!$A:$X,24,0)</f>
        <v>0</v>
      </c>
      <c r="O93" s="13">
        <f>VLOOKUP(A:A,[1]TDSheet!$A:$P,16,0)</f>
        <v>0</v>
      </c>
      <c r="P93" s="13"/>
      <c r="Q93" s="13"/>
      <c r="R93" s="13"/>
      <c r="S93" s="13"/>
      <c r="T93" s="13"/>
      <c r="U93" s="13"/>
      <c r="V93" s="16">
        <v>50</v>
      </c>
      <c r="W93" s="13">
        <f t="shared" si="20"/>
        <v>0</v>
      </c>
      <c r="X93" s="16">
        <v>50</v>
      </c>
      <c r="Y93" s="17" t="e">
        <f t="shared" si="21"/>
        <v>#DIV/0!</v>
      </c>
      <c r="Z93" s="13" t="e">
        <f t="shared" si="22"/>
        <v>#DIV/0!</v>
      </c>
      <c r="AA93" s="13"/>
      <c r="AB93" s="13"/>
      <c r="AC93" s="13"/>
      <c r="AD93" s="13">
        <v>0</v>
      </c>
      <c r="AE93" s="13">
        <f>VLOOKUP(A:A,[1]TDSheet!$A:$AF,32,0)</f>
        <v>1.6</v>
      </c>
      <c r="AF93" s="13">
        <f>VLOOKUP(A:A,[1]TDSheet!$A:$AG,33,0)</f>
        <v>1.2</v>
      </c>
      <c r="AG93" s="13">
        <f>VLOOKUP(A:A,[1]TDSheet!$A:$W,23,0)</f>
        <v>0.8</v>
      </c>
      <c r="AH93" s="13">
        <v>0</v>
      </c>
      <c r="AI93" s="13">
        <f>VLOOKUP(A:A,[1]TDSheet!$A:$AI,35,0)</f>
        <v>0</v>
      </c>
      <c r="AJ93" s="13">
        <f t="shared" si="23"/>
        <v>0</v>
      </c>
      <c r="AK93" s="13">
        <f t="shared" si="24"/>
        <v>3</v>
      </c>
      <c r="AL93" s="13">
        <f t="shared" si="25"/>
        <v>3</v>
      </c>
      <c r="AM93" s="13"/>
      <c r="AN93" s="13"/>
    </row>
    <row r="94" spans="1:40" s="1" customFormat="1" ht="11.1" customHeight="1" outlineLevel="1" x14ac:dyDescent="0.2">
      <c r="A94" s="7" t="s">
        <v>94</v>
      </c>
      <c r="B94" s="7" t="s">
        <v>13</v>
      </c>
      <c r="C94" s="8">
        <v>104</v>
      </c>
      <c r="D94" s="8">
        <v>3</v>
      </c>
      <c r="E94" s="8">
        <v>0</v>
      </c>
      <c r="F94" s="8">
        <v>104</v>
      </c>
      <c r="G94" s="1">
        <f>VLOOKUP(A:A,[1]TDSheet!$A:$G,7,0)</f>
        <v>0</v>
      </c>
      <c r="H94" s="1">
        <f>VLOOKUP(A:A,[1]TDSheet!$A:$H,8,0)</f>
        <v>0.15</v>
      </c>
      <c r="I94" s="1" t="e">
        <f>VLOOKUP(A:A,[1]TDSheet!$A:$I,9,0)</f>
        <v>#N/A</v>
      </c>
      <c r="J94" s="13">
        <f>VLOOKUP(A:A,[2]TDSheet!$A:$F,6,0)</f>
        <v>387</v>
      </c>
      <c r="K94" s="13">
        <f t="shared" si="19"/>
        <v>-387</v>
      </c>
      <c r="L94" s="13">
        <f>VLOOKUP(A:A,[1]TDSheet!$A:$U,21,0)</f>
        <v>0</v>
      </c>
      <c r="M94" s="13">
        <f>VLOOKUP(A:A,[1]TDSheet!$A:$V,22,0)</f>
        <v>0</v>
      </c>
      <c r="N94" s="13">
        <f>VLOOKUP(A:A,[1]TDSheet!$A:$X,24,0)</f>
        <v>0</v>
      </c>
      <c r="O94" s="13">
        <f>VLOOKUP(A:A,[1]TDSheet!$A:$P,16,0)</f>
        <v>0</v>
      </c>
      <c r="P94" s="13"/>
      <c r="Q94" s="13"/>
      <c r="R94" s="13"/>
      <c r="S94" s="13"/>
      <c r="T94" s="13"/>
      <c r="U94" s="13"/>
      <c r="V94" s="16">
        <v>50</v>
      </c>
      <c r="W94" s="13">
        <f t="shared" si="20"/>
        <v>0</v>
      </c>
      <c r="X94" s="16">
        <v>50</v>
      </c>
      <c r="Y94" s="17" t="e">
        <f t="shared" si="21"/>
        <v>#DIV/0!</v>
      </c>
      <c r="Z94" s="13" t="e">
        <f t="shared" si="22"/>
        <v>#DIV/0!</v>
      </c>
      <c r="AA94" s="13"/>
      <c r="AB94" s="13"/>
      <c r="AC94" s="13"/>
      <c r="AD94" s="13">
        <v>0</v>
      </c>
      <c r="AE94" s="13">
        <f>VLOOKUP(A:A,[1]TDSheet!$A:$AF,32,0)</f>
        <v>0</v>
      </c>
      <c r="AF94" s="13">
        <f>VLOOKUP(A:A,[1]TDSheet!$A:$AG,33,0)</f>
        <v>0</v>
      </c>
      <c r="AG94" s="13">
        <f>VLOOKUP(A:A,[1]TDSheet!$A:$W,23,0)</f>
        <v>0.2</v>
      </c>
      <c r="AH94" s="13">
        <v>0</v>
      </c>
      <c r="AI94" s="13" t="e">
        <f>VLOOKUP(A:A,[1]TDSheet!$A:$AI,35,0)</f>
        <v>#N/A</v>
      </c>
      <c r="AJ94" s="13">
        <f t="shared" si="23"/>
        <v>0</v>
      </c>
      <c r="AK94" s="13">
        <f t="shared" si="24"/>
        <v>7.5</v>
      </c>
      <c r="AL94" s="13">
        <f t="shared" si="25"/>
        <v>7.5</v>
      </c>
      <c r="AM94" s="13"/>
      <c r="AN94" s="13"/>
    </row>
    <row r="95" spans="1:40" s="1" customFormat="1" ht="21.95" customHeight="1" outlineLevel="1" x14ac:dyDescent="0.2">
      <c r="A95" s="7" t="s">
        <v>95</v>
      </c>
      <c r="B95" s="7" t="s">
        <v>13</v>
      </c>
      <c r="C95" s="8">
        <v>20</v>
      </c>
      <c r="D95" s="8">
        <v>12</v>
      </c>
      <c r="E95" s="8">
        <v>11</v>
      </c>
      <c r="F95" s="8">
        <v>21</v>
      </c>
      <c r="G95" s="1" t="str">
        <f>VLOOKUP(A:A,[1]TDSheet!$A:$G,7,0)</f>
        <v>нов</v>
      </c>
      <c r="H95" s="1">
        <f>VLOOKUP(A:A,[1]TDSheet!$A:$H,8,0)</f>
        <v>0.28000000000000003</v>
      </c>
      <c r="I95" s="1" t="e">
        <f>VLOOKUP(A:A,[1]TDSheet!$A:$I,9,0)</f>
        <v>#N/A</v>
      </c>
      <c r="J95" s="13">
        <f>VLOOKUP(A:A,[2]TDSheet!$A:$F,6,0)</f>
        <v>17</v>
      </c>
      <c r="K95" s="13">
        <f t="shared" si="19"/>
        <v>-6</v>
      </c>
      <c r="L95" s="13">
        <f>VLOOKUP(A:A,[1]TDSheet!$A:$U,21,0)</f>
        <v>0</v>
      </c>
      <c r="M95" s="13">
        <f>VLOOKUP(A:A,[1]TDSheet!$A:$V,22,0)</f>
        <v>10</v>
      </c>
      <c r="N95" s="13">
        <f>VLOOKUP(A:A,[1]TDSheet!$A:$X,24,0)</f>
        <v>0</v>
      </c>
      <c r="O95" s="13">
        <f>VLOOKUP(A:A,[1]TDSheet!$A:$P,16,0)</f>
        <v>0</v>
      </c>
      <c r="P95" s="13"/>
      <c r="Q95" s="13"/>
      <c r="R95" s="13"/>
      <c r="S95" s="13"/>
      <c r="T95" s="13"/>
      <c r="U95" s="13"/>
      <c r="V95" s="16"/>
      <c r="W95" s="13">
        <f t="shared" si="20"/>
        <v>2.2000000000000002</v>
      </c>
      <c r="X95" s="16"/>
      <c r="Y95" s="17">
        <f t="shared" si="21"/>
        <v>14.09090909090909</v>
      </c>
      <c r="Z95" s="13">
        <f t="shared" si="22"/>
        <v>9.545454545454545</v>
      </c>
      <c r="AA95" s="13"/>
      <c r="AB95" s="13"/>
      <c r="AC95" s="13"/>
      <c r="AD95" s="13">
        <v>0</v>
      </c>
      <c r="AE95" s="13">
        <f>VLOOKUP(A:A,[1]TDSheet!$A:$AF,32,0)</f>
        <v>12.2</v>
      </c>
      <c r="AF95" s="13">
        <f>VLOOKUP(A:A,[1]TDSheet!$A:$AG,33,0)</f>
        <v>5.6</v>
      </c>
      <c r="AG95" s="13">
        <f>VLOOKUP(A:A,[1]TDSheet!$A:$W,23,0)</f>
        <v>3.6</v>
      </c>
      <c r="AH95" s="13">
        <f>VLOOKUP(A:A,[3]TDSheet!$A:$D,4,0)</f>
        <v>2</v>
      </c>
      <c r="AI95" s="20" t="s">
        <v>163</v>
      </c>
      <c r="AJ95" s="13">
        <f t="shared" si="23"/>
        <v>0</v>
      </c>
      <c r="AK95" s="13">
        <f t="shared" si="24"/>
        <v>0</v>
      </c>
      <c r="AL95" s="13">
        <f t="shared" si="25"/>
        <v>0</v>
      </c>
      <c r="AM95" s="13"/>
      <c r="AN95" s="13"/>
    </row>
    <row r="96" spans="1:40" s="1" customFormat="1" ht="11.1" customHeight="1" outlineLevel="1" x14ac:dyDescent="0.2">
      <c r="A96" s="7" t="s">
        <v>96</v>
      </c>
      <c r="B96" s="7" t="s">
        <v>8</v>
      </c>
      <c r="C96" s="8">
        <v>356.13</v>
      </c>
      <c r="D96" s="8">
        <v>90.84</v>
      </c>
      <c r="E96" s="8">
        <v>224.27199999999999</v>
      </c>
      <c r="F96" s="8">
        <v>221.12</v>
      </c>
      <c r="G96" s="1" t="str">
        <f>VLOOKUP(A:A,[1]TDSheet!$A:$G,7,0)</f>
        <v>н</v>
      </c>
      <c r="H96" s="1">
        <f>VLOOKUP(A:A,[1]TDSheet!$A:$H,8,0)</f>
        <v>1</v>
      </c>
      <c r="I96" s="1" t="e">
        <f>VLOOKUP(A:A,[1]TDSheet!$A:$I,9,0)</f>
        <v>#N/A</v>
      </c>
      <c r="J96" s="13">
        <f>VLOOKUP(A:A,[2]TDSheet!$A:$F,6,0)</f>
        <v>219.05</v>
      </c>
      <c r="K96" s="13">
        <f t="shared" si="19"/>
        <v>5.22199999999998</v>
      </c>
      <c r="L96" s="13">
        <f>VLOOKUP(A:A,[1]TDSheet!$A:$U,21,0)</f>
        <v>80</v>
      </c>
      <c r="M96" s="13">
        <f>VLOOKUP(A:A,[1]TDSheet!$A:$V,22,0)</f>
        <v>140</v>
      </c>
      <c r="N96" s="13">
        <f>VLOOKUP(A:A,[1]TDSheet!$A:$X,24,0)</f>
        <v>100</v>
      </c>
      <c r="O96" s="13">
        <f>VLOOKUP(A:A,[1]TDSheet!$A:$P,16,0)</f>
        <v>0</v>
      </c>
      <c r="P96" s="13"/>
      <c r="Q96" s="13"/>
      <c r="R96" s="13"/>
      <c r="S96" s="13"/>
      <c r="T96" s="13"/>
      <c r="U96" s="13"/>
      <c r="V96" s="16"/>
      <c r="W96" s="13">
        <f t="shared" si="20"/>
        <v>44.854399999999998</v>
      </c>
      <c r="X96" s="16"/>
      <c r="Y96" s="17">
        <f t="shared" si="21"/>
        <v>12.063922379967183</v>
      </c>
      <c r="Z96" s="13">
        <f t="shared" si="22"/>
        <v>4.9297281872012562</v>
      </c>
      <c r="AA96" s="13"/>
      <c r="AB96" s="13"/>
      <c r="AC96" s="13"/>
      <c r="AD96" s="13">
        <v>0</v>
      </c>
      <c r="AE96" s="13">
        <f>VLOOKUP(A:A,[1]TDSheet!$A:$AF,32,0)</f>
        <v>53.678800000000003</v>
      </c>
      <c r="AF96" s="13">
        <f>VLOOKUP(A:A,[1]TDSheet!$A:$AG,33,0)</f>
        <v>50.782799999999995</v>
      </c>
      <c r="AG96" s="13">
        <f>VLOOKUP(A:A,[1]TDSheet!$A:$W,23,0)</f>
        <v>67.677999999999997</v>
      </c>
      <c r="AH96" s="13">
        <f>VLOOKUP(A:A,[3]TDSheet!$A:$D,4,0)</f>
        <v>14.49</v>
      </c>
      <c r="AI96" s="20" t="str">
        <f>VLOOKUP(A:A,[1]TDSheet!$A:$AI,35,0)</f>
        <v>увел</v>
      </c>
      <c r="AJ96" s="13">
        <f t="shared" si="23"/>
        <v>0</v>
      </c>
      <c r="AK96" s="13">
        <f t="shared" si="24"/>
        <v>0</v>
      </c>
      <c r="AL96" s="13">
        <f t="shared" si="25"/>
        <v>0</v>
      </c>
      <c r="AM96" s="13"/>
      <c r="AN96" s="13"/>
    </row>
    <row r="97" spans="1:40" s="1" customFormat="1" ht="21.95" customHeight="1" outlineLevel="1" x14ac:dyDescent="0.2">
      <c r="A97" s="7" t="s">
        <v>97</v>
      </c>
      <c r="B97" s="7" t="s">
        <v>8</v>
      </c>
      <c r="C97" s="8">
        <v>74.055999999999997</v>
      </c>
      <c r="D97" s="8">
        <v>1.3520000000000001</v>
      </c>
      <c r="E97" s="8">
        <v>5.4080000000000004</v>
      </c>
      <c r="F97" s="8">
        <v>68.647999999999996</v>
      </c>
      <c r="G97" s="1" t="str">
        <f>VLOOKUP(A:A,[1]TDSheet!$A:$G,7,0)</f>
        <v>нов</v>
      </c>
      <c r="H97" s="1">
        <f>VLOOKUP(A:A,[1]TDSheet!$A:$H,8,0)</f>
        <v>0</v>
      </c>
      <c r="I97" s="1" t="e">
        <f>VLOOKUP(A:A,[1]TDSheet!$A:$I,9,0)</f>
        <v>#N/A</v>
      </c>
      <c r="J97" s="13">
        <f>VLOOKUP(A:A,[2]TDSheet!$A:$F,6,0)</f>
        <v>8</v>
      </c>
      <c r="K97" s="13">
        <f t="shared" si="19"/>
        <v>-2.5919999999999996</v>
      </c>
      <c r="L97" s="13">
        <f>VLOOKUP(A:A,[1]TDSheet!$A:$U,21,0)</f>
        <v>0</v>
      </c>
      <c r="M97" s="13">
        <f>VLOOKUP(A:A,[1]TDSheet!$A:$V,22,0)</f>
        <v>0</v>
      </c>
      <c r="N97" s="13">
        <f>VLOOKUP(A:A,[1]TDSheet!$A:$X,24,0)</f>
        <v>0</v>
      </c>
      <c r="O97" s="13">
        <f>VLOOKUP(A:A,[1]TDSheet!$A:$P,16,0)</f>
        <v>0</v>
      </c>
      <c r="P97" s="13"/>
      <c r="Q97" s="13"/>
      <c r="R97" s="13"/>
      <c r="S97" s="13"/>
      <c r="T97" s="13"/>
      <c r="U97" s="13"/>
      <c r="V97" s="16"/>
      <c r="W97" s="13">
        <f t="shared" si="20"/>
        <v>1.0816000000000001</v>
      </c>
      <c r="X97" s="16"/>
      <c r="Y97" s="17">
        <f t="shared" si="21"/>
        <v>63.468934911242592</v>
      </c>
      <c r="Z97" s="13">
        <f t="shared" si="22"/>
        <v>63.468934911242592</v>
      </c>
      <c r="AA97" s="13"/>
      <c r="AB97" s="13"/>
      <c r="AC97" s="13"/>
      <c r="AD97" s="13">
        <v>0</v>
      </c>
      <c r="AE97" s="13">
        <f>VLOOKUP(A:A,[1]TDSheet!$A:$AF,32,0)</f>
        <v>3.5152000000000001</v>
      </c>
      <c r="AF97" s="13">
        <f>VLOOKUP(A:A,[1]TDSheet!$A:$AG,33,0)</f>
        <v>2.9636</v>
      </c>
      <c r="AG97" s="13">
        <f>VLOOKUP(A:A,[1]TDSheet!$A:$W,23,0)</f>
        <v>1.3519999999999999</v>
      </c>
      <c r="AH97" s="13">
        <f>VLOOKUP(A:A,[3]TDSheet!$A:$D,4,0)</f>
        <v>1.3520000000000001</v>
      </c>
      <c r="AI97" s="20" t="str">
        <f>VLOOKUP(A:A,[1]TDSheet!$A:$AI,35,0)</f>
        <v>выв0609</v>
      </c>
      <c r="AJ97" s="13">
        <f t="shared" si="23"/>
        <v>0</v>
      </c>
      <c r="AK97" s="13">
        <f t="shared" si="24"/>
        <v>0</v>
      </c>
      <c r="AL97" s="13">
        <f t="shared" si="25"/>
        <v>0</v>
      </c>
      <c r="AM97" s="13"/>
      <c r="AN97" s="13"/>
    </row>
    <row r="98" spans="1:40" s="1" customFormat="1" ht="21.95" customHeight="1" outlineLevel="1" x14ac:dyDescent="0.2">
      <c r="A98" s="7" t="s">
        <v>98</v>
      </c>
      <c r="B98" s="7" t="s">
        <v>13</v>
      </c>
      <c r="C98" s="8">
        <v>373</v>
      </c>
      <c r="D98" s="8">
        <v>1047</v>
      </c>
      <c r="E98" s="8">
        <v>850</v>
      </c>
      <c r="F98" s="8">
        <v>550</v>
      </c>
      <c r="G98" s="1">
        <f>VLOOKUP(A:A,[1]TDSheet!$A:$G,7,0)</f>
        <v>0</v>
      </c>
      <c r="H98" s="1">
        <f>VLOOKUP(A:A,[1]TDSheet!$A:$H,8,0)</f>
        <v>0.4</v>
      </c>
      <c r="I98" s="1" t="e">
        <f>VLOOKUP(A:A,[1]TDSheet!$A:$I,9,0)</f>
        <v>#N/A</v>
      </c>
      <c r="J98" s="13">
        <f>VLOOKUP(A:A,[2]TDSheet!$A:$F,6,0)</f>
        <v>825</v>
      </c>
      <c r="K98" s="13">
        <f t="shared" si="19"/>
        <v>25</v>
      </c>
      <c r="L98" s="13">
        <f>VLOOKUP(A:A,[1]TDSheet!$A:$U,21,0)</f>
        <v>0</v>
      </c>
      <c r="M98" s="13">
        <f>VLOOKUP(A:A,[1]TDSheet!$A:$V,22,0)</f>
        <v>260</v>
      </c>
      <c r="N98" s="13">
        <f>VLOOKUP(A:A,[1]TDSheet!$A:$X,24,0)</f>
        <v>200</v>
      </c>
      <c r="O98" s="13">
        <f>VLOOKUP(A:A,[1]TDSheet!$A:$P,16,0)</f>
        <v>0</v>
      </c>
      <c r="P98" s="13"/>
      <c r="Q98" s="13"/>
      <c r="R98" s="13"/>
      <c r="S98" s="13"/>
      <c r="T98" s="13"/>
      <c r="U98" s="13"/>
      <c r="V98" s="16">
        <v>100</v>
      </c>
      <c r="W98" s="13">
        <f t="shared" si="20"/>
        <v>170</v>
      </c>
      <c r="X98" s="16">
        <v>170</v>
      </c>
      <c r="Y98" s="17">
        <f t="shared" si="21"/>
        <v>7.5294117647058822</v>
      </c>
      <c r="Z98" s="13">
        <f t="shared" si="22"/>
        <v>3.2352941176470589</v>
      </c>
      <c r="AA98" s="13"/>
      <c r="AB98" s="13"/>
      <c r="AC98" s="13"/>
      <c r="AD98" s="13">
        <v>0</v>
      </c>
      <c r="AE98" s="13">
        <f>VLOOKUP(A:A,[1]TDSheet!$A:$AF,32,0)</f>
        <v>105.2</v>
      </c>
      <c r="AF98" s="13">
        <f>VLOOKUP(A:A,[1]TDSheet!$A:$AG,33,0)</f>
        <v>155</v>
      </c>
      <c r="AG98" s="13">
        <f>VLOOKUP(A:A,[1]TDSheet!$A:$W,23,0)</f>
        <v>166.6</v>
      </c>
      <c r="AH98" s="13">
        <f>VLOOKUP(A:A,[3]TDSheet!$A:$D,4,0)</f>
        <v>154</v>
      </c>
      <c r="AI98" s="13" t="str">
        <f>VLOOKUP(A:A,[1]TDSheet!$A:$AI,35,0)</f>
        <v>Паша</v>
      </c>
      <c r="AJ98" s="13">
        <f t="shared" si="23"/>
        <v>0</v>
      </c>
      <c r="AK98" s="13">
        <f t="shared" si="24"/>
        <v>40</v>
      </c>
      <c r="AL98" s="13">
        <f t="shared" si="25"/>
        <v>68</v>
      </c>
      <c r="AM98" s="13"/>
      <c r="AN98" s="13"/>
    </row>
    <row r="99" spans="1:40" s="1" customFormat="1" ht="21.95" customHeight="1" outlineLevel="1" x14ac:dyDescent="0.2">
      <c r="A99" s="7" t="s">
        <v>99</v>
      </c>
      <c r="B99" s="7" t="s">
        <v>8</v>
      </c>
      <c r="C99" s="8">
        <v>280.46800000000002</v>
      </c>
      <c r="D99" s="8">
        <v>181.47200000000001</v>
      </c>
      <c r="E99" s="8">
        <v>234.82</v>
      </c>
      <c r="F99" s="8">
        <v>215.44</v>
      </c>
      <c r="G99" s="1" t="str">
        <f>VLOOKUP(A:A,[1]TDSheet!$A:$G,7,0)</f>
        <v>н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233.70400000000001</v>
      </c>
      <c r="K99" s="13">
        <f t="shared" si="19"/>
        <v>1.1159999999999854</v>
      </c>
      <c r="L99" s="13">
        <f>VLOOKUP(A:A,[1]TDSheet!$A:$U,21,0)</f>
        <v>0</v>
      </c>
      <c r="M99" s="13">
        <f>VLOOKUP(A:A,[1]TDSheet!$A:$V,22,0)</f>
        <v>30</v>
      </c>
      <c r="N99" s="13">
        <f>VLOOKUP(A:A,[1]TDSheet!$A:$X,24,0)</f>
        <v>50</v>
      </c>
      <c r="O99" s="13">
        <f>VLOOKUP(A:A,[1]TDSheet!$A:$P,16,0)</f>
        <v>0</v>
      </c>
      <c r="P99" s="13"/>
      <c r="Q99" s="13"/>
      <c r="R99" s="13"/>
      <c r="S99" s="13"/>
      <c r="T99" s="13"/>
      <c r="U99" s="13"/>
      <c r="V99" s="16"/>
      <c r="W99" s="13">
        <f t="shared" si="20"/>
        <v>46.963999999999999</v>
      </c>
      <c r="X99" s="16">
        <v>60</v>
      </c>
      <c r="Y99" s="17">
        <f t="shared" si="21"/>
        <v>7.568350225704795</v>
      </c>
      <c r="Z99" s="13">
        <f t="shared" si="22"/>
        <v>4.587343497146751</v>
      </c>
      <c r="AA99" s="13"/>
      <c r="AB99" s="13"/>
      <c r="AC99" s="13"/>
      <c r="AD99" s="13">
        <v>0</v>
      </c>
      <c r="AE99" s="13">
        <f>VLOOKUP(A:A,[1]TDSheet!$A:$AF,32,0)</f>
        <v>53.541999999999994</v>
      </c>
      <c r="AF99" s="13">
        <f>VLOOKUP(A:A,[1]TDSheet!$A:$AG,33,0)</f>
        <v>63.440999999999995</v>
      </c>
      <c r="AG99" s="13">
        <f>VLOOKUP(A:A,[1]TDSheet!$A:$W,23,0)</f>
        <v>47.233999999999995</v>
      </c>
      <c r="AH99" s="13">
        <f>VLOOKUP(A:A,[3]TDSheet!$A:$D,4,0)</f>
        <v>53.65</v>
      </c>
      <c r="AI99" s="13" t="str">
        <f>VLOOKUP(A:A,[1]TDSheet!$A:$AI,35,0)</f>
        <v>увел</v>
      </c>
      <c r="AJ99" s="13">
        <f t="shared" si="23"/>
        <v>0</v>
      </c>
      <c r="AK99" s="13">
        <f t="shared" si="24"/>
        <v>0</v>
      </c>
      <c r="AL99" s="13">
        <f t="shared" si="25"/>
        <v>60</v>
      </c>
      <c r="AM99" s="13"/>
      <c r="AN99" s="13"/>
    </row>
    <row r="100" spans="1:40" s="1" customFormat="1" ht="21.95" customHeight="1" outlineLevel="1" x14ac:dyDescent="0.2">
      <c r="A100" s="7" t="s">
        <v>100</v>
      </c>
      <c r="B100" s="7" t="s">
        <v>13</v>
      </c>
      <c r="C100" s="8">
        <v>390</v>
      </c>
      <c r="D100" s="8">
        <v>296</v>
      </c>
      <c r="E100" s="8">
        <v>369</v>
      </c>
      <c r="F100" s="8">
        <v>301</v>
      </c>
      <c r="G100" s="1">
        <f>VLOOKUP(A:A,[1]TDSheet!$A:$G,7,0)</f>
        <v>0</v>
      </c>
      <c r="H100" s="1">
        <f>VLOOKUP(A:A,[1]TDSheet!$A:$H,8,0)</f>
        <v>0.4</v>
      </c>
      <c r="I100" s="1" t="e">
        <f>VLOOKUP(A:A,[1]TDSheet!$A:$I,9,0)</f>
        <v>#N/A</v>
      </c>
      <c r="J100" s="13">
        <f>VLOOKUP(A:A,[2]TDSheet!$A:$F,6,0)</f>
        <v>369</v>
      </c>
      <c r="K100" s="13">
        <f t="shared" si="19"/>
        <v>0</v>
      </c>
      <c r="L100" s="13">
        <f>VLOOKUP(A:A,[1]TDSheet!$A:$U,21,0)</f>
        <v>0</v>
      </c>
      <c r="M100" s="13">
        <f>VLOOKUP(A:A,[1]TDSheet!$A:$V,22,0)</f>
        <v>40</v>
      </c>
      <c r="N100" s="13">
        <f>VLOOKUP(A:A,[1]TDSheet!$A:$X,24,0)</f>
        <v>100</v>
      </c>
      <c r="O100" s="13">
        <f>VLOOKUP(A:A,[1]TDSheet!$A:$P,16,0)</f>
        <v>0</v>
      </c>
      <c r="P100" s="13"/>
      <c r="Q100" s="13"/>
      <c r="R100" s="13"/>
      <c r="S100" s="13"/>
      <c r="T100" s="13"/>
      <c r="U100" s="13"/>
      <c r="V100" s="16">
        <v>50</v>
      </c>
      <c r="W100" s="13">
        <f t="shared" si="20"/>
        <v>73.8</v>
      </c>
      <c r="X100" s="16">
        <v>70</v>
      </c>
      <c r="Y100" s="17">
        <f t="shared" si="21"/>
        <v>7.6016260162601625</v>
      </c>
      <c r="Z100" s="13">
        <f t="shared" si="22"/>
        <v>4.078590785907859</v>
      </c>
      <c r="AA100" s="13"/>
      <c r="AB100" s="13"/>
      <c r="AC100" s="13"/>
      <c r="AD100" s="13">
        <v>0</v>
      </c>
      <c r="AE100" s="13">
        <f>VLOOKUP(A:A,[1]TDSheet!$A:$AF,32,0)</f>
        <v>76</v>
      </c>
      <c r="AF100" s="13">
        <f>VLOOKUP(A:A,[1]TDSheet!$A:$AG,33,0)</f>
        <v>103.2</v>
      </c>
      <c r="AG100" s="13">
        <f>VLOOKUP(A:A,[1]TDSheet!$A:$W,23,0)</f>
        <v>69.8</v>
      </c>
      <c r="AH100" s="13">
        <f>VLOOKUP(A:A,[3]TDSheet!$A:$D,4,0)</f>
        <v>58</v>
      </c>
      <c r="AI100" s="13" t="str">
        <f>VLOOKUP(A:A,[1]TDSheet!$A:$AI,35,0)</f>
        <v>увел</v>
      </c>
      <c r="AJ100" s="13">
        <f t="shared" si="23"/>
        <v>0</v>
      </c>
      <c r="AK100" s="13">
        <f t="shared" si="24"/>
        <v>20</v>
      </c>
      <c r="AL100" s="13">
        <f t="shared" si="25"/>
        <v>28</v>
      </c>
      <c r="AM100" s="13"/>
      <c r="AN100" s="13"/>
    </row>
    <row r="101" spans="1:40" s="1" customFormat="1" ht="11.1" customHeight="1" outlineLevel="1" x14ac:dyDescent="0.2">
      <c r="A101" s="7" t="s">
        <v>101</v>
      </c>
      <c r="B101" s="7" t="s">
        <v>8</v>
      </c>
      <c r="C101" s="8">
        <v>187.72800000000001</v>
      </c>
      <c r="D101" s="8">
        <v>249.91499999999999</v>
      </c>
      <c r="E101" s="8">
        <v>175.10400000000001</v>
      </c>
      <c r="F101" s="8">
        <v>247.68899999999999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178.351</v>
      </c>
      <c r="K101" s="13">
        <f t="shared" si="19"/>
        <v>-3.2469999999999857</v>
      </c>
      <c r="L101" s="13">
        <f>VLOOKUP(A:A,[1]TDSheet!$A:$U,21,0)</f>
        <v>0</v>
      </c>
      <c r="M101" s="13">
        <f>VLOOKUP(A:A,[1]TDSheet!$A:$V,22,0)</f>
        <v>0</v>
      </c>
      <c r="N101" s="13">
        <f>VLOOKUP(A:A,[1]TDSheet!$A:$X,24,0)</f>
        <v>0</v>
      </c>
      <c r="O101" s="13">
        <f>VLOOKUP(A:A,[1]TDSheet!$A:$P,16,0)</f>
        <v>0</v>
      </c>
      <c r="P101" s="13"/>
      <c r="Q101" s="13"/>
      <c r="R101" s="13"/>
      <c r="S101" s="13"/>
      <c r="T101" s="13"/>
      <c r="U101" s="13"/>
      <c r="V101" s="16"/>
      <c r="W101" s="13">
        <f t="shared" si="20"/>
        <v>35.020800000000001</v>
      </c>
      <c r="X101" s="16">
        <v>20</v>
      </c>
      <c r="Y101" s="17">
        <f t="shared" si="21"/>
        <v>7.6437145924707588</v>
      </c>
      <c r="Z101" s="13">
        <f t="shared" si="22"/>
        <v>7.0726254111842097</v>
      </c>
      <c r="AA101" s="13"/>
      <c r="AB101" s="13"/>
      <c r="AC101" s="13"/>
      <c r="AD101" s="13">
        <v>0</v>
      </c>
      <c r="AE101" s="13">
        <f>VLOOKUP(A:A,[1]TDSheet!$A:$AF,32,0)</f>
        <v>39.887799999999999</v>
      </c>
      <c r="AF101" s="13">
        <f>VLOOKUP(A:A,[1]TDSheet!$A:$AG,33,0)</f>
        <v>56.328999999999994</v>
      </c>
      <c r="AG101" s="13">
        <f>VLOOKUP(A:A,[1]TDSheet!$A:$W,23,0)</f>
        <v>34.125</v>
      </c>
      <c r="AH101" s="13">
        <f>VLOOKUP(A:A,[3]TDSheet!$A:$D,4,0)</f>
        <v>31.9</v>
      </c>
      <c r="AI101" s="13" t="str">
        <f>VLOOKUP(A:A,[1]TDSheet!$A:$AI,35,0)</f>
        <v>увел</v>
      </c>
      <c r="AJ101" s="13">
        <f t="shared" si="23"/>
        <v>0</v>
      </c>
      <c r="AK101" s="13">
        <f t="shared" si="24"/>
        <v>0</v>
      </c>
      <c r="AL101" s="13">
        <f t="shared" si="25"/>
        <v>20</v>
      </c>
      <c r="AM101" s="13"/>
      <c r="AN101" s="13"/>
    </row>
    <row r="102" spans="1:40" s="1" customFormat="1" ht="11.1" customHeight="1" outlineLevel="1" x14ac:dyDescent="0.2">
      <c r="A102" s="7" t="s">
        <v>102</v>
      </c>
      <c r="B102" s="7" t="s">
        <v>13</v>
      </c>
      <c r="C102" s="8">
        <v>96</v>
      </c>
      <c r="D102" s="8">
        <v>255</v>
      </c>
      <c r="E102" s="8">
        <v>193</v>
      </c>
      <c r="F102" s="8">
        <v>150</v>
      </c>
      <c r="G102" s="1" t="str">
        <f>VLOOKUP(A:A,[1]TDSheet!$A:$G,7,0)</f>
        <v>н</v>
      </c>
      <c r="H102" s="1">
        <f>VLOOKUP(A:A,[1]TDSheet!$A:$H,8,0)</f>
        <v>0.4</v>
      </c>
      <c r="I102" s="1" t="e">
        <f>VLOOKUP(A:A,[1]TDSheet!$A:$I,9,0)</f>
        <v>#N/A</v>
      </c>
      <c r="J102" s="13">
        <f>VLOOKUP(A:A,[2]TDSheet!$A:$F,6,0)</f>
        <v>340</v>
      </c>
      <c r="K102" s="13">
        <f t="shared" si="19"/>
        <v>-147</v>
      </c>
      <c r="L102" s="13">
        <f>VLOOKUP(A:A,[1]TDSheet!$A:$U,21,0)</f>
        <v>0</v>
      </c>
      <c r="M102" s="13">
        <f>VLOOKUP(A:A,[1]TDSheet!$A:$V,22,0)</f>
        <v>80</v>
      </c>
      <c r="N102" s="13">
        <f>VLOOKUP(A:A,[1]TDSheet!$A:$X,24,0)</f>
        <v>60</v>
      </c>
      <c r="O102" s="13">
        <f>VLOOKUP(A:A,[1]TDSheet!$A:$P,16,0)</f>
        <v>0</v>
      </c>
      <c r="P102" s="13"/>
      <c r="Q102" s="13"/>
      <c r="R102" s="13"/>
      <c r="S102" s="13"/>
      <c r="T102" s="13"/>
      <c r="U102" s="13"/>
      <c r="V102" s="16"/>
      <c r="W102" s="13">
        <f t="shared" si="20"/>
        <v>38.6</v>
      </c>
      <c r="X102" s="16">
        <v>50</v>
      </c>
      <c r="Y102" s="17">
        <f t="shared" si="21"/>
        <v>8.8082901554404138</v>
      </c>
      <c r="Z102" s="13">
        <f t="shared" si="22"/>
        <v>3.8860103626943006</v>
      </c>
      <c r="AA102" s="13"/>
      <c r="AB102" s="13"/>
      <c r="AC102" s="13"/>
      <c r="AD102" s="13">
        <v>0</v>
      </c>
      <c r="AE102" s="13">
        <f>VLOOKUP(A:A,[1]TDSheet!$A:$AF,32,0)</f>
        <v>29.8</v>
      </c>
      <c r="AF102" s="13">
        <f>VLOOKUP(A:A,[1]TDSheet!$A:$AG,33,0)</f>
        <v>40.6</v>
      </c>
      <c r="AG102" s="13">
        <f>VLOOKUP(A:A,[1]TDSheet!$A:$W,23,0)</f>
        <v>44.4</v>
      </c>
      <c r="AH102" s="13">
        <f>VLOOKUP(A:A,[3]TDSheet!$A:$D,4,0)</f>
        <v>44</v>
      </c>
      <c r="AI102" s="13" t="str">
        <f>VLOOKUP(A:A,[1]TDSheet!$A:$AI,35,0)</f>
        <v>Паша</v>
      </c>
      <c r="AJ102" s="13">
        <f t="shared" si="23"/>
        <v>0</v>
      </c>
      <c r="AK102" s="13">
        <f t="shared" si="24"/>
        <v>0</v>
      </c>
      <c r="AL102" s="13">
        <f t="shared" si="25"/>
        <v>20</v>
      </c>
      <c r="AM102" s="13"/>
      <c r="AN102" s="13"/>
    </row>
    <row r="103" spans="1:40" s="1" customFormat="1" ht="21.95" customHeight="1" outlineLevel="1" x14ac:dyDescent="0.2">
      <c r="A103" s="7" t="s">
        <v>103</v>
      </c>
      <c r="B103" s="7" t="s">
        <v>13</v>
      </c>
      <c r="C103" s="8">
        <v>147</v>
      </c>
      <c r="D103" s="8">
        <v>117</v>
      </c>
      <c r="E103" s="8">
        <v>170</v>
      </c>
      <c r="F103" s="8">
        <v>94</v>
      </c>
      <c r="G103" s="1">
        <f>VLOOKUP(A:A,[1]TDSheet!$A:$G,7,0)</f>
        <v>0</v>
      </c>
      <c r="H103" s="1">
        <f>VLOOKUP(A:A,[1]TDSheet!$A:$H,8,0)</f>
        <v>0.2</v>
      </c>
      <c r="I103" s="1" t="e">
        <f>VLOOKUP(A:A,[1]TDSheet!$A:$I,9,0)</f>
        <v>#N/A</v>
      </c>
      <c r="J103" s="13">
        <f>VLOOKUP(A:A,[2]TDSheet!$A:$F,6,0)</f>
        <v>187</v>
      </c>
      <c r="K103" s="13">
        <f t="shared" si="19"/>
        <v>-17</v>
      </c>
      <c r="L103" s="13">
        <f>VLOOKUP(A:A,[1]TDSheet!$A:$U,21,0)</f>
        <v>0</v>
      </c>
      <c r="M103" s="13">
        <f>VLOOKUP(A:A,[1]TDSheet!$A:$V,22,0)</f>
        <v>0</v>
      </c>
      <c r="N103" s="13">
        <f>VLOOKUP(A:A,[1]TDSheet!$A:$X,24,0)</f>
        <v>30</v>
      </c>
      <c r="O103" s="13">
        <f>VLOOKUP(A:A,[1]TDSheet!$A:$P,16,0)</f>
        <v>0</v>
      </c>
      <c r="P103" s="13"/>
      <c r="Q103" s="13"/>
      <c r="R103" s="13"/>
      <c r="S103" s="13"/>
      <c r="T103" s="13"/>
      <c r="U103" s="13"/>
      <c r="V103" s="16">
        <v>100</v>
      </c>
      <c r="W103" s="13">
        <f t="shared" si="20"/>
        <v>34</v>
      </c>
      <c r="X103" s="16">
        <v>50</v>
      </c>
      <c r="Y103" s="17">
        <f t="shared" si="21"/>
        <v>8.0588235294117645</v>
      </c>
      <c r="Z103" s="13">
        <f t="shared" si="22"/>
        <v>2.7647058823529411</v>
      </c>
      <c r="AA103" s="13"/>
      <c r="AB103" s="13"/>
      <c r="AC103" s="13"/>
      <c r="AD103" s="13">
        <v>0</v>
      </c>
      <c r="AE103" s="13">
        <f>VLOOKUP(A:A,[1]TDSheet!$A:$AF,32,0)</f>
        <v>30</v>
      </c>
      <c r="AF103" s="13">
        <f>VLOOKUP(A:A,[1]TDSheet!$A:$AG,33,0)</f>
        <v>33.6</v>
      </c>
      <c r="AG103" s="13">
        <f>VLOOKUP(A:A,[1]TDSheet!$A:$W,23,0)</f>
        <v>26.2</v>
      </c>
      <c r="AH103" s="13">
        <f>VLOOKUP(A:A,[3]TDSheet!$A:$D,4,0)</f>
        <v>48</v>
      </c>
      <c r="AI103" s="13" t="e">
        <f>VLOOKUP(A:A,[1]TDSheet!$A:$AI,35,0)</f>
        <v>#N/A</v>
      </c>
      <c r="AJ103" s="13">
        <f t="shared" si="23"/>
        <v>0</v>
      </c>
      <c r="AK103" s="13">
        <f t="shared" si="24"/>
        <v>20</v>
      </c>
      <c r="AL103" s="13">
        <f t="shared" si="25"/>
        <v>10</v>
      </c>
      <c r="AM103" s="13"/>
      <c r="AN103" s="13"/>
    </row>
    <row r="104" spans="1:40" s="1" customFormat="1" ht="21.95" customHeight="1" outlineLevel="1" x14ac:dyDescent="0.2">
      <c r="A104" s="7" t="s">
        <v>104</v>
      </c>
      <c r="B104" s="7" t="s">
        <v>13</v>
      </c>
      <c r="C104" s="8">
        <v>100</v>
      </c>
      <c r="D104" s="8">
        <v>80</v>
      </c>
      <c r="E104" s="8">
        <v>117</v>
      </c>
      <c r="F104" s="8">
        <v>63</v>
      </c>
      <c r="G104" s="1">
        <f>VLOOKUP(A:A,[1]TDSheet!$A:$G,7,0)</f>
        <v>0</v>
      </c>
      <c r="H104" s="1">
        <f>VLOOKUP(A:A,[1]TDSheet!$A:$H,8,0)</f>
        <v>0.2</v>
      </c>
      <c r="I104" s="1" t="e">
        <f>VLOOKUP(A:A,[1]TDSheet!$A:$I,9,0)</f>
        <v>#N/A</v>
      </c>
      <c r="J104" s="13">
        <f>VLOOKUP(A:A,[2]TDSheet!$A:$F,6,0)</f>
        <v>132</v>
      </c>
      <c r="K104" s="13">
        <f t="shared" si="19"/>
        <v>-15</v>
      </c>
      <c r="L104" s="13">
        <f>VLOOKUP(A:A,[1]TDSheet!$A:$U,21,0)</f>
        <v>0</v>
      </c>
      <c r="M104" s="13">
        <f>VLOOKUP(A:A,[1]TDSheet!$A:$V,22,0)</f>
        <v>20</v>
      </c>
      <c r="N104" s="13">
        <f>VLOOKUP(A:A,[1]TDSheet!$A:$X,24,0)</f>
        <v>20</v>
      </c>
      <c r="O104" s="13">
        <f>VLOOKUP(A:A,[1]TDSheet!$A:$P,16,0)</f>
        <v>0</v>
      </c>
      <c r="P104" s="13"/>
      <c r="Q104" s="13"/>
      <c r="R104" s="13"/>
      <c r="S104" s="13"/>
      <c r="T104" s="13"/>
      <c r="U104" s="13"/>
      <c r="V104" s="16">
        <v>50</v>
      </c>
      <c r="W104" s="13">
        <f t="shared" si="20"/>
        <v>23.4</v>
      </c>
      <c r="X104" s="16">
        <v>40</v>
      </c>
      <c r="Y104" s="17">
        <f t="shared" si="21"/>
        <v>8.2478632478632488</v>
      </c>
      <c r="Z104" s="13">
        <f t="shared" si="22"/>
        <v>2.6923076923076925</v>
      </c>
      <c r="AA104" s="13"/>
      <c r="AB104" s="13"/>
      <c r="AC104" s="13"/>
      <c r="AD104" s="13">
        <v>0</v>
      </c>
      <c r="AE104" s="13">
        <f>VLOOKUP(A:A,[1]TDSheet!$A:$AF,32,0)</f>
        <v>22.6</v>
      </c>
      <c r="AF104" s="13">
        <f>VLOOKUP(A:A,[1]TDSheet!$A:$AG,33,0)</f>
        <v>22.4</v>
      </c>
      <c r="AG104" s="13">
        <f>VLOOKUP(A:A,[1]TDSheet!$A:$W,23,0)</f>
        <v>18.600000000000001</v>
      </c>
      <c r="AH104" s="13">
        <f>VLOOKUP(A:A,[3]TDSheet!$A:$D,4,0)</f>
        <v>31</v>
      </c>
      <c r="AI104" s="13" t="str">
        <f>VLOOKUP(A:A,[1]TDSheet!$A:$AI,35,0)</f>
        <v>увел</v>
      </c>
      <c r="AJ104" s="13">
        <f t="shared" si="23"/>
        <v>0</v>
      </c>
      <c r="AK104" s="13">
        <f t="shared" si="24"/>
        <v>10</v>
      </c>
      <c r="AL104" s="13">
        <f t="shared" si="25"/>
        <v>8</v>
      </c>
      <c r="AM104" s="13"/>
      <c r="AN104" s="13"/>
    </row>
    <row r="105" spans="1:40" s="1" customFormat="1" ht="21.95" customHeight="1" outlineLevel="1" x14ac:dyDescent="0.2">
      <c r="A105" s="7" t="s">
        <v>105</v>
      </c>
      <c r="B105" s="7" t="s">
        <v>13</v>
      </c>
      <c r="C105" s="8">
        <v>185</v>
      </c>
      <c r="D105" s="8">
        <v>369</v>
      </c>
      <c r="E105" s="8">
        <v>274</v>
      </c>
      <c r="F105" s="8">
        <v>260</v>
      </c>
      <c r="G105" s="1">
        <f>VLOOKUP(A:A,[1]TDSheet!$A:$G,7,0)</f>
        <v>0</v>
      </c>
      <c r="H105" s="1">
        <f>VLOOKUP(A:A,[1]TDSheet!$A:$H,8,0)</f>
        <v>0.2</v>
      </c>
      <c r="I105" s="1" t="e">
        <f>VLOOKUP(A:A,[1]TDSheet!$A:$I,9,0)</f>
        <v>#N/A</v>
      </c>
      <c r="J105" s="13">
        <f>VLOOKUP(A:A,[2]TDSheet!$A:$F,6,0)</f>
        <v>295</v>
      </c>
      <c r="K105" s="13">
        <f t="shared" si="19"/>
        <v>-21</v>
      </c>
      <c r="L105" s="13">
        <f>VLOOKUP(A:A,[1]TDSheet!$A:$U,21,0)</f>
        <v>0</v>
      </c>
      <c r="M105" s="13">
        <f>VLOOKUP(A:A,[1]TDSheet!$A:$V,22,0)</f>
        <v>40</v>
      </c>
      <c r="N105" s="13">
        <f>VLOOKUP(A:A,[1]TDSheet!$A:$X,24,0)</f>
        <v>70</v>
      </c>
      <c r="O105" s="13">
        <f>VLOOKUP(A:A,[1]TDSheet!$A:$P,16,0)</f>
        <v>0</v>
      </c>
      <c r="P105" s="13"/>
      <c r="Q105" s="13"/>
      <c r="R105" s="13"/>
      <c r="S105" s="13"/>
      <c r="T105" s="13"/>
      <c r="U105" s="13"/>
      <c r="V105" s="16"/>
      <c r="W105" s="13">
        <f t="shared" si="20"/>
        <v>54.8</v>
      </c>
      <c r="X105" s="16">
        <v>50</v>
      </c>
      <c r="Y105" s="17">
        <f t="shared" si="21"/>
        <v>7.664233576642336</v>
      </c>
      <c r="Z105" s="13">
        <f t="shared" si="22"/>
        <v>4.7445255474452557</v>
      </c>
      <c r="AA105" s="13"/>
      <c r="AB105" s="13"/>
      <c r="AC105" s="13"/>
      <c r="AD105" s="13">
        <v>0</v>
      </c>
      <c r="AE105" s="13">
        <f>VLOOKUP(A:A,[1]TDSheet!$A:$AF,32,0)</f>
        <v>75</v>
      </c>
      <c r="AF105" s="13">
        <f>VLOOKUP(A:A,[1]TDSheet!$A:$AG,33,0)</f>
        <v>66.599999999999994</v>
      </c>
      <c r="AG105" s="13">
        <f>VLOOKUP(A:A,[1]TDSheet!$A:$W,23,0)</f>
        <v>58</v>
      </c>
      <c r="AH105" s="13">
        <f>VLOOKUP(A:A,[3]TDSheet!$A:$D,4,0)</f>
        <v>63</v>
      </c>
      <c r="AI105" s="13" t="str">
        <f>VLOOKUP(A:A,[1]TDSheet!$A:$AI,35,0)</f>
        <v>увел</v>
      </c>
      <c r="AJ105" s="13">
        <f t="shared" si="23"/>
        <v>0</v>
      </c>
      <c r="AK105" s="13">
        <f t="shared" si="24"/>
        <v>0</v>
      </c>
      <c r="AL105" s="13">
        <f t="shared" si="25"/>
        <v>10</v>
      </c>
      <c r="AM105" s="13"/>
      <c r="AN105" s="13"/>
    </row>
    <row r="106" spans="1:40" s="1" customFormat="1" ht="11.1" customHeight="1" outlineLevel="1" x14ac:dyDescent="0.2">
      <c r="A106" s="7" t="s">
        <v>106</v>
      </c>
      <c r="B106" s="7" t="s">
        <v>13</v>
      </c>
      <c r="C106" s="8">
        <v>57</v>
      </c>
      <c r="D106" s="8">
        <v>301</v>
      </c>
      <c r="E106" s="8">
        <v>300</v>
      </c>
      <c r="F106" s="8">
        <v>57</v>
      </c>
      <c r="G106" s="1">
        <f>VLOOKUP(A:A,[1]TDSheet!$A:$G,7,0)</f>
        <v>0</v>
      </c>
      <c r="H106" s="1">
        <f>VLOOKUP(A:A,[1]TDSheet!$A:$H,8,0)</f>
        <v>0.3</v>
      </c>
      <c r="I106" s="1" t="e">
        <f>VLOOKUP(A:A,[1]TDSheet!$A:$I,9,0)</f>
        <v>#N/A</v>
      </c>
      <c r="J106" s="13">
        <f>VLOOKUP(A:A,[2]TDSheet!$A:$F,6,0)</f>
        <v>309</v>
      </c>
      <c r="K106" s="13">
        <f t="shared" si="19"/>
        <v>-9</v>
      </c>
      <c r="L106" s="13">
        <f>VLOOKUP(A:A,[1]TDSheet!$A:$U,21,0)</f>
        <v>100</v>
      </c>
      <c r="M106" s="13">
        <f>VLOOKUP(A:A,[1]TDSheet!$A:$V,22,0)</f>
        <v>80</v>
      </c>
      <c r="N106" s="13">
        <f>VLOOKUP(A:A,[1]TDSheet!$A:$X,24,0)</f>
        <v>80</v>
      </c>
      <c r="O106" s="13">
        <f>VLOOKUP(A:A,[1]TDSheet!$A:$P,16,0)</f>
        <v>0</v>
      </c>
      <c r="P106" s="13"/>
      <c r="Q106" s="13"/>
      <c r="R106" s="13"/>
      <c r="S106" s="13"/>
      <c r="T106" s="13"/>
      <c r="U106" s="13"/>
      <c r="V106" s="16">
        <v>80</v>
      </c>
      <c r="W106" s="13">
        <f t="shared" si="20"/>
        <v>60</v>
      </c>
      <c r="X106" s="16">
        <v>60</v>
      </c>
      <c r="Y106" s="17">
        <f t="shared" si="21"/>
        <v>7.6166666666666663</v>
      </c>
      <c r="Z106" s="13">
        <f t="shared" si="22"/>
        <v>0.95</v>
      </c>
      <c r="AA106" s="13"/>
      <c r="AB106" s="13"/>
      <c r="AC106" s="13"/>
      <c r="AD106" s="13">
        <v>0</v>
      </c>
      <c r="AE106" s="13">
        <f>VLOOKUP(A:A,[1]TDSheet!$A:$AF,32,0)</f>
        <v>43.8</v>
      </c>
      <c r="AF106" s="13">
        <f>VLOOKUP(A:A,[1]TDSheet!$A:$AG,33,0)</f>
        <v>58.6</v>
      </c>
      <c r="AG106" s="13">
        <f>VLOOKUP(A:A,[1]TDSheet!$A:$W,23,0)</f>
        <v>53.8</v>
      </c>
      <c r="AH106" s="13">
        <f>VLOOKUP(A:A,[3]TDSheet!$A:$D,4,0)</f>
        <v>34</v>
      </c>
      <c r="AI106" s="13" t="str">
        <f>VLOOKUP(A:A,[1]TDSheet!$A:$AI,35,0)</f>
        <v>???</v>
      </c>
      <c r="AJ106" s="13">
        <f t="shared" si="23"/>
        <v>0</v>
      </c>
      <c r="AK106" s="13">
        <f t="shared" si="24"/>
        <v>24</v>
      </c>
      <c r="AL106" s="13">
        <f t="shared" si="25"/>
        <v>18</v>
      </c>
      <c r="AM106" s="13"/>
      <c r="AN106" s="13"/>
    </row>
    <row r="107" spans="1:40" s="1" customFormat="1" ht="11.1" customHeight="1" outlineLevel="1" x14ac:dyDescent="0.2">
      <c r="A107" s="7" t="s">
        <v>107</v>
      </c>
      <c r="B107" s="7" t="s">
        <v>8</v>
      </c>
      <c r="C107" s="8">
        <v>298.67700000000002</v>
      </c>
      <c r="D107" s="8">
        <v>398.322</v>
      </c>
      <c r="E107" s="8">
        <v>431.346</v>
      </c>
      <c r="F107" s="8">
        <v>248.72499999999999</v>
      </c>
      <c r="G107" s="1" t="str">
        <f>VLOOKUP(A:A,[1]TDSheet!$A:$G,7,0)</f>
        <v>рот</v>
      </c>
      <c r="H107" s="1">
        <f>VLOOKUP(A:A,[1]TDSheet!$A:$H,8,0)</f>
        <v>1</v>
      </c>
      <c r="I107" s="1" t="e">
        <f>VLOOKUP(A:A,[1]TDSheet!$A:$I,9,0)</f>
        <v>#N/A</v>
      </c>
      <c r="J107" s="13">
        <f>VLOOKUP(A:A,[2]TDSheet!$A:$F,6,0)</f>
        <v>432.15300000000002</v>
      </c>
      <c r="K107" s="13">
        <f t="shared" si="19"/>
        <v>-0.80700000000001637</v>
      </c>
      <c r="L107" s="13">
        <f>VLOOKUP(A:A,[1]TDSheet!$A:$U,21,0)</f>
        <v>0</v>
      </c>
      <c r="M107" s="13">
        <f>VLOOKUP(A:A,[1]TDSheet!$A:$V,22,0)</f>
        <v>110</v>
      </c>
      <c r="N107" s="13">
        <f>VLOOKUP(A:A,[1]TDSheet!$A:$X,24,0)</f>
        <v>100</v>
      </c>
      <c r="O107" s="13">
        <f>VLOOKUP(A:A,[1]TDSheet!$A:$P,16,0)</f>
        <v>0</v>
      </c>
      <c r="P107" s="13"/>
      <c r="Q107" s="13"/>
      <c r="R107" s="13"/>
      <c r="S107" s="13"/>
      <c r="T107" s="13"/>
      <c r="U107" s="13"/>
      <c r="V107" s="16">
        <v>110</v>
      </c>
      <c r="W107" s="13">
        <f t="shared" si="20"/>
        <v>86.269199999999998</v>
      </c>
      <c r="X107" s="16">
        <v>80</v>
      </c>
      <c r="Y107" s="17">
        <f t="shared" si="21"/>
        <v>7.5197753079894101</v>
      </c>
      <c r="Z107" s="13">
        <f t="shared" si="22"/>
        <v>2.8831263069554374</v>
      </c>
      <c r="AA107" s="13"/>
      <c r="AB107" s="13"/>
      <c r="AC107" s="13"/>
      <c r="AD107" s="13">
        <v>0</v>
      </c>
      <c r="AE107" s="13">
        <f>VLOOKUP(A:A,[1]TDSheet!$A:$AF,32,0)</f>
        <v>90.067399999999992</v>
      </c>
      <c r="AF107" s="13">
        <f>VLOOKUP(A:A,[1]TDSheet!$A:$AG,33,0)</f>
        <v>99.256200000000007</v>
      </c>
      <c r="AG107" s="13">
        <f>VLOOKUP(A:A,[1]TDSheet!$A:$W,23,0)</f>
        <v>81.833200000000005</v>
      </c>
      <c r="AH107" s="13">
        <f>VLOOKUP(A:A,[3]TDSheet!$A:$D,4,0)</f>
        <v>103.538</v>
      </c>
      <c r="AI107" s="13" t="e">
        <f>VLOOKUP(A:A,[1]TDSheet!$A:$AI,35,0)</f>
        <v>#N/A</v>
      </c>
      <c r="AJ107" s="13">
        <f t="shared" si="23"/>
        <v>0</v>
      </c>
      <c r="AK107" s="13">
        <f t="shared" si="24"/>
        <v>110</v>
      </c>
      <c r="AL107" s="13">
        <f t="shared" si="25"/>
        <v>80</v>
      </c>
      <c r="AM107" s="13"/>
      <c r="AN107" s="13"/>
    </row>
    <row r="108" spans="1:40" s="1" customFormat="1" ht="11.1" customHeight="1" outlineLevel="1" x14ac:dyDescent="0.2">
      <c r="A108" s="7" t="s">
        <v>108</v>
      </c>
      <c r="B108" s="7" t="s">
        <v>8</v>
      </c>
      <c r="C108" s="8">
        <v>2542.6959999999999</v>
      </c>
      <c r="D108" s="8">
        <v>4856.9650000000001</v>
      </c>
      <c r="E108" s="8">
        <v>3966.5010000000002</v>
      </c>
      <c r="F108" s="8">
        <v>3331.8310000000001</v>
      </c>
      <c r="G108" s="1">
        <f>VLOOKUP(A:A,[1]TDSheet!$A:$G,7,0)</f>
        <v>0</v>
      </c>
      <c r="H108" s="1">
        <f>VLOOKUP(A:A,[1]TDSheet!$A:$H,8,0)</f>
        <v>1</v>
      </c>
      <c r="I108" s="1" t="e">
        <f>VLOOKUP(A:A,[1]TDSheet!$A:$I,9,0)</f>
        <v>#N/A</v>
      </c>
      <c r="J108" s="13">
        <f>VLOOKUP(A:A,[2]TDSheet!$A:$F,6,0)</f>
        <v>3826.4059999999999</v>
      </c>
      <c r="K108" s="13">
        <f t="shared" si="19"/>
        <v>140.09500000000025</v>
      </c>
      <c r="L108" s="13">
        <f>VLOOKUP(A:A,[1]TDSheet!$A:$U,21,0)</f>
        <v>0</v>
      </c>
      <c r="M108" s="13">
        <f>VLOOKUP(A:A,[1]TDSheet!$A:$V,22,0)</f>
        <v>700</v>
      </c>
      <c r="N108" s="13">
        <f>VLOOKUP(A:A,[1]TDSheet!$A:$X,24,0)</f>
        <v>800</v>
      </c>
      <c r="O108" s="13">
        <f>VLOOKUP(A:A,[1]TDSheet!$A:$P,16,0)</f>
        <v>800</v>
      </c>
      <c r="P108" s="13"/>
      <c r="Q108" s="13"/>
      <c r="R108" s="13"/>
      <c r="S108" s="13"/>
      <c r="T108" s="13"/>
      <c r="U108" s="13"/>
      <c r="V108" s="16"/>
      <c r="W108" s="13">
        <f t="shared" si="20"/>
        <v>793.30020000000002</v>
      </c>
      <c r="X108" s="16">
        <v>1400</v>
      </c>
      <c r="Y108" s="17">
        <f t="shared" si="21"/>
        <v>8.8640227243104182</v>
      </c>
      <c r="Z108" s="13">
        <f t="shared" si="22"/>
        <v>4.1999623849836416</v>
      </c>
      <c r="AA108" s="13"/>
      <c r="AB108" s="13"/>
      <c r="AC108" s="13"/>
      <c r="AD108" s="13">
        <v>0</v>
      </c>
      <c r="AE108" s="13">
        <f>VLOOKUP(A:A,[1]TDSheet!$A:$AF,32,0)</f>
        <v>793.67200000000003</v>
      </c>
      <c r="AF108" s="13">
        <f>VLOOKUP(A:A,[1]TDSheet!$A:$AG,33,0)</f>
        <v>873.25759999999991</v>
      </c>
      <c r="AG108" s="13">
        <f>VLOOKUP(A:A,[1]TDSheet!$A:$W,23,0)</f>
        <v>797.45280000000002</v>
      </c>
      <c r="AH108" s="13">
        <f>VLOOKUP(A:A,[3]TDSheet!$A:$D,4,0)</f>
        <v>918.48800000000006</v>
      </c>
      <c r="AI108" s="13" t="str">
        <f>VLOOKUP(A:A,[1]TDSheet!$A:$AI,35,0)</f>
        <v>оконч</v>
      </c>
      <c r="AJ108" s="13">
        <f t="shared" si="23"/>
        <v>0</v>
      </c>
      <c r="AK108" s="13">
        <f t="shared" si="24"/>
        <v>0</v>
      </c>
      <c r="AL108" s="13">
        <f t="shared" si="25"/>
        <v>1400</v>
      </c>
      <c r="AM108" s="13"/>
      <c r="AN108" s="13"/>
    </row>
    <row r="109" spans="1:40" s="1" customFormat="1" ht="11.1" customHeight="1" outlineLevel="1" x14ac:dyDescent="0.2">
      <c r="A109" s="7" t="s">
        <v>109</v>
      </c>
      <c r="B109" s="7" t="s">
        <v>8</v>
      </c>
      <c r="C109" s="8">
        <v>2233.038</v>
      </c>
      <c r="D109" s="8">
        <v>11052.036</v>
      </c>
      <c r="E109" s="8">
        <v>8406.5339999999997</v>
      </c>
      <c r="F109" s="8">
        <v>4689.1509999999998</v>
      </c>
      <c r="G109" s="1">
        <f>VLOOKUP(A:A,[1]TDSheet!$A:$G,7,0)</f>
        <v>0</v>
      </c>
      <c r="H109" s="1">
        <f>VLOOKUP(A:A,[1]TDSheet!$A:$H,8,0)</f>
        <v>1</v>
      </c>
      <c r="I109" s="1" t="e">
        <f>VLOOKUP(A:A,[1]TDSheet!$A:$I,9,0)</f>
        <v>#N/A</v>
      </c>
      <c r="J109" s="13">
        <f>VLOOKUP(A:A,[2]TDSheet!$A:$F,6,0)</f>
        <v>8136.0860000000002</v>
      </c>
      <c r="K109" s="13">
        <f t="shared" si="19"/>
        <v>270.44799999999941</v>
      </c>
      <c r="L109" s="13">
        <f>VLOOKUP(A:A,[1]TDSheet!$A:$U,21,0)</f>
        <v>1800</v>
      </c>
      <c r="M109" s="13">
        <f>VLOOKUP(A:A,[1]TDSheet!$A:$V,22,0)</f>
        <v>1700</v>
      </c>
      <c r="N109" s="13">
        <f>VLOOKUP(A:A,[1]TDSheet!$A:$X,24,0)</f>
        <v>2000</v>
      </c>
      <c r="O109" s="13">
        <f>VLOOKUP(A:A,[1]TDSheet!$A:$P,16,0)</f>
        <v>3400</v>
      </c>
      <c r="P109" s="13"/>
      <c r="Q109" s="13"/>
      <c r="R109" s="13"/>
      <c r="S109" s="13"/>
      <c r="T109" s="13"/>
      <c r="U109" s="13"/>
      <c r="V109" s="16"/>
      <c r="W109" s="13">
        <f t="shared" si="20"/>
        <v>1681.3067999999998</v>
      </c>
      <c r="X109" s="16">
        <v>1900</v>
      </c>
      <c r="Y109" s="17">
        <f t="shared" si="21"/>
        <v>9.2125666773012522</v>
      </c>
      <c r="Z109" s="13">
        <f t="shared" si="22"/>
        <v>2.7889918722745906</v>
      </c>
      <c r="AA109" s="13"/>
      <c r="AB109" s="13"/>
      <c r="AC109" s="13"/>
      <c r="AD109" s="13">
        <v>0</v>
      </c>
      <c r="AE109" s="13">
        <f>VLOOKUP(A:A,[1]TDSheet!$A:$AF,32,0)</f>
        <v>1188.8424</v>
      </c>
      <c r="AF109" s="13">
        <f>VLOOKUP(A:A,[1]TDSheet!$A:$AG,33,0)</f>
        <v>1552.4360000000001</v>
      </c>
      <c r="AG109" s="13">
        <f>VLOOKUP(A:A,[1]TDSheet!$A:$W,23,0)</f>
        <v>1672.0409999999999</v>
      </c>
      <c r="AH109" s="13">
        <f>VLOOKUP(A:A,[3]TDSheet!$A:$D,4,0)</f>
        <v>1875.9670000000001</v>
      </c>
      <c r="AI109" s="13" t="str">
        <f>VLOOKUP(A:A,[1]TDSheet!$A:$AI,35,0)</f>
        <v>сентак</v>
      </c>
      <c r="AJ109" s="13">
        <f t="shared" si="23"/>
        <v>0</v>
      </c>
      <c r="AK109" s="13">
        <f t="shared" si="24"/>
        <v>0</v>
      </c>
      <c r="AL109" s="13">
        <f t="shared" si="25"/>
        <v>1900</v>
      </c>
      <c r="AM109" s="13"/>
      <c r="AN109" s="13"/>
    </row>
    <row r="110" spans="1:40" s="1" customFormat="1" ht="11.1" customHeight="1" outlineLevel="1" x14ac:dyDescent="0.2">
      <c r="A110" s="7" t="s">
        <v>110</v>
      </c>
      <c r="B110" s="7" t="s">
        <v>8</v>
      </c>
      <c r="C110" s="8">
        <v>3411.6750000000002</v>
      </c>
      <c r="D110" s="8">
        <v>7414.2209999999995</v>
      </c>
      <c r="E110" s="18">
        <v>4435</v>
      </c>
      <c r="F110" s="19">
        <v>3401</v>
      </c>
      <c r="G110" s="1">
        <f>VLOOKUP(A:A,[1]TDSheet!$A:$G,7,0)</f>
        <v>0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3174.1610000000001</v>
      </c>
      <c r="K110" s="13">
        <f t="shared" si="19"/>
        <v>1260.8389999999999</v>
      </c>
      <c r="L110" s="13">
        <f>VLOOKUP(A:A,[1]TDSheet!$A:$U,21,0)</f>
        <v>400</v>
      </c>
      <c r="M110" s="13">
        <f>VLOOKUP(A:A,[1]TDSheet!$A:$V,22,0)</f>
        <v>900</v>
      </c>
      <c r="N110" s="13">
        <f>VLOOKUP(A:A,[1]TDSheet!$A:$X,24,0)</f>
        <v>1000</v>
      </c>
      <c r="O110" s="13">
        <f>VLOOKUP(A:A,[1]TDSheet!$A:$P,16,0)</f>
        <v>1200</v>
      </c>
      <c r="P110" s="13"/>
      <c r="Q110" s="13"/>
      <c r="R110" s="13"/>
      <c r="S110" s="13"/>
      <c r="T110" s="13"/>
      <c r="U110" s="13"/>
      <c r="V110" s="16"/>
      <c r="W110" s="13">
        <f t="shared" si="20"/>
        <v>887</v>
      </c>
      <c r="X110" s="16">
        <v>1100</v>
      </c>
      <c r="Y110" s="17">
        <f t="shared" si="21"/>
        <v>9.0202931228861338</v>
      </c>
      <c r="Z110" s="13">
        <f t="shared" si="22"/>
        <v>3.8342728297632469</v>
      </c>
      <c r="AA110" s="13"/>
      <c r="AB110" s="13"/>
      <c r="AC110" s="13"/>
      <c r="AD110" s="13">
        <v>0</v>
      </c>
      <c r="AE110" s="13">
        <f>VLOOKUP(A:A,[1]TDSheet!$A:$AF,32,0)</f>
        <v>1043.0236</v>
      </c>
      <c r="AF110" s="13">
        <f>VLOOKUP(A:A,[1]TDSheet!$A:$AG,33,0)</f>
        <v>978.4</v>
      </c>
      <c r="AG110" s="13">
        <f>VLOOKUP(A:A,[1]TDSheet!$A:$W,23,0)</f>
        <v>907.4</v>
      </c>
      <c r="AH110" s="13">
        <f>VLOOKUP(A:A,[3]TDSheet!$A:$D,4,0)</f>
        <v>621.22</v>
      </c>
      <c r="AI110" s="13" t="str">
        <f>VLOOKUP(A:A,[1]TDSheet!$A:$AI,35,0)</f>
        <v>бонус</v>
      </c>
      <c r="AJ110" s="13">
        <f t="shared" si="23"/>
        <v>0</v>
      </c>
      <c r="AK110" s="13">
        <f t="shared" si="24"/>
        <v>0</v>
      </c>
      <c r="AL110" s="13">
        <f t="shared" si="25"/>
        <v>1100</v>
      </c>
      <c r="AM110" s="13"/>
      <c r="AN110" s="13"/>
    </row>
    <row r="111" spans="1:40" s="1" customFormat="1" ht="21.95" customHeight="1" outlineLevel="1" x14ac:dyDescent="0.2">
      <c r="A111" s="7" t="s">
        <v>126</v>
      </c>
      <c r="B111" s="7" t="s">
        <v>8</v>
      </c>
      <c r="C111" s="8">
        <v>25.288</v>
      </c>
      <c r="D111" s="8">
        <v>203.857</v>
      </c>
      <c r="E111" s="8">
        <v>46.853000000000002</v>
      </c>
      <c r="F111" s="8">
        <v>178.392</v>
      </c>
      <c r="G111" s="1">
        <f>VLOOKUP(A:A,[1]TDSheet!$A:$G,7,0)</f>
        <v>0</v>
      </c>
      <c r="H111" s="1">
        <f>VLOOKUP(A:A,[1]TDSheet!$A:$H,8,0)</f>
        <v>1</v>
      </c>
      <c r="I111" s="1" t="e">
        <f>VLOOKUP(A:A,[1]TDSheet!$A:$I,9,0)</f>
        <v>#N/A</v>
      </c>
      <c r="J111" s="13">
        <f>VLOOKUP(A:A,[2]TDSheet!$A:$F,6,0)</f>
        <v>75.055999999999997</v>
      </c>
      <c r="K111" s="13">
        <f t="shared" si="19"/>
        <v>-28.202999999999996</v>
      </c>
      <c r="L111" s="13">
        <f>VLOOKUP(A:A,[1]TDSheet!$A:$U,21,0)</f>
        <v>30</v>
      </c>
      <c r="M111" s="13">
        <f>VLOOKUP(A:A,[1]TDSheet!$A:$V,22,0)</f>
        <v>50</v>
      </c>
      <c r="N111" s="13">
        <f>VLOOKUP(A:A,[1]TDSheet!$A:$X,24,0)</f>
        <v>50</v>
      </c>
      <c r="O111" s="13">
        <f>VLOOKUP(A:A,[1]TDSheet!$A:$P,16,0)</f>
        <v>0</v>
      </c>
      <c r="P111" s="13"/>
      <c r="Q111" s="13"/>
      <c r="R111" s="13"/>
      <c r="S111" s="13"/>
      <c r="T111" s="13"/>
      <c r="U111" s="13"/>
      <c r="V111" s="16"/>
      <c r="W111" s="13">
        <f t="shared" si="20"/>
        <v>9.3705999999999996</v>
      </c>
      <c r="X111" s="16"/>
      <c r="Y111" s="17">
        <f t="shared" si="21"/>
        <v>32.910592704842806</v>
      </c>
      <c r="Z111" s="13">
        <f t="shared" si="22"/>
        <v>19.037414893389965</v>
      </c>
      <c r="AA111" s="13"/>
      <c r="AB111" s="13"/>
      <c r="AC111" s="13"/>
      <c r="AD111" s="13">
        <v>0</v>
      </c>
      <c r="AE111" s="13">
        <f>VLOOKUP(A:A,[1]TDSheet!$A:$AF,32,0)</f>
        <v>0</v>
      </c>
      <c r="AF111" s="13">
        <f>VLOOKUP(A:A,[1]TDSheet!$A:$AG,33,0)</f>
        <v>0</v>
      </c>
      <c r="AG111" s="13">
        <f>VLOOKUP(A:A,[1]TDSheet!$A:$W,23,0)</f>
        <v>22.309800000000003</v>
      </c>
      <c r="AH111" s="13">
        <f>VLOOKUP(A:A,[3]TDSheet!$A:$D,4,0)</f>
        <v>9.65</v>
      </c>
      <c r="AI111" s="20" t="s">
        <v>163</v>
      </c>
      <c r="AJ111" s="13">
        <f t="shared" si="23"/>
        <v>0</v>
      </c>
      <c r="AK111" s="13">
        <f t="shared" si="24"/>
        <v>0</v>
      </c>
      <c r="AL111" s="13">
        <f t="shared" si="25"/>
        <v>0</v>
      </c>
      <c r="AM111" s="13"/>
      <c r="AN111" s="13"/>
    </row>
    <row r="112" spans="1:40" s="1" customFormat="1" ht="21.95" customHeight="1" outlineLevel="1" x14ac:dyDescent="0.2">
      <c r="A112" s="7" t="s">
        <v>127</v>
      </c>
      <c r="B112" s="7" t="s">
        <v>8</v>
      </c>
      <c r="C112" s="8">
        <v>65.144000000000005</v>
      </c>
      <c r="D112" s="8">
        <v>193.637</v>
      </c>
      <c r="E112" s="8">
        <v>73.052000000000007</v>
      </c>
      <c r="F112" s="8">
        <v>172.429</v>
      </c>
      <c r="G112" s="1">
        <f>VLOOKUP(A:A,[1]TDSheet!$A:$G,7,0)</f>
        <v>0</v>
      </c>
      <c r="H112" s="1">
        <f>VLOOKUP(A:A,[1]TDSheet!$A:$H,8,0)</f>
        <v>1</v>
      </c>
      <c r="I112" s="1" t="e">
        <f>VLOOKUP(A:A,[1]TDSheet!$A:$I,9,0)</f>
        <v>#N/A</v>
      </c>
      <c r="J112" s="13">
        <f>VLOOKUP(A:A,[2]TDSheet!$A:$F,6,0)</f>
        <v>139.108</v>
      </c>
      <c r="K112" s="13">
        <f t="shared" si="19"/>
        <v>-66.055999999999997</v>
      </c>
      <c r="L112" s="13">
        <f>VLOOKUP(A:A,[1]TDSheet!$A:$U,21,0)</f>
        <v>30</v>
      </c>
      <c r="M112" s="13">
        <f>VLOOKUP(A:A,[1]TDSheet!$A:$V,22,0)</f>
        <v>50</v>
      </c>
      <c r="N112" s="13">
        <f>VLOOKUP(A:A,[1]TDSheet!$A:$X,24,0)</f>
        <v>50</v>
      </c>
      <c r="O112" s="13">
        <f>VLOOKUP(A:A,[1]TDSheet!$A:$P,16,0)</f>
        <v>0</v>
      </c>
      <c r="P112" s="13"/>
      <c r="Q112" s="13"/>
      <c r="R112" s="13"/>
      <c r="S112" s="13"/>
      <c r="T112" s="13"/>
      <c r="U112" s="13"/>
      <c r="V112" s="16"/>
      <c r="W112" s="13">
        <f t="shared" si="20"/>
        <v>14.610400000000002</v>
      </c>
      <c r="X112" s="16"/>
      <c r="Y112" s="17">
        <f t="shared" si="21"/>
        <v>20.699570169194541</v>
      </c>
      <c r="Z112" s="13">
        <f t="shared" si="22"/>
        <v>11.80179871872091</v>
      </c>
      <c r="AA112" s="13"/>
      <c r="AB112" s="13"/>
      <c r="AC112" s="13"/>
      <c r="AD112" s="13">
        <v>0</v>
      </c>
      <c r="AE112" s="13">
        <f>VLOOKUP(A:A,[1]TDSheet!$A:$AF,32,0)</f>
        <v>0</v>
      </c>
      <c r="AF112" s="13">
        <f>VLOOKUP(A:A,[1]TDSheet!$A:$AG,33,0)</f>
        <v>0</v>
      </c>
      <c r="AG112" s="13">
        <f>VLOOKUP(A:A,[1]TDSheet!$A:$W,23,0)</f>
        <v>20.180799999999998</v>
      </c>
      <c r="AH112" s="13">
        <f>VLOOKUP(A:A,[3]TDSheet!$A:$D,4,0)</f>
        <v>11.85</v>
      </c>
      <c r="AI112" s="20" t="s">
        <v>163</v>
      </c>
      <c r="AJ112" s="13">
        <f t="shared" si="23"/>
        <v>0</v>
      </c>
      <c r="AK112" s="13">
        <f t="shared" si="24"/>
        <v>0</v>
      </c>
      <c r="AL112" s="13">
        <f t="shared" si="25"/>
        <v>0</v>
      </c>
      <c r="AM112" s="13"/>
      <c r="AN112" s="13"/>
    </row>
    <row r="113" spans="1:40" s="1" customFormat="1" ht="21.95" customHeight="1" outlineLevel="1" x14ac:dyDescent="0.2">
      <c r="A113" s="7" t="s">
        <v>111</v>
      </c>
      <c r="B113" s="7" t="s">
        <v>8</v>
      </c>
      <c r="C113" s="8">
        <v>100.4</v>
      </c>
      <c r="D113" s="8">
        <v>309.38099999999997</v>
      </c>
      <c r="E113" s="8">
        <v>230.512</v>
      </c>
      <c r="F113" s="8">
        <v>168.59299999999999</v>
      </c>
      <c r="G113" s="1" t="str">
        <f>VLOOKUP(A:A,[1]TDSheet!$A:$G,7,0)</f>
        <v>г</v>
      </c>
      <c r="H113" s="1">
        <f>VLOOKUP(A:A,[1]TDSheet!$A:$H,8,0)</f>
        <v>1</v>
      </c>
      <c r="I113" s="1" t="e">
        <f>VLOOKUP(A:A,[1]TDSheet!$A:$I,9,0)</f>
        <v>#N/A</v>
      </c>
      <c r="J113" s="13">
        <f>VLOOKUP(A:A,[2]TDSheet!$A:$F,6,0)</f>
        <v>236.43299999999999</v>
      </c>
      <c r="K113" s="13">
        <f t="shared" si="19"/>
        <v>-5.9209999999999923</v>
      </c>
      <c r="L113" s="13">
        <f>VLOOKUP(A:A,[1]TDSheet!$A:$U,21,0)</f>
        <v>0</v>
      </c>
      <c r="M113" s="13">
        <f>VLOOKUP(A:A,[1]TDSheet!$A:$V,22,0)</f>
        <v>60</v>
      </c>
      <c r="N113" s="13">
        <f>VLOOKUP(A:A,[1]TDSheet!$A:$X,24,0)</f>
        <v>60</v>
      </c>
      <c r="O113" s="13">
        <f>VLOOKUP(A:A,[1]TDSheet!$A:$P,16,0)</f>
        <v>0</v>
      </c>
      <c r="P113" s="13"/>
      <c r="Q113" s="13"/>
      <c r="R113" s="13"/>
      <c r="S113" s="13"/>
      <c r="T113" s="13"/>
      <c r="U113" s="13"/>
      <c r="V113" s="16"/>
      <c r="W113" s="13">
        <f t="shared" si="20"/>
        <v>46.102400000000003</v>
      </c>
      <c r="X113" s="16">
        <v>60</v>
      </c>
      <c r="Y113" s="17">
        <f t="shared" si="21"/>
        <v>7.5612766363573254</v>
      </c>
      <c r="Z113" s="13">
        <f t="shared" si="22"/>
        <v>3.6569245852710481</v>
      </c>
      <c r="AA113" s="13"/>
      <c r="AB113" s="13"/>
      <c r="AC113" s="13"/>
      <c r="AD113" s="13">
        <v>0</v>
      </c>
      <c r="AE113" s="13">
        <f>VLOOKUP(A:A,[1]TDSheet!$A:$AF,32,0)</f>
        <v>46.362400000000001</v>
      </c>
      <c r="AF113" s="13">
        <f>VLOOKUP(A:A,[1]TDSheet!$A:$AG,33,0)</f>
        <v>51.8962</v>
      </c>
      <c r="AG113" s="13">
        <f>VLOOKUP(A:A,[1]TDSheet!$A:$W,23,0)</f>
        <v>46.113399999999999</v>
      </c>
      <c r="AH113" s="13">
        <f>VLOOKUP(A:A,[3]TDSheet!$A:$D,4,0)</f>
        <v>54.738999999999997</v>
      </c>
      <c r="AI113" s="13" t="str">
        <f>VLOOKUP(A:A,[1]TDSheet!$A:$AI,35,0)</f>
        <v>зв70</v>
      </c>
      <c r="AJ113" s="13">
        <f t="shared" si="23"/>
        <v>0</v>
      </c>
      <c r="AK113" s="13">
        <f t="shared" si="24"/>
        <v>0</v>
      </c>
      <c r="AL113" s="13">
        <f t="shared" si="25"/>
        <v>60</v>
      </c>
      <c r="AM113" s="13"/>
      <c r="AN113" s="13"/>
    </row>
    <row r="114" spans="1:40" s="1" customFormat="1" ht="11.1" customHeight="1" outlineLevel="1" x14ac:dyDescent="0.2">
      <c r="A114" s="7" t="s">
        <v>112</v>
      </c>
      <c r="B114" s="7" t="s">
        <v>13</v>
      </c>
      <c r="C114" s="8">
        <v>172</v>
      </c>
      <c r="D114" s="8">
        <v>374</v>
      </c>
      <c r="E114" s="8">
        <v>298</v>
      </c>
      <c r="F114" s="8">
        <v>230</v>
      </c>
      <c r="G114" s="1">
        <f>VLOOKUP(A:A,[1]TDSheet!$A:$G,7,0)</f>
        <v>0</v>
      </c>
      <c r="H114" s="1">
        <f>VLOOKUP(A:A,[1]TDSheet!$A:$H,8,0)</f>
        <v>0.5</v>
      </c>
      <c r="I114" s="1" t="e">
        <f>VLOOKUP(A:A,[1]TDSheet!$A:$I,9,0)</f>
        <v>#N/A</v>
      </c>
      <c r="J114" s="13">
        <f>VLOOKUP(A:A,[2]TDSheet!$A:$F,6,0)</f>
        <v>375</v>
      </c>
      <c r="K114" s="13">
        <f t="shared" si="19"/>
        <v>-77</v>
      </c>
      <c r="L114" s="13">
        <f>VLOOKUP(A:A,[1]TDSheet!$A:$U,21,0)</f>
        <v>0</v>
      </c>
      <c r="M114" s="13">
        <f>VLOOKUP(A:A,[1]TDSheet!$A:$V,22,0)</f>
        <v>80</v>
      </c>
      <c r="N114" s="13">
        <f>VLOOKUP(A:A,[1]TDSheet!$A:$X,24,0)</f>
        <v>80</v>
      </c>
      <c r="O114" s="13">
        <f>VLOOKUP(A:A,[1]TDSheet!$A:$P,16,0)</f>
        <v>0</v>
      </c>
      <c r="P114" s="13"/>
      <c r="Q114" s="13"/>
      <c r="R114" s="13"/>
      <c r="S114" s="13"/>
      <c r="T114" s="13"/>
      <c r="U114" s="13"/>
      <c r="V114" s="16"/>
      <c r="W114" s="13">
        <f t="shared" si="20"/>
        <v>59.6</v>
      </c>
      <c r="X114" s="16">
        <v>60</v>
      </c>
      <c r="Y114" s="17">
        <f t="shared" si="21"/>
        <v>7.5503355704697981</v>
      </c>
      <c r="Z114" s="13">
        <f t="shared" si="22"/>
        <v>3.8590604026845639</v>
      </c>
      <c r="AA114" s="13"/>
      <c r="AB114" s="13"/>
      <c r="AC114" s="13"/>
      <c r="AD114" s="13">
        <v>0</v>
      </c>
      <c r="AE114" s="13">
        <f>VLOOKUP(A:A,[1]TDSheet!$A:$AF,32,0)</f>
        <v>32.200000000000003</v>
      </c>
      <c r="AF114" s="13">
        <f>VLOOKUP(A:A,[1]TDSheet!$A:$AG,33,0)</f>
        <v>49.2</v>
      </c>
      <c r="AG114" s="13">
        <f>VLOOKUP(A:A,[1]TDSheet!$A:$W,23,0)</f>
        <v>58.8</v>
      </c>
      <c r="AH114" s="13">
        <f>VLOOKUP(A:A,[3]TDSheet!$A:$D,4,0)</f>
        <v>69</v>
      </c>
      <c r="AI114" s="13" t="e">
        <f>VLOOKUP(A:A,[1]TDSheet!$A:$AI,35,0)</f>
        <v>#N/A</v>
      </c>
      <c r="AJ114" s="13">
        <f t="shared" si="23"/>
        <v>0</v>
      </c>
      <c r="AK114" s="13">
        <f t="shared" si="24"/>
        <v>0</v>
      </c>
      <c r="AL114" s="13">
        <f t="shared" si="25"/>
        <v>30</v>
      </c>
      <c r="AM114" s="13"/>
      <c r="AN114" s="13"/>
    </row>
    <row r="115" spans="1:40" s="1" customFormat="1" ht="21.95" customHeight="1" outlineLevel="1" x14ac:dyDescent="0.2">
      <c r="A115" s="7" t="s">
        <v>128</v>
      </c>
      <c r="B115" s="7" t="s">
        <v>13</v>
      </c>
      <c r="C115" s="8">
        <v>8</v>
      </c>
      <c r="D115" s="8">
        <v>813</v>
      </c>
      <c r="E115" s="8">
        <v>313</v>
      </c>
      <c r="F115" s="8">
        <v>505</v>
      </c>
      <c r="G115" s="1">
        <f>VLOOKUP(A:A,[1]TDSheet!$A:$G,7,0)</f>
        <v>0</v>
      </c>
      <c r="H115" s="1">
        <f>VLOOKUP(A:A,[1]TDSheet!$A:$H,8,0)</f>
        <v>0.4</v>
      </c>
      <c r="I115" s="1" t="e">
        <f>VLOOKUP(A:A,[1]TDSheet!$A:$I,9,0)</f>
        <v>#N/A</v>
      </c>
      <c r="J115" s="13">
        <f>VLOOKUP(A:A,[2]TDSheet!$A:$F,6,0)</f>
        <v>475</v>
      </c>
      <c r="K115" s="13">
        <f t="shared" si="19"/>
        <v>-162</v>
      </c>
      <c r="L115" s="13">
        <f>VLOOKUP(A:A,[1]TDSheet!$A:$U,21,0)</f>
        <v>200</v>
      </c>
      <c r="M115" s="13">
        <f>VLOOKUP(A:A,[1]TDSheet!$A:$V,22,0)</f>
        <v>200</v>
      </c>
      <c r="N115" s="13">
        <f>VLOOKUP(A:A,[1]TDSheet!$A:$X,24,0)</f>
        <v>200</v>
      </c>
      <c r="O115" s="13">
        <f>VLOOKUP(A:A,[1]TDSheet!$A:$P,16,0)</f>
        <v>0</v>
      </c>
      <c r="P115" s="13"/>
      <c r="Q115" s="13"/>
      <c r="R115" s="13"/>
      <c r="S115" s="13"/>
      <c r="T115" s="13"/>
      <c r="U115" s="13"/>
      <c r="V115" s="16">
        <v>200</v>
      </c>
      <c r="W115" s="13">
        <f t="shared" si="20"/>
        <v>62.6</v>
      </c>
      <c r="X115" s="16">
        <v>200</v>
      </c>
      <c r="Y115" s="17">
        <f t="shared" si="21"/>
        <v>24.041533546325876</v>
      </c>
      <c r="Z115" s="13">
        <f t="shared" si="22"/>
        <v>8.0670926517571875</v>
      </c>
      <c r="AA115" s="13"/>
      <c r="AB115" s="13"/>
      <c r="AC115" s="13"/>
      <c r="AD115" s="13">
        <v>0</v>
      </c>
      <c r="AE115" s="13">
        <f>VLOOKUP(A:A,[1]TDSheet!$A:$AF,32,0)</f>
        <v>0</v>
      </c>
      <c r="AF115" s="13">
        <f>VLOOKUP(A:A,[1]TDSheet!$A:$AG,33,0)</f>
        <v>0</v>
      </c>
      <c r="AG115" s="13">
        <f>VLOOKUP(A:A,[1]TDSheet!$A:$W,23,0)</f>
        <v>48.4</v>
      </c>
      <c r="AH115" s="13">
        <f>VLOOKUP(A:A,[3]TDSheet!$A:$D,4,0)</f>
        <v>188</v>
      </c>
      <c r="AI115" s="13" t="str">
        <f>VLOOKUP(A:A,[1]TDSheet!$A:$AI,35,0)</f>
        <v>Паша</v>
      </c>
      <c r="AJ115" s="13">
        <f t="shared" si="23"/>
        <v>0</v>
      </c>
      <c r="AK115" s="13">
        <f t="shared" si="24"/>
        <v>80</v>
      </c>
      <c r="AL115" s="13">
        <f t="shared" si="25"/>
        <v>80</v>
      </c>
      <c r="AM115" s="13"/>
      <c r="AN115" s="13"/>
    </row>
    <row r="116" spans="1:40" s="1" customFormat="1" ht="11.1" customHeight="1" outlineLevel="1" x14ac:dyDescent="0.2">
      <c r="A116" s="7" t="s">
        <v>113</v>
      </c>
      <c r="B116" s="7" t="s">
        <v>8</v>
      </c>
      <c r="C116" s="8">
        <v>35.005000000000003</v>
      </c>
      <c r="D116" s="8">
        <v>1.3779999999999999</v>
      </c>
      <c r="E116" s="8">
        <v>4.1340000000000003</v>
      </c>
      <c r="F116" s="8">
        <v>30.870999999999999</v>
      </c>
      <c r="G116" s="1" t="str">
        <f>VLOOKUP(A:A,[1]TDSheet!$A:$G,7,0)</f>
        <v>нов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5.6</v>
      </c>
      <c r="K116" s="13">
        <f t="shared" si="19"/>
        <v>-1.4659999999999993</v>
      </c>
      <c r="L116" s="13">
        <f>VLOOKUP(A:A,[1]TDSheet!$A:$U,21,0)</f>
        <v>0</v>
      </c>
      <c r="M116" s="13">
        <f>VLOOKUP(A:A,[1]TDSheet!$A:$V,22,0)</f>
        <v>0</v>
      </c>
      <c r="N116" s="13">
        <f>VLOOKUP(A:A,[1]TDSheet!$A:$X,24,0)</f>
        <v>0</v>
      </c>
      <c r="O116" s="13">
        <f>VLOOKUP(A:A,[1]TDSheet!$A:$P,16,0)</f>
        <v>0</v>
      </c>
      <c r="P116" s="13"/>
      <c r="Q116" s="13"/>
      <c r="R116" s="13"/>
      <c r="S116" s="13"/>
      <c r="T116" s="13"/>
      <c r="U116" s="13"/>
      <c r="V116" s="16"/>
      <c r="W116" s="13">
        <f t="shared" si="20"/>
        <v>0.82680000000000009</v>
      </c>
      <c r="X116" s="16"/>
      <c r="Y116" s="17">
        <f t="shared" si="21"/>
        <v>37.337929366231251</v>
      </c>
      <c r="Z116" s="13">
        <f t="shared" si="22"/>
        <v>37.337929366231251</v>
      </c>
      <c r="AA116" s="13"/>
      <c r="AB116" s="13"/>
      <c r="AC116" s="13"/>
      <c r="AD116" s="13">
        <v>0</v>
      </c>
      <c r="AE116" s="13">
        <f>VLOOKUP(A:A,[1]TDSheet!$A:$AF,32,0)</f>
        <v>4.6852</v>
      </c>
      <c r="AF116" s="13">
        <f>VLOOKUP(A:A,[1]TDSheet!$A:$AG,33,0)</f>
        <v>3.5828000000000002</v>
      </c>
      <c r="AG116" s="13">
        <f>VLOOKUP(A:A,[1]TDSheet!$A:$W,23,0)</f>
        <v>0.8286</v>
      </c>
      <c r="AH116" s="13">
        <f>VLOOKUP(A:A,[3]TDSheet!$A:$D,4,0)</f>
        <v>1.3779999999999999</v>
      </c>
      <c r="AI116" s="20" t="str">
        <f>VLOOKUP(A:A,[1]TDSheet!$A:$AI,35,0)</f>
        <v>выв0609</v>
      </c>
      <c r="AJ116" s="13">
        <f t="shared" si="23"/>
        <v>0</v>
      </c>
      <c r="AK116" s="13">
        <f t="shared" si="24"/>
        <v>0</v>
      </c>
      <c r="AL116" s="13">
        <f t="shared" si="25"/>
        <v>0</v>
      </c>
      <c r="AM116" s="13"/>
      <c r="AN116" s="13"/>
    </row>
    <row r="117" spans="1:40" s="1" customFormat="1" ht="11.1" customHeight="1" outlineLevel="1" x14ac:dyDescent="0.2">
      <c r="A117" s="7" t="s">
        <v>114</v>
      </c>
      <c r="B117" s="7" t="s">
        <v>8</v>
      </c>
      <c r="C117" s="8">
        <v>23.664000000000001</v>
      </c>
      <c r="D117" s="8"/>
      <c r="E117" s="8">
        <v>8.0879999999999992</v>
      </c>
      <c r="F117" s="8">
        <v>14.228</v>
      </c>
      <c r="G117" s="1" t="str">
        <f>VLOOKUP(A:A,[1]TDSheet!$A:$G,7,0)</f>
        <v>нов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17.05</v>
      </c>
      <c r="K117" s="13">
        <f t="shared" si="19"/>
        <v>-8.9620000000000015</v>
      </c>
      <c r="L117" s="13">
        <f>VLOOKUP(A:A,[1]TDSheet!$A:$U,21,0)</f>
        <v>0</v>
      </c>
      <c r="M117" s="13">
        <f>VLOOKUP(A:A,[1]TDSheet!$A:$V,22,0)</f>
        <v>0</v>
      </c>
      <c r="N117" s="13">
        <f>VLOOKUP(A:A,[1]TDSheet!$A:$X,24,0)</f>
        <v>0</v>
      </c>
      <c r="O117" s="13">
        <f>VLOOKUP(A:A,[1]TDSheet!$A:$P,16,0)</f>
        <v>0</v>
      </c>
      <c r="P117" s="13"/>
      <c r="Q117" s="13"/>
      <c r="R117" s="13"/>
      <c r="S117" s="13"/>
      <c r="T117" s="13"/>
      <c r="U117" s="13"/>
      <c r="V117" s="16"/>
      <c r="W117" s="13">
        <f t="shared" si="20"/>
        <v>1.6175999999999999</v>
      </c>
      <c r="X117" s="16"/>
      <c r="Y117" s="17">
        <f t="shared" si="21"/>
        <v>8.7957467853610289</v>
      </c>
      <c r="Z117" s="13">
        <f t="shared" si="22"/>
        <v>8.7957467853610289</v>
      </c>
      <c r="AA117" s="13"/>
      <c r="AB117" s="13"/>
      <c r="AC117" s="13"/>
      <c r="AD117" s="13">
        <v>0</v>
      </c>
      <c r="AE117" s="13">
        <f>VLOOKUP(A:A,[1]TDSheet!$A:$AF,32,0)</f>
        <v>5.1155999999999997</v>
      </c>
      <c r="AF117" s="13">
        <f>VLOOKUP(A:A,[1]TDSheet!$A:$AG,33,0)</f>
        <v>2.9655999999999998</v>
      </c>
      <c r="AG117" s="13">
        <f>VLOOKUP(A:A,[1]TDSheet!$A:$W,23,0)</f>
        <v>0.80879999999999996</v>
      </c>
      <c r="AH117" s="13">
        <f>VLOOKUP(A:A,[3]TDSheet!$A:$D,4,0)</f>
        <v>1.3480000000000001</v>
      </c>
      <c r="AI117" s="20" t="str">
        <f>VLOOKUP(A:A,[1]TDSheet!$A:$AI,35,0)</f>
        <v>выв0609</v>
      </c>
      <c r="AJ117" s="13">
        <f t="shared" si="23"/>
        <v>0</v>
      </c>
      <c r="AK117" s="13">
        <f t="shared" si="24"/>
        <v>0</v>
      </c>
      <c r="AL117" s="13">
        <f t="shared" si="25"/>
        <v>0</v>
      </c>
      <c r="AM117" s="13"/>
      <c r="AN117" s="13"/>
    </row>
    <row r="118" spans="1:40" s="1" customFormat="1" ht="11.1" customHeight="1" outlineLevel="1" x14ac:dyDescent="0.2">
      <c r="A118" s="7" t="s">
        <v>115</v>
      </c>
      <c r="B118" s="7" t="s">
        <v>13</v>
      </c>
      <c r="C118" s="8">
        <v>25</v>
      </c>
      <c r="D118" s="8"/>
      <c r="E118" s="8">
        <v>4</v>
      </c>
      <c r="F118" s="8">
        <v>21</v>
      </c>
      <c r="G118" s="1" t="str">
        <f>VLOOKUP(A:A,[1]TDSheet!$A:$G,7,0)</f>
        <v>нов</v>
      </c>
      <c r="H118" s="1">
        <f>VLOOKUP(A:A,[1]TDSheet!$A:$H,8,0)</f>
        <v>0.4</v>
      </c>
      <c r="I118" s="1" t="e">
        <f>VLOOKUP(A:A,[1]TDSheet!$A:$I,9,0)</f>
        <v>#N/A</v>
      </c>
      <c r="J118" s="13">
        <f>VLOOKUP(A:A,[2]TDSheet!$A:$F,6,0)</f>
        <v>5</v>
      </c>
      <c r="K118" s="13">
        <f t="shared" si="19"/>
        <v>-1</v>
      </c>
      <c r="L118" s="13">
        <f>VLOOKUP(A:A,[1]TDSheet!$A:$U,21,0)</f>
        <v>0</v>
      </c>
      <c r="M118" s="13">
        <f>VLOOKUP(A:A,[1]TDSheet!$A:$V,22,0)</f>
        <v>0</v>
      </c>
      <c r="N118" s="13">
        <f>VLOOKUP(A:A,[1]TDSheet!$A:$X,24,0)</f>
        <v>0</v>
      </c>
      <c r="O118" s="13">
        <f>VLOOKUP(A:A,[1]TDSheet!$A:$P,16,0)</f>
        <v>0</v>
      </c>
      <c r="P118" s="13"/>
      <c r="Q118" s="13"/>
      <c r="R118" s="13"/>
      <c r="S118" s="13"/>
      <c r="T118" s="13"/>
      <c r="U118" s="13"/>
      <c r="V118" s="16"/>
      <c r="W118" s="13">
        <f t="shared" si="20"/>
        <v>0.8</v>
      </c>
      <c r="X118" s="16"/>
      <c r="Y118" s="17">
        <f t="shared" si="21"/>
        <v>26.25</v>
      </c>
      <c r="Z118" s="13">
        <f t="shared" si="22"/>
        <v>26.25</v>
      </c>
      <c r="AA118" s="13"/>
      <c r="AB118" s="13"/>
      <c r="AC118" s="13"/>
      <c r="AD118" s="13">
        <v>0</v>
      </c>
      <c r="AE118" s="13">
        <f>VLOOKUP(A:A,[1]TDSheet!$A:$AF,32,0)</f>
        <v>5.4</v>
      </c>
      <c r="AF118" s="13">
        <f>VLOOKUP(A:A,[1]TDSheet!$A:$AG,33,0)</f>
        <v>4</v>
      </c>
      <c r="AG118" s="13">
        <f>VLOOKUP(A:A,[1]TDSheet!$A:$W,23,0)</f>
        <v>1.8</v>
      </c>
      <c r="AH118" s="13">
        <f>VLOOKUP(A:A,[3]TDSheet!$A:$D,4,0)</f>
        <v>2</v>
      </c>
      <c r="AI118" s="20" t="e">
        <f>VLOOKUP(A:A,[1]TDSheet!$A:$AI,35,0)</f>
        <v>#N/A</v>
      </c>
      <c r="AJ118" s="13">
        <f t="shared" si="23"/>
        <v>0</v>
      </c>
      <c r="AK118" s="13">
        <f t="shared" si="24"/>
        <v>0</v>
      </c>
      <c r="AL118" s="13">
        <f t="shared" si="25"/>
        <v>0</v>
      </c>
      <c r="AM118" s="13"/>
      <c r="AN118" s="13"/>
    </row>
    <row r="119" spans="1:40" s="1" customFormat="1" ht="11.1" customHeight="1" outlineLevel="1" x14ac:dyDescent="0.2">
      <c r="A119" s="7" t="s">
        <v>116</v>
      </c>
      <c r="B119" s="7" t="s">
        <v>13</v>
      </c>
      <c r="C119" s="8">
        <v>25</v>
      </c>
      <c r="D119" s="8"/>
      <c r="E119" s="8">
        <v>4</v>
      </c>
      <c r="F119" s="8">
        <v>21</v>
      </c>
      <c r="G119" s="1" t="str">
        <f>VLOOKUP(A:A,[1]TDSheet!$A:$G,7,0)</f>
        <v>нов</v>
      </c>
      <c r="H119" s="1">
        <f>VLOOKUP(A:A,[1]TDSheet!$A:$H,8,0)</f>
        <v>0.4</v>
      </c>
      <c r="I119" s="1" t="e">
        <f>VLOOKUP(A:A,[1]TDSheet!$A:$I,9,0)</f>
        <v>#N/A</v>
      </c>
      <c r="J119" s="13">
        <f>VLOOKUP(A:A,[2]TDSheet!$A:$F,6,0)</f>
        <v>5</v>
      </c>
      <c r="K119" s="13">
        <f t="shared" si="19"/>
        <v>-1</v>
      </c>
      <c r="L119" s="13">
        <f>VLOOKUP(A:A,[1]TDSheet!$A:$U,21,0)</f>
        <v>0</v>
      </c>
      <c r="M119" s="13">
        <f>VLOOKUP(A:A,[1]TDSheet!$A:$V,22,0)</f>
        <v>0</v>
      </c>
      <c r="N119" s="13">
        <f>VLOOKUP(A:A,[1]TDSheet!$A:$X,24,0)</f>
        <v>0</v>
      </c>
      <c r="O119" s="13">
        <f>VLOOKUP(A:A,[1]TDSheet!$A:$P,16,0)</f>
        <v>0</v>
      </c>
      <c r="P119" s="13"/>
      <c r="Q119" s="13"/>
      <c r="R119" s="13"/>
      <c r="S119" s="13"/>
      <c r="T119" s="13"/>
      <c r="U119" s="13"/>
      <c r="V119" s="16"/>
      <c r="W119" s="13">
        <f t="shared" si="20"/>
        <v>0.8</v>
      </c>
      <c r="X119" s="16"/>
      <c r="Y119" s="17">
        <f t="shared" si="21"/>
        <v>26.25</v>
      </c>
      <c r="Z119" s="13">
        <f t="shared" si="22"/>
        <v>26.25</v>
      </c>
      <c r="AA119" s="13"/>
      <c r="AB119" s="13"/>
      <c r="AC119" s="13"/>
      <c r="AD119" s="13">
        <v>0</v>
      </c>
      <c r="AE119" s="13">
        <f>VLOOKUP(A:A,[1]TDSheet!$A:$AF,32,0)</f>
        <v>5.4</v>
      </c>
      <c r="AF119" s="13">
        <f>VLOOKUP(A:A,[1]TDSheet!$A:$AG,33,0)</f>
        <v>3.8</v>
      </c>
      <c r="AG119" s="13">
        <f>VLOOKUP(A:A,[1]TDSheet!$A:$W,23,0)</f>
        <v>1.6</v>
      </c>
      <c r="AH119" s="13">
        <v>0</v>
      </c>
      <c r="AI119" s="20" t="e">
        <f>VLOOKUP(A:A,[1]TDSheet!$A:$AI,35,0)</f>
        <v>#N/A</v>
      </c>
      <c r="AJ119" s="13">
        <f t="shared" si="23"/>
        <v>0</v>
      </c>
      <c r="AK119" s="13">
        <f t="shared" si="24"/>
        <v>0</v>
      </c>
      <c r="AL119" s="13">
        <f t="shared" si="25"/>
        <v>0</v>
      </c>
      <c r="AM119" s="13"/>
      <c r="AN119" s="13"/>
    </row>
    <row r="120" spans="1:40" s="1" customFormat="1" ht="11.1" customHeight="1" outlineLevel="1" x14ac:dyDescent="0.2">
      <c r="A120" s="7" t="s">
        <v>117</v>
      </c>
      <c r="B120" s="7" t="s">
        <v>13</v>
      </c>
      <c r="C120" s="8">
        <v>23</v>
      </c>
      <c r="D120" s="8"/>
      <c r="E120" s="8">
        <v>0</v>
      </c>
      <c r="F120" s="8">
        <v>23</v>
      </c>
      <c r="G120" s="1" t="str">
        <f>VLOOKUP(A:A,[1]TDSheet!$A:$G,7,0)</f>
        <v>нов</v>
      </c>
      <c r="H120" s="1">
        <f>VLOOKUP(A:A,[1]TDSheet!$A:$H,8,0)</f>
        <v>0</v>
      </c>
      <c r="I120" s="1" t="e">
        <f>VLOOKUP(A:A,[1]TDSheet!$A:$I,9,0)</f>
        <v>#N/A</v>
      </c>
      <c r="J120" s="13">
        <f>VLOOKUP(A:A,[2]TDSheet!$A:$F,6,0)</f>
        <v>4</v>
      </c>
      <c r="K120" s="13">
        <f t="shared" si="19"/>
        <v>-4</v>
      </c>
      <c r="L120" s="13">
        <f>VLOOKUP(A:A,[1]TDSheet!$A:$U,21,0)</f>
        <v>0</v>
      </c>
      <c r="M120" s="13">
        <f>VLOOKUP(A:A,[1]TDSheet!$A:$V,22,0)</f>
        <v>0</v>
      </c>
      <c r="N120" s="13">
        <f>VLOOKUP(A:A,[1]TDSheet!$A:$X,24,0)</f>
        <v>0</v>
      </c>
      <c r="O120" s="13">
        <f>VLOOKUP(A:A,[1]TDSheet!$A:$P,16,0)</f>
        <v>0</v>
      </c>
      <c r="P120" s="13"/>
      <c r="Q120" s="13"/>
      <c r="R120" s="13"/>
      <c r="S120" s="13"/>
      <c r="T120" s="13"/>
      <c r="U120" s="13"/>
      <c r="V120" s="16"/>
      <c r="W120" s="13">
        <f t="shared" si="20"/>
        <v>0</v>
      </c>
      <c r="X120" s="16"/>
      <c r="Y120" s="17" t="e">
        <f t="shared" si="21"/>
        <v>#DIV/0!</v>
      </c>
      <c r="Z120" s="13" t="e">
        <f t="shared" si="22"/>
        <v>#DIV/0!</v>
      </c>
      <c r="AA120" s="13"/>
      <c r="AB120" s="13"/>
      <c r="AC120" s="13"/>
      <c r="AD120" s="13">
        <v>0</v>
      </c>
      <c r="AE120" s="13">
        <f>VLOOKUP(A:A,[1]TDSheet!$A:$AF,32,0)</f>
        <v>5</v>
      </c>
      <c r="AF120" s="13">
        <f>VLOOKUP(A:A,[1]TDSheet!$A:$AG,33,0)</f>
        <v>2</v>
      </c>
      <c r="AG120" s="13">
        <f>VLOOKUP(A:A,[1]TDSheet!$A:$W,23,0)</f>
        <v>0.2</v>
      </c>
      <c r="AH120" s="13">
        <v>0</v>
      </c>
      <c r="AI120" s="20" t="str">
        <f>VLOOKUP(A:A,[1]TDSheet!$A:$AI,35,0)</f>
        <v>выв0609</v>
      </c>
      <c r="AJ120" s="13">
        <f t="shared" si="23"/>
        <v>0</v>
      </c>
      <c r="AK120" s="13">
        <f t="shared" si="24"/>
        <v>0</v>
      </c>
      <c r="AL120" s="13">
        <f t="shared" si="25"/>
        <v>0</v>
      </c>
      <c r="AM120" s="13"/>
      <c r="AN120" s="13"/>
    </row>
    <row r="121" spans="1:40" s="1" customFormat="1" ht="11.1" customHeight="1" outlineLevel="1" x14ac:dyDescent="0.2">
      <c r="A121" s="7" t="s">
        <v>118</v>
      </c>
      <c r="B121" s="7" t="s">
        <v>13</v>
      </c>
      <c r="C121" s="8">
        <v>21</v>
      </c>
      <c r="D121" s="8"/>
      <c r="E121" s="8">
        <v>3</v>
      </c>
      <c r="F121" s="8">
        <v>18</v>
      </c>
      <c r="G121" s="1" t="str">
        <f>VLOOKUP(A:A,[1]TDSheet!$A:$G,7,0)</f>
        <v>нов</v>
      </c>
      <c r="H121" s="1">
        <f>VLOOKUP(A:A,[1]TDSheet!$A:$H,8,0)</f>
        <v>0</v>
      </c>
      <c r="I121" s="1" t="e">
        <f>VLOOKUP(A:A,[1]TDSheet!$A:$I,9,0)</f>
        <v>#N/A</v>
      </c>
      <c r="J121" s="13">
        <f>VLOOKUP(A:A,[2]TDSheet!$A:$F,6,0)</f>
        <v>4</v>
      </c>
      <c r="K121" s="13">
        <f t="shared" si="19"/>
        <v>-1</v>
      </c>
      <c r="L121" s="13">
        <f>VLOOKUP(A:A,[1]TDSheet!$A:$U,21,0)</f>
        <v>0</v>
      </c>
      <c r="M121" s="13">
        <f>VLOOKUP(A:A,[1]TDSheet!$A:$V,22,0)</f>
        <v>0</v>
      </c>
      <c r="N121" s="13">
        <f>VLOOKUP(A:A,[1]TDSheet!$A:$X,24,0)</f>
        <v>0</v>
      </c>
      <c r="O121" s="13">
        <f>VLOOKUP(A:A,[1]TDSheet!$A:$P,16,0)</f>
        <v>0</v>
      </c>
      <c r="P121" s="13"/>
      <c r="Q121" s="13"/>
      <c r="R121" s="13"/>
      <c r="S121" s="13"/>
      <c r="T121" s="13"/>
      <c r="U121" s="13"/>
      <c r="V121" s="16"/>
      <c r="W121" s="13">
        <f t="shared" si="20"/>
        <v>0.6</v>
      </c>
      <c r="X121" s="16"/>
      <c r="Y121" s="17">
        <f t="shared" si="21"/>
        <v>30</v>
      </c>
      <c r="Z121" s="13">
        <f t="shared" si="22"/>
        <v>30</v>
      </c>
      <c r="AA121" s="13"/>
      <c r="AB121" s="13"/>
      <c r="AC121" s="13"/>
      <c r="AD121" s="13">
        <v>0</v>
      </c>
      <c r="AE121" s="13">
        <f>VLOOKUP(A:A,[1]TDSheet!$A:$AF,32,0)</f>
        <v>6.4</v>
      </c>
      <c r="AF121" s="13">
        <f>VLOOKUP(A:A,[1]TDSheet!$A:$AG,33,0)</f>
        <v>1.4</v>
      </c>
      <c r="AG121" s="13">
        <f>VLOOKUP(A:A,[1]TDSheet!$A:$W,23,0)</f>
        <v>0.4</v>
      </c>
      <c r="AH121" s="13">
        <f>VLOOKUP(A:A,[3]TDSheet!$A:$D,4,0)</f>
        <v>2</v>
      </c>
      <c r="AI121" s="20" t="str">
        <f>VLOOKUP(A:A,[1]TDSheet!$A:$AI,35,0)</f>
        <v>выв0609</v>
      </c>
      <c r="AJ121" s="13">
        <f t="shared" si="23"/>
        <v>0</v>
      </c>
      <c r="AK121" s="13">
        <f t="shared" si="24"/>
        <v>0</v>
      </c>
      <c r="AL121" s="13">
        <f t="shared" si="25"/>
        <v>0</v>
      </c>
      <c r="AM121" s="13"/>
      <c r="AN121" s="13"/>
    </row>
    <row r="122" spans="1:40" s="1" customFormat="1" ht="11.1" customHeight="1" outlineLevel="1" x14ac:dyDescent="0.2">
      <c r="A122" s="7" t="s">
        <v>119</v>
      </c>
      <c r="B122" s="7" t="s">
        <v>8</v>
      </c>
      <c r="C122" s="8">
        <v>34.305</v>
      </c>
      <c r="D122" s="8">
        <v>66.013000000000005</v>
      </c>
      <c r="E122" s="8">
        <v>65.313999999999993</v>
      </c>
      <c r="F122" s="8">
        <v>31.004999999999999</v>
      </c>
      <c r="G122" s="1" t="str">
        <f>VLOOKUP(A:A,[1]TDSheet!$A:$G,7,0)</f>
        <v>нов</v>
      </c>
      <c r="H122" s="1">
        <f>VLOOKUP(A:A,[1]TDSheet!$A:$H,8,0)</f>
        <v>1</v>
      </c>
      <c r="I122" s="1" t="e">
        <f>VLOOKUP(A:A,[1]TDSheet!$A:$I,9,0)</f>
        <v>#N/A</v>
      </c>
      <c r="J122" s="13">
        <f>VLOOKUP(A:A,[2]TDSheet!$A:$F,6,0)</f>
        <v>69.855999999999995</v>
      </c>
      <c r="K122" s="13">
        <f t="shared" si="19"/>
        <v>-4.5420000000000016</v>
      </c>
      <c r="L122" s="13">
        <f>VLOOKUP(A:A,[1]TDSheet!$A:$U,21,0)</f>
        <v>0</v>
      </c>
      <c r="M122" s="13">
        <f>VLOOKUP(A:A,[1]TDSheet!$A:$V,22,0)</f>
        <v>0</v>
      </c>
      <c r="N122" s="13">
        <f>VLOOKUP(A:A,[1]TDSheet!$A:$X,24,0)</f>
        <v>0</v>
      </c>
      <c r="O122" s="13">
        <f>VLOOKUP(A:A,[1]TDSheet!$A:$P,16,0)</f>
        <v>0</v>
      </c>
      <c r="P122" s="13"/>
      <c r="Q122" s="13"/>
      <c r="R122" s="13"/>
      <c r="S122" s="13"/>
      <c r="T122" s="13"/>
      <c r="U122" s="13"/>
      <c r="V122" s="16">
        <v>20</v>
      </c>
      <c r="W122" s="13">
        <f t="shared" si="20"/>
        <v>13.062799999999999</v>
      </c>
      <c r="X122" s="16">
        <v>20</v>
      </c>
      <c r="Y122" s="17">
        <f t="shared" si="21"/>
        <v>5.4356646354533487</v>
      </c>
      <c r="Z122" s="13">
        <f t="shared" si="22"/>
        <v>2.3735340049606517</v>
      </c>
      <c r="AA122" s="13"/>
      <c r="AB122" s="13"/>
      <c r="AC122" s="13"/>
      <c r="AD122" s="13">
        <v>0</v>
      </c>
      <c r="AE122" s="13">
        <f>VLOOKUP(A:A,[1]TDSheet!$A:$AF,32,0)</f>
        <v>6.6646000000000001</v>
      </c>
      <c r="AF122" s="13">
        <f>VLOOKUP(A:A,[1]TDSheet!$A:$AG,33,0)</f>
        <v>9.9011999999999993</v>
      </c>
      <c r="AG122" s="13">
        <f>VLOOKUP(A:A,[1]TDSheet!$A:$W,23,0)</f>
        <v>5.3582000000000001</v>
      </c>
      <c r="AH122" s="13">
        <f>VLOOKUP(A:A,[3]TDSheet!$A:$D,4,0)</f>
        <v>27.99</v>
      </c>
      <c r="AI122" s="13" t="e">
        <f>VLOOKUP(A:A,[1]TDSheet!$A:$AI,35,0)</f>
        <v>#N/A</v>
      </c>
      <c r="AJ122" s="13">
        <f t="shared" si="23"/>
        <v>0</v>
      </c>
      <c r="AK122" s="13">
        <f t="shared" si="24"/>
        <v>20</v>
      </c>
      <c r="AL122" s="13">
        <f t="shared" si="25"/>
        <v>20</v>
      </c>
      <c r="AM122" s="13"/>
      <c r="AN122" s="13"/>
    </row>
    <row r="123" spans="1:40" s="1" customFormat="1" ht="11.1" customHeight="1" outlineLevel="1" x14ac:dyDescent="0.2">
      <c r="A123" s="7" t="s">
        <v>120</v>
      </c>
      <c r="B123" s="7" t="s">
        <v>8</v>
      </c>
      <c r="C123" s="8">
        <v>36.802999999999997</v>
      </c>
      <c r="D123" s="8">
        <v>54.548999999999999</v>
      </c>
      <c r="E123" s="8">
        <v>48.173999999999999</v>
      </c>
      <c r="F123" s="8">
        <v>40.604999999999997</v>
      </c>
      <c r="G123" s="1" t="str">
        <f>VLOOKUP(A:A,[1]TDSheet!$A:$G,7,0)</f>
        <v>нов</v>
      </c>
      <c r="H123" s="1">
        <f>VLOOKUP(A:A,[1]TDSheet!$A:$H,8,0)</f>
        <v>1</v>
      </c>
      <c r="I123" s="1" t="e">
        <f>VLOOKUP(A:A,[1]TDSheet!$A:$I,9,0)</f>
        <v>#N/A</v>
      </c>
      <c r="J123" s="13">
        <f>VLOOKUP(A:A,[2]TDSheet!$A:$F,6,0)</f>
        <v>51.411999999999999</v>
      </c>
      <c r="K123" s="13">
        <f t="shared" si="19"/>
        <v>-3.2379999999999995</v>
      </c>
      <c r="L123" s="13">
        <f>VLOOKUP(A:A,[1]TDSheet!$A:$U,21,0)</f>
        <v>0</v>
      </c>
      <c r="M123" s="13">
        <f>VLOOKUP(A:A,[1]TDSheet!$A:$V,22,0)</f>
        <v>0</v>
      </c>
      <c r="N123" s="13">
        <f>VLOOKUP(A:A,[1]TDSheet!$A:$X,24,0)</f>
        <v>0</v>
      </c>
      <c r="O123" s="13">
        <f>VLOOKUP(A:A,[1]TDSheet!$A:$P,16,0)</f>
        <v>0</v>
      </c>
      <c r="P123" s="13"/>
      <c r="Q123" s="13"/>
      <c r="R123" s="13"/>
      <c r="S123" s="13"/>
      <c r="T123" s="13"/>
      <c r="U123" s="13"/>
      <c r="V123" s="16">
        <v>20</v>
      </c>
      <c r="W123" s="13">
        <f t="shared" si="20"/>
        <v>9.6348000000000003</v>
      </c>
      <c r="X123" s="16">
        <v>10</v>
      </c>
      <c r="Y123" s="17">
        <f t="shared" si="21"/>
        <v>7.3281230539295041</v>
      </c>
      <c r="Z123" s="13">
        <f t="shared" si="22"/>
        <v>4.214410262797359</v>
      </c>
      <c r="AA123" s="13"/>
      <c r="AB123" s="13"/>
      <c r="AC123" s="13"/>
      <c r="AD123" s="13">
        <v>0</v>
      </c>
      <c r="AE123" s="13">
        <f>VLOOKUP(A:A,[1]TDSheet!$A:$AF,32,0)</f>
        <v>11.422799999999999</v>
      </c>
      <c r="AF123" s="13">
        <f>VLOOKUP(A:A,[1]TDSheet!$A:$AG,33,0)</f>
        <v>11.7302</v>
      </c>
      <c r="AG123" s="13">
        <f>VLOOKUP(A:A,[1]TDSheet!$A:$W,23,0)</f>
        <v>7.9986000000000006</v>
      </c>
      <c r="AH123" s="13">
        <f>VLOOKUP(A:A,[3]TDSheet!$A:$D,4,0)</f>
        <v>17.423999999999999</v>
      </c>
      <c r="AI123" s="13" t="e">
        <f>VLOOKUP(A:A,[1]TDSheet!$A:$AI,35,0)</f>
        <v>#N/A</v>
      </c>
      <c r="AJ123" s="13">
        <f t="shared" si="23"/>
        <v>0</v>
      </c>
      <c r="AK123" s="13">
        <f t="shared" si="24"/>
        <v>20</v>
      </c>
      <c r="AL123" s="13">
        <f t="shared" si="25"/>
        <v>10</v>
      </c>
      <c r="AM123" s="13"/>
      <c r="AN123" s="13"/>
    </row>
    <row r="124" spans="1:40" s="1" customFormat="1" ht="21.95" customHeight="1" outlineLevel="1" x14ac:dyDescent="0.2">
      <c r="A124" s="7" t="s">
        <v>129</v>
      </c>
      <c r="B124" s="7" t="s">
        <v>13</v>
      </c>
      <c r="C124" s="8">
        <v>6</v>
      </c>
      <c r="D124" s="8">
        <v>821</v>
      </c>
      <c r="E124" s="8">
        <v>333</v>
      </c>
      <c r="F124" s="8">
        <v>488</v>
      </c>
      <c r="G124" s="1">
        <f>VLOOKUP(A:A,[1]TDSheet!$A:$G,7,0)</f>
        <v>0</v>
      </c>
      <c r="H124" s="1">
        <f>VLOOKUP(A:A,[1]TDSheet!$A:$H,8,0)</f>
        <v>0.4</v>
      </c>
      <c r="I124" s="1" t="e">
        <f>VLOOKUP(A:A,[1]TDSheet!$A:$I,9,0)</f>
        <v>#N/A</v>
      </c>
      <c r="J124" s="13">
        <f>VLOOKUP(A:A,[2]TDSheet!$A:$F,6,0)</f>
        <v>487</v>
      </c>
      <c r="K124" s="13">
        <f t="shared" si="19"/>
        <v>-154</v>
      </c>
      <c r="L124" s="13">
        <f>VLOOKUP(A:A,[1]TDSheet!$A:$U,21,0)</f>
        <v>200</v>
      </c>
      <c r="M124" s="13">
        <f>VLOOKUP(A:A,[1]TDSheet!$A:$V,22,0)</f>
        <v>200</v>
      </c>
      <c r="N124" s="13">
        <f>VLOOKUP(A:A,[1]TDSheet!$A:$X,24,0)</f>
        <v>200</v>
      </c>
      <c r="O124" s="13">
        <f>VLOOKUP(A:A,[1]TDSheet!$A:$P,16,0)</f>
        <v>0</v>
      </c>
      <c r="P124" s="13"/>
      <c r="Q124" s="13"/>
      <c r="R124" s="13"/>
      <c r="S124" s="13"/>
      <c r="T124" s="13"/>
      <c r="U124" s="13"/>
      <c r="V124" s="16">
        <v>200</v>
      </c>
      <c r="W124" s="13">
        <f t="shared" si="20"/>
        <v>66.599999999999994</v>
      </c>
      <c r="X124" s="16">
        <v>200</v>
      </c>
      <c r="Y124" s="17">
        <f t="shared" si="21"/>
        <v>22.342342342342345</v>
      </c>
      <c r="Z124" s="13">
        <f t="shared" si="22"/>
        <v>7.3273273273273283</v>
      </c>
      <c r="AA124" s="13"/>
      <c r="AB124" s="13"/>
      <c r="AC124" s="13"/>
      <c r="AD124" s="13">
        <v>0</v>
      </c>
      <c r="AE124" s="13">
        <f>VLOOKUP(A:A,[1]TDSheet!$A:$AF,32,0)</f>
        <v>0</v>
      </c>
      <c r="AF124" s="13">
        <f>VLOOKUP(A:A,[1]TDSheet!$A:$AG,33,0)</f>
        <v>0</v>
      </c>
      <c r="AG124" s="13">
        <f>VLOOKUP(A:A,[1]TDSheet!$A:$W,23,0)</f>
        <v>49.2</v>
      </c>
      <c r="AH124" s="13">
        <f>VLOOKUP(A:A,[3]TDSheet!$A:$D,4,0)</f>
        <v>216</v>
      </c>
      <c r="AI124" s="13" t="str">
        <f>VLOOKUP(A:A,[1]TDSheet!$A:$AI,35,0)</f>
        <v>Паша</v>
      </c>
      <c r="AJ124" s="13">
        <f t="shared" si="23"/>
        <v>0</v>
      </c>
      <c r="AK124" s="13">
        <f t="shared" si="24"/>
        <v>80</v>
      </c>
      <c r="AL124" s="13">
        <f t="shared" si="25"/>
        <v>80</v>
      </c>
      <c r="AM124" s="13"/>
      <c r="AN124" s="13"/>
    </row>
    <row r="125" spans="1:40" s="1" customFormat="1" ht="11.1" customHeight="1" outlineLevel="1" x14ac:dyDescent="0.2">
      <c r="A125" s="7" t="s">
        <v>121</v>
      </c>
      <c r="B125" s="7" t="s">
        <v>13</v>
      </c>
      <c r="C125" s="8">
        <v>70</v>
      </c>
      <c r="D125" s="8">
        <v>1</v>
      </c>
      <c r="E125" s="8">
        <v>23</v>
      </c>
      <c r="F125" s="8">
        <v>47</v>
      </c>
      <c r="G125" s="1" t="str">
        <f>VLOOKUP(A:A,[1]TDSheet!$A:$G,7,0)</f>
        <v>нов</v>
      </c>
      <c r="H125" s="1">
        <f>VLOOKUP(A:A,[1]TDSheet!$A:$H,8,0)</f>
        <v>0.27</v>
      </c>
      <c r="I125" s="1" t="e">
        <f>VLOOKUP(A:A,[1]TDSheet!$A:$I,9,0)</f>
        <v>#N/A</v>
      </c>
      <c r="J125" s="13">
        <f>VLOOKUP(A:A,[2]TDSheet!$A:$F,6,0)</f>
        <v>34</v>
      </c>
      <c r="K125" s="13">
        <f t="shared" si="19"/>
        <v>-11</v>
      </c>
      <c r="L125" s="13">
        <f>VLOOKUP(A:A,[1]TDSheet!$A:$U,21,0)</f>
        <v>0</v>
      </c>
      <c r="M125" s="13">
        <f>VLOOKUP(A:A,[1]TDSheet!$A:$V,22,0)</f>
        <v>0</v>
      </c>
      <c r="N125" s="13">
        <f>VLOOKUP(A:A,[1]TDSheet!$A:$X,24,0)</f>
        <v>0</v>
      </c>
      <c r="O125" s="13">
        <f>VLOOKUP(A:A,[1]TDSheet!$A:$P,16,0)</f>
        <v>0</v>
      </c>
      <c r="P125" s="13"/>
      <c r="Q125" s="13"/>
      <c r="R125" s="13"/>
      <c r="S125" s="13"/>
      <c r="T125" s="13"/>
      <c r="U125" s="13"/>
      <c r="V125" s="16"/>
      <c r="W125" s="13">
        <f t="shared" si="20"/>
        <v>4.5999999999999996</v>
      </c>
      <c r="X125" s="16"/>
      <c r="Y125" s="17">
        <f t="shared" si="21"/>
        <v>10.217391304347826</v>
      </c>
      <c r="Z125" s="13">
        <f t="shared" si="22"/>
        <v>10.217391304347826</v>
      </c>
      <c r="AA125" s="13"/>
      <c r="AB125" s="13"/>
      <c r="AC125" s="13"/>
      <c r="AD125" s="13">
        <v>0</v>
      </c>
      <c r="AE125" s="13">
        <f>VLOOKUP(A:A,[1]TDSheet!$A:$AF,32,0)</f>
        <v>16.8</v>
      </c>
      <c r="AF125" s="13">
        <f>VLOOKUP(A:A,[1]TDSheet!$A:$AG,33,0)</f>
        <v>4</v>
      </c>
      <c r="AG125" s="13">
        <f>VLOOKUP(A:A,[1]TDSheet!$A:$W,23,0)</f>
        <v>4</v>
      </c>
      <c r="AH125" s="13">
        <f>VLOOKUP(A:A,[3]TDSheet!$A:$D,4,0)</f>
        <v>8</v>
      </c>
      <c r="AI125" s="13" t="str">
        <f>VLOOKUP(A:A,[1]TDSheet!$A:$AI,35,0)</f>
        <v>увел</v>
      </c>
      <c r="AJ125" s="13">
        <f t="shared" si="23"/>
        <v>0</v>
      </c>
      <c r="AK125" s="13">
        <f t="shared" si="24"/>
        <v>0</v>
      </c>
      <c r="AL125" s="13">
        <f t="shared" si="25"/>
        <v>0</v>
      </c>
      <c r="AM125" s="13"/>
      <c r="AN125" s="13"/>
    </row>
    <row r="126" spans="1:40" s="1" customFormat="1" ht="11.1" customHeight="1" outlineLevel="1" x14ac:dyDescent="0.2">
      <c r="A126" s="7" t="s">
        <v>130</v>
      </c>
      <c r="B126" s="7" t="s">
        <v>13</v>
      </c>
      <c r="C126" s="8"/>
      <c r="D126" s="8">
        <v>285</v>
      </c>
      <c r="E126" s="8">
        <v>286</v>
      </c>
      <c r="F126" s="8">
        <v>-16</v>
      </c>
      <c r="G126" s="1" t="str">
        <f>VLOOKUP(A:A,[1]TDSheet!$A:$G,7,0)</f>
        <v>н</v>
      </c>
      <c r="H126" s="1">
        <f>VLOOKUP(A:A,[1]TDSheet!$A:$H,8,0)</f>
        <v>0.3</v>
      </c>
      <c r="I126" s="1" t="e">
        <f>VLOOKUP(A:A,[1]TDSheet!$A:$I,9,0)</f>
        <v>#N/A</v>
      </c>
      <c r="J126" s="13">
        <f>VLOOKUP(A:A,[2]TDSheet!$A:$F,6,0)</f>
        <v>391</v>
      </c>
      <c r="K126" s="13">
        <f t="shared" si="19"/>
        <v>-105</v>
      </c>
      <c r="L126" s="13">
        <f>VLOOKUP(A:A,[1]TDSheet!$A:$U,21,0)</f>
        <v>50</v>
      </c>
      <c r="M126" s="13">
        <f>VLOOKUP(A:A,[1]TDSheet!$A:$V,22,0)</f>
        <v>50</v>
      </c>
      <c r="N126" s="13">
        <f>VLOOKUP(A:A,[1]TDSheet!$A:$X,24,0)</f>
        <v>50</v>
      </c>
      <c r="O126" s="13">
        <f>VLOOKUP(A:A,[1]TDSheet!$A:$P,16,0)</f>
        <v>0</v>
      </c>
      <c r="P126" s="13"/>
      <c r="Q126" s="13"/>
      <c r="R126" s="13"/>
      <c r="S126" s="13"/>
      <c r="T126" s="13"/>
      <c r="U126" s="13"/>
      <c r="V126" s="16">
        <v>100</v>
      </c>
      <c r="W126" s="13">
        <f t="shared" si="20"/>
        <v>57.2</v>
      </c>
      <c r="X126" s="16">
        <v>100</v>
      </c>
      <c r="Y126" s="17">
        <f t="shared" si="21"/>
        <v>5.8391608391608392</v>
      </c>
      <c r="Z126" s="13">
        <f t="shared" si="22"/>
        <v>-0.27972027972027969</v>
      </c>
      <c r="AA126" s="13"/>
      <c r="AB126" s="13"/>
      <c r="AC126" s="13"/>
      <c r="AD126" s="13">
        <v>0</v>
      </c>
      <c r="AE126" s="13">
        <f>VLOOKUP(A:A,[1]TDSheet!$A:$AF,32,0)</f>
        <v>0</v>
      </c>
      <c r="AF126" s="13">
        <f>VLOOKUP(A:A,[1]TDSheet!$A:$AG,33,0)</f>
        <v>0</v>
      </c>
      <c r="AG126" s="13">
        <f>VLOOKUP(A:A,[1]TDSheet!$A:$W,23,0)</f>
        <v>10</v>
      </c>
      <c r="AH126" s="13">
        <f>VLOOKUP(A:A,[3]TDSheet!$A:$D,4,0)</f>
        <v>37</v>
      </c>
      <c r="AI126" s="13" t="e">
        <f>VLOOKUP(A:A,[1]TDSheet!$A:$AI,35,0)</f>
        <v>#N/A</v>
      </c>
      <c r="AJ126" s="13">
        <f t="shared" si="23"/>
        <v>0</v>
      </c>
      <c r="AK126" s="13">
        <f t="shared" si="24"/>
        <v>30</v>
      </c>
      <c r="AL126" s="13">
        <f t="shared" si="25"/>
        <v>30</v>
      </c>
      <c r="AM126" s="13"/>
      <c r="AN126" s="13"/>
    </row>
    <row r="127" spans="1:40" s="1" customFormat="1" ht="11.1" customHeight="1" outlineLevel="1" x14ac:dyDescent="0.2">
      <c r="A127" s="7" t="s">
        <v>131</v>
      </c>
      <c r="B127" s="7" t="s">
        <v>13</v>
      </c>
      <c r="C127" s="8"/>
      <c r="D127" s="8">
        <v>287</v>
      </c>
      <c r="E127" s="8">
        <v>259</v>
      </c>
      <c r="F127" s="8">
        <v>11</v>
      </c>
      <c r="G127" s="1" t="str">
        <f>VLOOKUP(A:A,[1]TDSheet!$A:$G,7,0)</f>
        <v>н</v>
      </c>
      <c r="H127" s="1">
        <f>VLOOKUP(A:A,[1]TDSheet!$A:$H,8,0)</f>
        <v>0.3</v>
      </c>
      <c r="I127" s="1" t="e">
        <f>VLOOKUP(A:A,[1]TDSheet!$A:$I,9,0)</f>
        <v>#N/A</v>
      </c>
      <c r="J127" s="13">
        <f>VLOOKUP(A:A,[2]TDSheet!$A:$F,6,0)</f>
        <v>538</v>
      </c>
      <c r="K127" s="13">
        <f t="shared" si="19"/>
        <v>-279</v>
      </c>
      <c r="L127" s="13">
        <f>VLOOKUP(A:A,[1]TDSheet!$A:$U,21,0)</f>
        <v>50</v>
      </c>
      <c r="M127" s="13">
        <f>VLOOKUP(A:A,[1]TDSheet!$A:$V,22,0)</f>
        <v>50</v>
      </c>
      <c r="N127" s="13">
        <f>VLOOKUP(A:A,[1]TDSheet!$A:$X,24,0)</f>
        <v>50</v>
      </c>
      <c r="O127" s="13">
        <f>VLOOKUP(A:A,[1]TDSheet!$A:$P,16,0)</f>
        <v>0</v>
      </c>
      <c r="P127" s="13"/>
      <c r="Q127" s="13"/>
      <c r="R127" s="13"/>
      <c r="S127" s="13"/>
      <c r="T127" s="13"/>
      <c r="U127" s="13"/>
      <c r="V127" s="16">
        <v>100</v>
      </c>
      <c r="W127" s="13">
        <f t="shared" si="20"/>
        <v>51.8</v>
      </c>
      <c r="X127" s="16">
        <v>100</v>
      </c>
      <c r="Y127" s="17">
        <f t="shared" si="21"/>
        <v>6.9691119691119692</v>
      </c>
      <c r="Z127" s="13">
        <f t="shared" si="22"/>
        <v>0.21235521235521237</v>
      </c>
      <c r="AA127" s="13"/>
      <c r="AB127" s="13"/>
      <c r="AC127" s="13"/>
      <c r="AD127" s="13">
        <v>0</v>
      </c>
      <c r="AE127" s="13">
        <f>VLOOKUP(A:A,[1]TDSheet!$A:$AF,32,0)</f>
        <v>0</v>
      </c>
      <c r="AF127" s="13">
        <f>VLOOKUP(A:A,[1]TDSheet!$A:$AG,33,0)</f>
        <v>0</v>
      </c>
      <c r="AG127" s="13">
        <f>VLOOKUP(A:A,[1]TDSheet!$A:$W,23,0)</f>
        <v>9.1999999999999993</v>
      </c>
      <c r="AH127" s="13">
        <f>VLOOKUP(A:A,[3]TDSheet!$A:$D,4,0)</f>
        <v>5</v>
      </c>
      <c r="AI127" s="13" t="e">
        <f>VLOOKUP(A:A,[1]TDSheet!$A:$AI,35,0)</f>
        <v>#N/A</v>
      </c>
      <c r="AJ127" s="13">
        <f t="shared" si="23"/>
        <v>0</v>
      </c>
      <c r="AK127" s="13">
        <f t="shared" si="24"/>
        <v>30</v>
      </c>
      <c r="AL127" s="13">
        <f t="shared" si="25"/>
        <v>30</v>
      </c>
      <c r="AM127" s="13"/>
      <c r="AN127" s="13"/>
    </row>
    <row r="128" spans="1:40" s="1" customFormat="1" ht="11.1" customHeight="1" outlineLevel="1" x14ac:dyDescent="0.2">
      <c r="A128" s="7" t="s">
        <v>132</v>
      </c>
      <c r="B128" s="7" t="s">
        <v>13</v>
      </c>
      <c r="C128" s="8"/>
      <c r="D128" s="8">
        <v>286</v>
      </c>
      <c r="E128" s="8">
        <v>220</v>
      </c>
      <c r="F128" s="8">
        <v>50</v>
      </c>
      <c r="G128" s="1" t="str">
        <f>VLOOKUP(A:A,[1]TDSheet!$A:$G,7,0)</f>
        <v>н</v>
      </c>
      <c r="H128" s="1">
        <f>VLOOKUP(A:A,[1]TDSheet!$A:$H,8,0)</f>
        <v>0.3</v>
      </c>
      <c r="I128" s="1" t="e">
        <f>VLOOKUP(A:A,[1]TDSheet!$A:$I,9,0)</f>
        <v>#N/A</v>
      </c>
      <c r="J128" s="13">
        <f>VLOOKUP(A:A,[2]TDSheet!$A:$F,6,0)</f>
        <v>664</v>
      </c>
      <c r="K128" s="13">
        <f t="shared" si="19"/>
        <v>-444</v>
      </c>
      <c r="L128" s="13">
        <f>VLOOKUP(A:A,[1]TDSheet!$A:$U,21,0)</f>
        <v>0</v>
      </c>
      <c r="M128" s="13">
        <f>VLOOKUP(A:A,[1]TDSheet!$A:$V,22,0)</f>
        <v>0</v>
      </c>
      <c r="N128" s="13">
        <f>VLOOKUP(A:A,[1]TDSheet!$A:$X,24,0)</f>
        <v>0</v>
      </c>
      <c r="O128" s="13">
        <f>VLOOKUP(A:A,[1]TDSheet!$A:$P,16,0)</f>
        <v>0</v>
      </c>
      <c r="P128" s="13"/>
      <c r="Q128" s="13"/>
      <c r="R128" s="13"/>
      <c r="S128" s="13"/>
      <c r="T128" s="13"/>
      <c r="U128" s="13"/>
      <c r="V128" s="16">
        <v>200</v>
      </c>
      <c r="W128" s="13">
        <f t="shared" si="20"/>
        <v>44</v>
      </c>
      <c r="X128" s="16">
        <v>100</v>
      </c>
      <c r="Y128" s="17">
        <f t="shared" si="21"/>
        <v>7.9545454545454541</v>
      </c>
      <c r="Z128" s="13">
        <f t="shared" si="22"/>
        <v>1.1363636363636365</v>
      </c>
      <c r="AA128" s="13"/>
      <c r="AB128" s="13"/>
      <c r="AC128" s="13"/>
      <c r="AD128" s="13">
        <v>0</v>
      </c>
      <c r="AE128" s="13">
        <f>VLOOKUP(A:A,[1]TDSheet!$A:$AF,32,0)</f>
        <v>0</v>
      </c>
      <c r="AF128" s="13">
        <f>VLOOKUP(A:A,[1]TDSheet!$A:$AG,33,0)</f>
        <v>0</v>
      </c>
      <c r="AG128" s="13">
        <f>VLOOKUP(A:A,[1]TDSheet!$A:$W,23,0)</f>
        <v>0</v>
      </c>
      <c r="AH128" s="13">
        <f>VLOOKUP(A:A,[3]TDSheet!$A:$D,4,0)</f>
        <v>30</v>
      </c>
      <c r="AI128" s="13" t="e">
        <f>VLOOKUP(A:A,[1]TDSheet!$A:$AI,35,0)</f>
        <v>#N/A</v>
      </c>
      <c r="AJ128" s="13">
        <f t="shared" si="23"/>
        <v>0</v>
      </c>
      <c r="AK128" s="13">
        <f t="shared" si="24"/>
        <v>60</v>
      </c>
      <c r="AL128" s="13">
        <f t="shared" si="25"/>
        <v>30</v>
      </c>
      <c r="AM128" s="13"/>
      <c r="AN128" s="13"/>
    </row>
    <row r="129" spans="1:40" s="1" customFormat="1" ht="11.1" customHeight="1" outlineLevel="1" x14ac:dyDescent="0.2">
      <c r="A129" s="7" t="s">
        <v>133</v>
      </c>
      <c r="B129" s="7" t="s">
        <v>8</v>
      </c>
      <c r="C129" s="8">
        <v>-452.505</v>
      </c>
      <c r="D129" s="8">
        <v>492.505</v>
      </c>
      <c r="E129" s="18">
        <v>1036.009</v>
      </c>
      <c r="F129" s="19">
        <v>-1028.509</v>
      </c>
      <c r="G129" s="1" t="str">
        <f>VLOOKUP(A:A,[1]TDSheet!$A:$G,7,0)</f>
        <v>ак</v>
      </c>
      <c r="H129" s="1">
        <f>VLOOKUP(A:A,[1]TDSheet!$A:$H,8,0)</f>
        <v>0</v>
      </c>
      <c r="I129" s="1" t="e">
        <f>VLOOKUP(A:A,[1]TDSheet!$A:$I,9,0)</f>
        <v>#N/A</v>
      </c>
      <c r="J129" s="13">
        <f>VLOOKUP(A:A,[2]TDSheet!$A:$F,6,0)</f>
        <v>1070.5409999999999</v>
      </c>
      <c r="K129" s="13">
        <f t="shared" si="19"/>
        <v>-34.531999999999925</v>
      </c>
      <c r="L129" s="13">
        <f>VLOOKUP(A:A,[1]TDSheet!$A:$U,21,0)</f>
        <v>0</v>
      </c>
      <c r="M129" s="13">
        <f>VLOOKUP(A:A,[1]TDSheet!$A:$V,22,0)</f>
        <v>0</v>
      </c>
      <c r="N129" s="13">
        <f>VLOOKUP(A:A,[1]TDSheet!$A:$X,24,0)</f>
        <v>0</v>
      </c>
      <c r="O129" s="13">
        <f>VLOOKUP(A:A,[1]TDSheet!$A:$P,16,0)</f>
        <v>0</v>
      </c>
      <c r="P129" s="13"/>
      <c r="Q129" s="13"/>
      <c r="R129" s="13"/>
      <c r="S129" s="13"/>
      <c r="T129" s="13"/>
      <c r="U129" s="13"/>
      <c r="V129" s="16"/>
      <c r="W129" s="13">
        <f t="shared" si="20"/>
        <v>207.20179999999999</v>
      </c>
      <c r="X129" s="16"/>
      <c r="Y129" s="17">
        <f t="shared" si="21"/>
        <v>-4.9638034032522889</v>
      </c>
      <c r="Z129" s="13">
        <f t="shared" si="22"/>
        <v>-4.9638034032522889</v>
      </c>
      <c r="AA129" s="13"/>
      <c r="AB129" s="13"/>
      <c r="AC129" s="13"/>
      <c r="AD129" s="13">
        <v>0</v>
      </c>
      <c r="AE129" s="13">
        <f>VLOOKUP(A:A,[1]TDSheet!$A:$AF,32,0)</f>
        <v>0</v>
      </c>
      <c r="AF129" s="13">
        <f>VLOOKUP(A:A,[1]TDSheet!$A:$AG,33,0)</f>
        <v>105.5076</v>
      </c>
      <c r="AG129" s="13">
        <f>VLOOKUP(A:A,[1]TDSheet!$A:$W,23,0)</f>
        <v>213.21779999999998</v>
      </c>
      <c r="AH129" s="13">
        <f>VLOOKUP(A:A,[3]TDSheet!$A:$D,4,0)</f>
        <v>225</v>
      </c>
      <c r="AI129" s="13" t="e">
        <f>VLOOKUP(A:A,[1]TDSheet!$A:$AI,35,0)</f>
        <v>#N/A</v>
      </c>
      <c r="AJ129" s="13">
        <f t="shared" si="23"/>
        <v>0</v>
      </c>
      <c r="AK129" s="13">
        <f t="shared" si="24"/>
        <v>0</v>
      </c>
      <c r="AL129" s="13">
        <f t="shared" si="25"/>
        <v>0</v>
      </c>
      <c r="AM129" s="13"/>
      <c r="AN129" s="13"/>
    </row>
    <row r="130" spans="1:40" s="1" customFormat="1" ht="11.1" customHeight="1" outlineLevel="1" x14ac:dyDescent="0.2">
      <c r="A130" s="7" t="s">
        <v>122</v>
      </c>
      <c r="B130" s="7" t="s">
        <v>13</v>
      </c>
      <c r="C130" s="8">
        <v>-1005</v>
      </c>
      <c r="D130" s="8">
        <v>1072</v>
      </c>
      <c r="E130" s="18">
        <v>1266</v>
      </c>
      <c r="F130" s="19">
        <v>-1237</v>
      </c>
      <c r="G130" s="1" t="str">
        <f>VLOOKUP(A:A,[1]TDSheet!$A:$G,7,0)</f>
        <v>ак</v>
      </c>
      <c r="H130" s="1">
        <f>VLOOKUP(A:A,[1]TDSheet!$A:$H,8,0)</f>
        <v>0</v>
      </c>
      <c r="I130" s="1">
        <f>VLOOKUP(A:A,[1]TDSheet!$A:$I,9,0)</f>
        <v>0</v>
      </c>
      <c r="J130" s="13">
        <f>VLOOKUP(A:A,[2]TDSheet!$A:$F,6,0)</f>
        <v>1303</v>
      </c>
      <c r="K130" s="13">
        <f t="shared" si="19"/>
        <v>-37</v>
      </c>
      <c r="L130" s="13">
        <f>VLOOKUP(A:A,[1]TDSheet!$A:$U,21,0)</f>
        <v>0</v>
      </c>
      <c r="M130" s="13">
        <f>VLOOKUP(A:A,[1]TDSheet!$A:$V,22,0)</f>
        <v>0</v>
      </c>
      <c r="N130" s="13">
        <f>VLOOKUP(A:A,[1]TDSheet!$A:$X,24,0)</f>
        <v>0</v>
      </c>
      <c r="O130" s="13">
        <f>VLOOKUP(A:A,[1]TDSheet!$A:$P,16,0)</f>
        <v>0</v>
      </c>
      <c r="P130" s="13"/>
      <c r="Q130" s="13"/>
      <c r="R130" s="13"/>
      <c r="S130" s="13"/>
      <c r="T130" s="13"/>
      <c r="U130" s="13"/>
      <c r="V130" s="16"/>
      <c r="W130" s="13">
        <f t="shared" si="20"/>
        <v>253.2</v>
      </c>
      <c r="X130" s="16"/>
      <c r="Y130" s="17">
        <f t="shared" si="21"/>
        <v>-4.8854660347551349</v>
      </c>
      <c r="Z130" s="13">
        <f t="shared" si="22"/>
        <v>-4.8854660347551349</v>
      </c>
      <c r="AA130" s="13"/>
      <c r="AB130" s="13"/>
      <c r="AC130" s="13"/>
      <c r="AD130" s="13">
        <v>0</v>
      </c>
      <c r="AE130" s="13">
        <f>VLOOKUP(A:A,[1]TDSheet!$A:$AF,32,0)</f>
        <v>267.2</v>
      </c>
      <c r="AF130" s="13">
        <f>VLOOKUP(A:A,[1]TDSheet!$A:$AG,33,0)</f>
        <v>283</v>
      </c>
      <c r="AG130" s="13">
        <f>VLOOKUP(A:A,[1]TDSheet!$A:$W,23,0)</f>
        <v>255.2</v>
      </c>
      <c r="AH130" s="13">
        <f>VLOOKUP(A:A,[3]TDSheet!$A:$D,4,0)</f>
        <v>353</v>
      </c>
      <c r="AI130" s="13" t="e">
        <f>VLOOKUP(A:A,[1]TDSheet!$A:$AI,35,0)</f>
        <v>#N/A</v>
      </c>
      <c r="AJ130" s="13">
        <f t="shared" si="23"/>
        <v>0</v>
      </c>
      <c r="AK130" s="13">
        <f t="shared" si="24"/>
        <v>0</v>
      </c>
      <c r="AL130" s="13">
        <f t="shared" si="25"/>
        <v>0</v>
      </c>
      <c r="AM130" s="13"/>
      <c r="AN130" s="13"/>
    </row>
    <row r="131" spans="1:40" s="1" customFormat="1" ht="11.1" customHeight="1" outlineLevel="1" x14ac:dyDescent="0.2">
      <c r="A131" s="7" t="s">
        <v>123</v>
      </c>
      <c r="B131" s="7" t="s">
        <v>8</v>
      </c>
      <c r="C131" s="8">
        <v>-361.80500000000001</v>
      </c>
      <c r="D131" s="8">
        <v>405.12</v>
      </c>
      <c r="E131" s="18">
        <v>429.363</v>
      </c>
      <c r="F131" s="19">
        <v>-409.03800000000001</v>
      </c>
      <c r="G131" s="1" t="str">
        <f>VLOOKUP(A:A,[1]TDSheet!$A:$G,7,0)</f>
        <v>ак</v>
      </c>
      <c r="H131" s="1">
        <f>VLOOKUP(A:A,[1]TDSheet!$A:$H,8,0)</f>
        <v>0</v>
      </c>
      <c r="I131" s="1" t="e">
        <f>VLOOKUP(A:A,[1]TDSheet!$A:$I,9,0)</f>
        <v>#N/A</v>
      </c>
      <c r="J131" s="13">
        <f>VLOOKUP(A:A,[2]TDSheet!$A:$F,6,0)</f>
        <v>437.93099999999998</v>
      </c>
      <c r="K131" s="13">
        <f t="shared" si="19"/>
        <v>-8.5679999999999836</v>
      </c>
      <c r="L131" s="13">
        <f>VLOOKUP(A:A,[1]TDSheet!$A:$U,21,0)</f>
        <v>0</v>
      </c>
      <c r="M131" s="13">
        <f>VLOOKUP(A:A,[1]TDSheet!$A:$V,22,0)</f>
        <v>0</v>
      </c>
      <c r="N131" s="13">
        <f>VLOOKUP(A:A,[1]TDSheet!$A:$X,24,0)</f>
        <v>0</v>
      </c>
      <c r="O131" s="13">
        <f>VLOOKUP(A:A,[1]TDSheet!$A:$P,16,0)</f>
        <v>0</v>
      </c>
      <c r="P131" s="13"/>
      <c r="Q131" s="13"/>
      <c r="R131" s="13"/>
      <c r="S131" s="13"/>
      <c r="T131" s="13"/>
      <c r="U131" s="13"/>
      <c r="V131" s="16"/>
      <c r="W131" s="13">
        <f t="shared" si="20"/>
        <v>85.872600000000006</v>
      </c>
      <c r="X131" s="16"/>
      <c r="Y131" s="17">
        <f t="shared" si="21"/>
        <v>-4.7633121624359802</v>
      </c>
      <c r="Z131" s="13">
        <f t="shared" si="22"/>
        <v>-4.7633121624359802</v>
      </c>
      <c r="AA131" s="13"/>
      <c r="AB131" s="13"/>
      <c r="AC131" s="13"/>
      <c r="AD131" s="13">
        <v>0</v>
      </c>
      <c r="AE131" s="13">
        <f>VLOOKUP(A:A,[1]TDSheet!$A:$AF,32,0)</f>
        <v>72.924199999999999</v>
      </c>
      <c r="AF131" s="13">
        <f>VLOOKUP(A:A,[1]TDSheet!$A:$AG,33,0)</f>
        <v>101.9076</v>
      </c>
      <c r="AG131" s="13">
        <f>VLOOKUP(A:A,[1]TDSheet!$A:$W,23,0)</f>
        <v>80.491</v>
      </c>
      <c r="AH131" s="13">
        <f>VLOOKUP(A:A,[3]TDSheet!$A:$D,4,0)</f>
        <v>86.72</v>
      </c>
      <c r="AI131" s="13" t="e">
        <f>VLOOKUP(A:A,[1]TDSheet!$A:$AI,35,0)</f>
        <v>#N/A</v>
      </c>
      <c r="AJ131" s="13">
        <f t="shared" si="23"/>
        <v>0</v>
      </c>
      <c r="AK131" s="13">
        <f t="shared" si="24"/>
        <v>0</v>
      </c>
      <c r="AL131" s="13">
        <f t="shared" si="25"/>
        <v>0</v>
      </c>
      <c r="AM131" s="13"/>
      <c r="AN131" s="13"/>
    </row>
    <row r="132" spans="1:40" s="1" customFormat="1" ht="11.1" customHeight="1" outlineLevel="1" x14ac:dyDescent="0.2">
      <c r="A132" s="7" t="s">
        <v>124</v>
      </c>
      <c r="B132" s="7" t="s">
        <v>13</v>
      </c>
      <c r="C132" s="8">
        <v>-419</v>
      </c>
      <c r="D132" s="8">
        <v>442</v>
      </c>
      <c r="E132" s="18">
        <v>500</v>
      </c>
      <c r="F132" s="19">
        <v>-487</v>
      </c>
      <c r="G132" s="1" t="str">
        <f>VLOOKUP(A:A,[1]TDSheet!$A:$G,7,0)</f>
        <v>ак</v>
      </c>
      <c r="H132" s="1">
        <f>VLOOKUP(A:A,[1]TDSheet!$A:$H,8,0)</f>
        <v>0</v>
      </c>
      <c r="I132" s="1">
        <f>VLOOKUP(A:A,[1]TDSheet!$A:$I,9,0)</f>
        <v>0</v>
      </c>
      <c r="J132" s="13">
        <f>VLOOKUP(A:A,[2]TDSheet!$A:$F,6,0)</f>
        <v>516</v>
      </c>
      <c r="K132" s="13">
        <f t="shared" si="19"/>
        <v>-16</v>
      </c>
      <c r="L132" s="13">
        <f>VLOOKUP(A:A,[1]TDSheet!$A:$U,21,0)</f>
        <v>0</v>
      </c>
      <c r="M132" s="13">
        <f>VLOOKUP(A:A,[1]TDSheet!$A:$V,22,0)</f>
        <v>0</v>
      </c>
      <c r="N132" s="13">
        <f>VLOOKUP(A:A,[1]TDSheet!$A:$X,24,0)</f>
        <v>0</v>
      </c>
      <c r="O132" s="13">
        <f>VLOOKUP(A:A,[1]TDSheet!$A:$P,16,0)</f>
        <v>0</v>
      </c>
      <c r="P132" s="13"/>
      <c r="Q132" s="13"/>
      <c r="R132" s="13"/>
      <c r="S132" s="13"/>
      <c r="T132" s="13"/>
      <c r="U132" s="13"/>
      <c r="V132" s="16"/>
      <c r="W132" s="13">
        <f t="shared" si="20"/>
        <v>100</v>
      </c>
      <c r="X132" s="16"/>
      <c r="Y132" s="17">
        <f t="shared" si="21"/>
        <v>-4.87</v>
      </c>
      <c r="Z132" s="13">
        <f t="shared" si="22"/>
        <v>-4.87</v>
      </c>
      <c r="AA132" s="13"/>
      <c r="AB132" s="13"/>
      <c r="AC132" s="13"/>
      <c r="AD132" s="13">
        <v>0</v>
      </c>
      <c r="AE132" s="13">
        <f>VLOOKUP(A:A,[1]TDSheet!$A:$AF,32,0)</f>
        <v>99.8</v>
      </c>
      <c r="AF132" s="13">
        <f>VLOOKUP(A:A,[1]TDSheet!$A:$AG,33,0)</f>
        <v>118.6</v>
      </c>
      <c r="AG132" s="13">
        <f>VLOOKUP(A:A,[1]TDSheet!$A:$W,23,0)</f>
        <v>108.2</v>
      </c>
      <c r="AH132" s="13">
        <f>VLOOKUP(A:A,[3]TDSheet!$A:$D,4,0)</f>
        <v>104</v>
      </c>
      <c r="AI132" s="13" t="e">
        <f>VLOOKUP(A:A,[1]TDSheet!$A:$AI,35,0)</f>
        <v>#N/A</v>
      </c>
      <c r="AJ132" s="13">
        <f t="shared" si="23"/>
        <v>0</v>
      </c>
      <c r="AK132" s="13">
        <f t="shared" si="24"/>
        <v>0</v>
      </c>
      <c r="AL132" s="13">
        <f t="shared" si="25"/>
        <v>0</v>
      </c>
      <c r="AM132" s="13"/>
      <c r="AN132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2024-09-18T10:30:59Z</dcterms:modified>
</cp:coreProperties>
</file>