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A42B07-AD70-4C46-A96D-CB0374A1FA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Y476" i="1" s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54" i="1" s="1"/>
  <c r="P432" i="1"/>
  <c r="X430" i="1"/>
  <c r="X429" i="1"/>
  <c r="BO428" i="1"/>
  <c r="BM428" i="1"/>
  <c r="Y428" i="1"/>
  <c r="Y602" i="1" s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602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1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602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5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2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602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3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2" i="1" s="1"/>
  <c r="Y23" i="1"/>
  <c r="X23" i="1"/>
  <c r="X596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596" i="1" s="1"/>
  <c r="Y60" i="1"/>
  <c r="Y64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Y252" i="1"/>
  <c r="Y275" i="1"/>
  <c r="Y280" i="1"/>
  <c r="Y287" i="1"/>
  <c r="Y296" i="1"/>
  <c r="Y301" i="1"/>
  <c r="Y306" i="1"/>
  <c r="Y310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H9" i="1"/>
  <c r="B602" i="1"/>
  <c r="X593" i="1"/>
  <c r="X594" i="1"/>
  <c r="Y24" i="1"/>
  <c r="Z26" i="1"/>
  <c r="BN26" i="1"/>
  <c r="Y593" i="1" s="1"/>
  <c r="BP26" i="1"/>
  <c r="Y594" i="1" s="1"/>
  <c r="Z28" i="1"/>
  <c r="BN28" i="1"/>
  <c r="Z30" i="1"/>
  <c r="BN30" i="1"/>
  <c r="Z34" i="1"/>
  <c r="BN34" i="1"/>
  <c r="C60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2" i="1"/>
  <c r="Z69" i="1"/>
  <c r="Z75" i="1" s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602" i="1"/>
  <c r="Z105" i="1"/>
  <c r="Z107" i="1" s="1"/>
  <c r="BN105" i="1"/>
  <c r="Y108" i="1"/>
  <c r="Z111" i="1"/>
  <c r="Z115" i="1" s="1"/>
  <c r="BN111" i="1"/>
  <c r="Z113" i="1"/>
  <c r="BN113" i="1"/>
  <c r="F602" i="1"/>
  <c r="Z120" i="1"/>
  <c r="Z124" i="1" s="1"/>
  <c r="BN120" i="1"/>
  <c r="Z122" i="1"/>
  <c r="BN122" i="1"/>
  <c r="Y125" i="1"/>
  <c r="Z127" i="1"/>
  <c r="Z132" i="1" s="1"/>
  <c r="BN127" i="1"/>
  <c r="BP127" i="1"/>
  <c r="Z130" i="1"/>
  <c r="BN130" i="1"/>
  <c r="Z136" i="1"/>
  <c r="Z141" i="1" s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Z183" i="1" s="1"/>
  <c r="BN180" i="1"/>
  <c r="BP180" i="1"/>
  <c r="Z182" i="1"/>
  <c r="BN182" i="1"/>
  <c r="Z188" i="1"/>
  <c r="BN188" i="1"/>
  <c r="BP188" i="1"/>
  <c r="Z190" i="1"/>
  <c r="BN190" i="1"/>
  <c r="Z192" i="1"/>
  <c r="BN192" i="1"/>
  <c r="Z194" i="1"/>
  <c r="BN194" i="1"/>
  <c r="Y197" i="1"/>
  <c r="J602" i="1"/>
  <c r="Z201" i="1"/>
  <c r="Z202" i="1" s="1"/>
  <c r="BN201" i="1"/>
  <c r="Y202" i="1"/>
  <c r="Z205" i="1"/>
  <c r="Z207" i="1" s="1"/>
  <c r="BN205" i="1"/>
  <c r="BP205" i="1"/>
  <c r="Z211" i="1"/>
  <c r="Z218" i="1" s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BN235" i="1"/>
  <c r="BP235" i="1"/>
  <c r="Z237" i="1"/>
  <c r="BN237" i="1"/>
  <c r="Z239" i="1"/>
  <c r="BN239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U602" i="1"/>
  <c r="Y322" i="1"/>
  <c r="Z315" i="1"/>
  <c r="Z322" i="1" s="1"/>
  <c r="BN315" i="1"/>
  <c r="Z316" i="1"/>
  <c r="BN316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Y352" i="1"/>
  <c r="Y351" i="1"/>
  <c r="BP355" i="1"/>
  <c r="BN355" i="1"/>
  <c r="Z355" i="1"/>
  <c r="Z357" i="1" s="1"/>
  <c r="Y368" i="1"/>
  <c r="Y382" i="1"/>
  <c r="Y388" i="1"/>
  <c r="Y394" i="1"/>
  <c r="Y398" i="1"/>
  <c r="Y406" i="1"/>
  <c r="Y412" i="1"/>
  <c r="Y420" i="1"/>
  <c r="Y424" i="1"/>
  <c r="Y430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Z374" i="1"/>
  <c r="Z382" i="1" s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Z393" i="1" s="1"/>
  <c r="BN390" i="1"/>
  <c r="BP390" i="1"/>
  <c r="Z392" i="1"/>
  <c r="BN392" i="1"/>
  <c r="Z396" i="1"/>
  <c r="Z398" i="1" s="1"/>
  <c r="BN396" i="1"/>
  <c r="BP396" i="1"/>
  <c r="Z402" i="1"/>
  <c r="Z406" i="1" s="1"/>
  <c r="BN402" i="1"/>
  <c r="BP402" i="1"/>
  <c r="Z404" i="1"/>
  <c r="BN404" i="1"/>
  <c r="Y407" i="1"/>
  <c r="Z410" i="1"/>
  <c r="Z411" i="1" s="1"/>
  <c r="BN410" i="1"/>
  <c r="Z414" i="1"/>
  <c r="Z419" i="1" s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Z453" i="1" s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Z525" i="1" s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Y595" i="1" l="1"/>
  <c r="Z476" i="1"/>
  <c r="Z572" i="1"/>
  <c r="Z558" i="1"/>
  <c r="Z541" i="1"/>
  <c r="Z295" i="1"/>
  <c r="Z286" i="1"/>
  <c r="Z274" i="1"/>
  <c r="Z252" i="1"/>
  <c r="Z232" i="1"/>
  <c r="Z36" i="1"/>
  <c r="Z519" i="1"/>
  <c r="Z505" i="1"/>
  <c r="Z240" i="1"/>
  <c r="Z196" i="1"/>
  <c r="Z177" i="1"/>
  <c r="Z169" i="1"/>
  <c r="Y592" i="1"/>
  <c r="X595" i="1"/>
  <c r="Z597" i="1" l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<sst xmlns="http://schemas.openxmlformats.org/spreadsheetml/2006/main" count="2429" uniqueCount="764">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</sst>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0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150</v>
      </c>
      <c r="Y53" s="381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13.888888888888888</v>
      </c>
      <c r="Y59" s="382">
        <f>IFERROR(Y53/H53,"0")+IFERROR(Y54/H54,"0")+IFERROR(Y55/H55,"0")+IFERROR(Y56/H56,"0")+IFERROR(Y57/H57,"0")+IFERROR(Y58/H58,"0")</f>
        <v>14</v>
      </c>
      <c r="Z59" s="382">
        <f>IFERROR(IF(Z53="",0,Z53),"0")+IFERROR(IF(Z54="",0,Z54),"0")+IFERROR(IF(Z55="",0,Z55),"0")+IFERROR(IF(Z56="",0,Z56),"0")+IFERROR(IF(Z57="",0,Z57),"0")+IFERROR(IF(Z58="",0,Z58),"0")</f>
        <v>0.30449999999999999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150</v>
      </c>
      <c r="Y60" s="382">
        <f>IFERROR(SUM(Y53:Y58),"0")</f>
        <v>151.20000000000002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675</v>
      </c>
      <c r="Y74" s="381">
        <f t="shared" si="11"/>
        <v>675</v>
      </c>
      <c r="Z74" s="36">
        <f>IFERROR(IF(Y74=0,"",ROUNDUP(Y74/H74,0)*0.00937),"")</f>
        <v>1.4055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711</v>
      </c>
      <c r="BN74" s="64">
        <f t="shared" si="13"/>
        <v>711</v>
      </c>
      <c r="BO74" s="64">
        <f t="shared" si="14"/>
        <v>1.25</v>
      </c>
      <c r="BP74" s="64">
        <f t="shared" si="15"/>
        <v>1.25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150</v>
      </c>
      <c r="Y75" s="382">
        <f>IFERROR(Y68/H68,"0")+IFERROR(Y69/H69,"0")+IFERROR(Y70/H70,"0")+IFERROR(Y71/H71,"0")+IFERROR(Y72/H72,"0")+IFERROR(Y73/H73,"0")+IFERROR(Y74/H74,"0")</f>
        <v>150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1.4055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675</v>
      </c>
      <c r="Y76" s="382">
        <f>IFERROR(SUM(Y68:Y74),"0")</f>
        <v>675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60</v>
      </c>
      <c r="Y86" s="381">
        <f t="shared" si="16"/>
        <v>61.2</v>
      </c>
      <c r="Z86" s="36">
        <f>IFERROR(IF(Y86=0,"",ROUNDUP(Y86/H86,0)*0.00502),"")</f>
        <v>0.17068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63.333333333333329</v>
      </c>
      <c r="BN86" s="64">
        <f t="shared" si="18"/>
        <v>64.599999999999994</v>
      </c>
      <c r="BO86" s="64">
        <f t="shared" si="19"/>
        <v>0.14245014245014248</v>
      </c>
      <c r="BP86" s="64">
        <f t="shared" si="20"/>
        <v>0.14529914529914531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30</v>
      </c>
      <c r="Y88" s="381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66.666666666666671</v>
      </c>
      <c r="Y89" s="382">
        <f>IFERROR(Y83/H83,"0")+IFERROR(Y84/H84,"0")+IFERROR(Y85/H85,"0")+IFERROR(Y86/H86,"0")+IFERROR(Y87/H87,"0")+IFERROR(Y88/H88,"0")</f>
        <v>68</v>
      </c>
      <c r="Z89" s="382">
        <f>IFERROR(IF(Z83="",0,Z83),"0")+IFERROR(IF(Z84="",0,Z84),"0")+IFERROR(IF(Z85="",0,Z85),"0")+IFERROR(IF(Z86="",0,Z86),"0")+IFERROR(IF(Z87="",0,Z87),"0")+IFERROR(IF(Z88="",0,Z88),"0")</f>
        <v>0.34136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120</v>
      </c>
      <c r="Y90" s="382">
        <f>IFERROR(SUM(Y83:Y88),"0")</f>
        <v>122.4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70</v>
      </c>
      <c r="Y98" s="381">
        <f>IFERROR(IF(X98="",0,CEILING((X98/$H98),1)*$H98),"")</f>
        <v>75.600000000000009</v>
      </c>
      <c r="Z98" s="36">
        <f>IFERROR(IF(Y98=0,"",ROUNDUP(Y98/H98,0)*0.02175),"")</f>
        <v>0.19574999999999998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74.7</v>
      </c>
      <c r="BN98" s="64">
        <f>IFERROR(Y98*I98/H98,"0")</f>
        <v>80.676000000000016</v>
      </c>
      <c r="BO98" s="64">
        <f>IFERROR(1/J98*(X98/H98),"0")</f>
        <v>0.14880952380952378</v>
      </c>
      <c r="BP98" s="64">
        <f>IFERROR(1/J98*(Y98/H98),"0")</f>
        <v>0.1607142857142857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8.3333333333333321</v>
      </c>
      <c r="Y100" s="382">
        <f>IFERROR(Y97/H97,"0")+IFERROR(Y98/H98,"0")+IFERROR(Y99/H99,"0")</f>
        <v>9</v>
      </c>
      <c r="Z100" s="382">
        <f>IFERROR(IF(Z97="",0,Z97),"0")+IFERROR(IF(Z98="",0,Z98),"0")+IFERROR(IF(Z99="",0,Z99),"0")</f>
        <v>0.19574999999999998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70</v>
      </c>
      <c r="Y101" s="382">
        <f>IFERROR(SUM(Y97:Y99),"0")</f>
        <v>75.600000000000009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200</v>
      </c>
      <c r="Y104" s="381">
        <f>IFERROR(IF(X104="",0,CEILING((X104/$H104),1)*$H104),"")</f>
        <v>205.20000000000002</v>
      </c>
      <c r="Z104" s="36">
        <f>IFERROR(IF(Y104=0,"",ROUNDUP(Y104/H104,0)*0.02175),"")</f>
        <v>0.41324999999999995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208.88888888888889</v>
      </c>
      <c r="BN104" s="64">
        <f>IFERROR(Y104*I104/H104,"0")</f>
        <v>214.32</v>
      </c>
      <c r="BO104" s="64">
        <f>IFERROR(1/J104*(X104/H104),"0")</f>
        <v>0.3306878306878307</v>
      </c>
      <c r="BP104" s="64">
        <f>IFERROR(1/J104*(Y104/H104),"0")</f>
        <v>0.33928571428571425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180</v>
      </c>
      <c r="Y106" s="381">
        <f>IFERROR(IF(X106="",0,CEILING((X106/$H106),1)*$H106),"")</f>
        <v>180</v>
      </c>
      <c r="Z106" s="36">
        <f>IFERROR(IF(Y106=0,"",ROUNDUP(Y106/H106,0)*0.00937),"")</f>
        <v>0.37480000000000002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188.39999999999998</v>
      </c>
      <c r="BN106" s="64">
        <f>IFERROR(Y106*I106/H106,"0")</f>
        <v>188.39999999999998</v>
      </c>
      <c r="BO106" s="64">
        <f>IFERROR(1/J106*(X106/H106),"0")</f>
        <v>0.33333333333333331</v>
      </c>
      <c r="BP106" s="64">
        <f>IFERROR(1/J106*(Y106/H106),"0")</f>
        <v>0.33333333333333331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58.518518518518519</v>
      </c>
      <c r="Y107" s="382">
        <f>IFERROR(Y104/H104,"0")+IFERROR(Y105/H105,"0")+IFERROR(Y106/H106,"0")</f>
        <v>59</v>
      </c>
      <c r="Z107" s="382">
        <f>IFERROR(IF(Z104="",0,Z104),"0")+IFERROR(IF(Z105="",0,Z105),"0")+IFERROR(IF(Z106="",0,Z106),"0")</f>
        <v>0.78804999999999992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380</v>
      </c>
      <c r="Y108" s="382">
        <f>IFERROR(SUM(Y104:Y106),"0")</f>
        <v>385.20000000000005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130</v>
      </c>
      <c r="Y111" s="381">
        <f>IFERROR(IF(X111="",0,CEILING((X111/$H111),1)*$H111),"")</f>
        <v>134.4</v>
      </c>
      <c r="Z111" s="36">
        <f>IFERROR(IF(Y111=0,"",ROUNDUP(Y111/H111,0)*0.02175),"")</f>
        <v>0.34799999999999998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138.72857142857146</v>
      </c>
      <c r="BN111" s="64">
        <f>IFERROR(Y111*I111/H111,"0")</f>
        <v>143.42400000000001</v>
      </c>
      <c r="BO111" s="64">
        <f>IFERROR(1/J111*(X111/H111),"0")</f>
        <v>0.27636054421768708</v>
      </c>
      <c r="BP111" s="64">
        <f>IFERROR(1/J111*(Y111/H111),"0")</f>
        <v>0.2857142857142857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855</v>
      </c>
      <c r="Y112" s="381">
        <f>IFERROR(IF(X112="",0,CEILING((X112/$H112),1)*$H112),"")</f>
        <v>855.90000000000009</v>
      </c>
      <c r="Z112" s="36">
        <f>IFERROR(IF(Y112=0,"",ROUNDUP(Y112/H112,0)*0.00753),"")</f>
        <v>2.3870100000000001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941.13333333333321</v>
      </c>
      <c r="BN112" s="64">
        <f>IFERROR(Y112*I112/H112,"0")</f>
        <v>942.12400000000002</v>
      </c>
      <c r="BO112" s="64">
        <f>IFERROR(1/J112*(X112/H112),"0")</f>
        <v>2.0299145299145298</v>
      </c>
      <c r="BP112" s="64">
        <f>IFERROR(1/J112*(Y112/H112),"0")</f>
        <v>2.0320512820512819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332.14285714285711</v>
      </c>
      <c r="Y115" s="382">
        <f>IFERROR(Y110/H110,"0")+IFERROR(Y111/H111,"0")+IFERROR(Y112/H112,"0")+IFERROR(Y113/H113,"0")+IFERROR(Y114/H114,"0")</f>
        <v>333</v>
      </c>
      <c r="Z115" s="382">
        <f>IFERROR(IF(Z110="",0,Z110),"0")+IFERROR(IF(Z111="",0,Z111),"0")+IFERROR(IF(Z112="",0,Z112),"0")+IFERROR(IF(Z113="",0,Z113),"0")+IFERROR(IF(Z114="",0,Z114),"0")</f>
        <v>2.7350099999999999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985</v>
      </c>
      <c r="Y116" s="382">
        <f>IFERROR(SUM(Y110:Y114),"0")</f>
        <v>990.30000000000007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100</v>
      </c>
      <c r="Y120" s="381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104.28571428571429</v>
      </c>
      <c r="BN120" s="64">
        <f>IFERROR(Y120*I120/H120,"0")</f>
        <v>105.12</v>
      </c>
      <c r="BO120" s="64">
        <f>IFERROR(1/J120*(X120/H120),"0")</f>
        <v>0.15943877551020408</v>
      </c>
      <c r="BP120" s="64">
        <f>IFERROR(1/J120*(Y120/H120),"0")</f>
        <v>0.1607142857142857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675</v>
      </c>
      <c r="Y122" s="381">
        <f>IFERROR(IF(X122="",0,CEILING((X122/$H122),1)*$H122),"")</f>
        <v>675</v>
      </c>
      <c r="Z122" s="36">
        <f>IFERROR(IF(Y122=0,"",ROUNDUP(Y122/H122,0)*0.00937),"")</f>
        <v>1.4055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711</v>
      </c>
      <c r="BN122" s="64">
        <f>IFERROR(Y122*I122/H122,"0")</f>
        <v>711</v>
      </c>
      <c r="BO122" s="64">
        <f>IFERROR(1/J122*(X122/H122),"0")</f>
        <v>1.25</v>
      </c>
      <c r="BP122" s="64">
        <f>IFERROR(1/J122*(Y122/H122),"0")</f>
        <v>1.25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158.92857142857142</v>
      </c>
      <c r="Y124" s="382">
        <f>IFERROR(Y119/H119,"0")+IFERROR(Y120/H120,"0")+IFERROR(Y121/H121,"0")+IFERROR(Y122/H122,"0")+IFERROR(Y123/H123,"0")</f>
        <v>159</v>
      </c>
      <c r="Z124" s="382">
        <f>IFERROR(IF(Z119="",0,Z119),"0")+IFERROR(IF(Z120="",0,Z120),"0")+IFERROR(IF(Z121="",0,Z121),"0")+IFERROR(IF(Z122="",0,Z122),"0")+IFERROR(IF(Z123="",0,Z123),"0")</f>
        <v>1.6012499999999998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775</v>
      </c>
      <c r="Y125" s="382">
        <f>IFERROR(SUM(Y119:Y123),"0")</f>
        <v>775.8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20</v>
      </c>
      <c r="Y131" s="381">
        <f>IFERROR(IF(X131="",0,CEILING((X131/$H131),1)*$H131),"")</f>
        <v>21.599999999999998</v>
      </c>
      <c r="Z131" s="36">
        <f>IFERROR(IF(Y131=0,"",ROUNDUP(Y131/H131,0)*0.00753),"")</f>
        <v>6.7769999999999997E-2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21.666666666666668</v>
      </c>
      <c r="BN131" s="64">
        <f>IFERROR(Y131*I131/H131,"0")</f>
        <v>23.4</v>
      </c>
      <c r="BO131" s="64">
        <f>IFERROR(1/J131*(X131/H131),"0")</f>
        <v>5.3418803418803423E-2</v>
      </c>
      <c r="BP131" s="64">
        <f>IFERROR(1/J131*(Y131/H131),"0")</f>
        <v>5.7692307692307689E-2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8.3333333333333339</v>
      </c>
      <c r="Y132" s="382">
        <f>IFERROR(Y127/H127,"0")+IFERROR(Y128/H128,"0")+IFERROR(Y129/H129,"0")+IFERROR(Y130/H130,"0")+IFERROR(Y131/H131,"0")</f>
        <v>9</v>
      </c>
      <c r="Z132" s="382">
        <f>IFERROR(IF(Z127="",0,Z127),"0")+IFERROR(IF(Z128="",0,Z128),"0")+IFERROR(IF(Z129="",0,Z129),"0")+IFERROR(IF(Z130="",0,Z130),"0")+IFERROR(IF(Z131="",0,Z131),"0")</f>
        <v>6.7769999999999997E-2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20</v>
      </c>
      <c r="Y133" s="382">
        <f>IFERROR(SUM(Y127:Y131),"0")</f>
        <v>21.599999999999998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620</v>
      </c>
      <c r="Y136" s="381">
        <f t="shared" si="21"/>
        <v>621.6</v>
      </c>
      <c r="Z136" s="36">
        <f>IFERROR(IF(Y136=0,"",ROUNDUP(Y136/H136,0)*0.02175),"")</f>
        <v>1.6094999999999999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661.18571428571431</v>
      </c>
      <c r="BN136" s="64">
        <f t="shared" si="23"/>
        <v>662.89199999999994</v>
      </c>
      <c r="BO136" s="64">
        <f t="shared" si="24"/>
        <v>1.3180272108843536</v>
      </c>
      <c r="BP136" s="64">
        <f t="shared" si="25"/>
        <v>1.3214285714285714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315</v>
      </c>
      <c r="Y138" s="381">
        <f t="shared" si="21"/>
        <v>315.90000000000003</v>
      </c>
      <c r="Z138" s="36">
        <f>IFERROR(IF(Y138=0,"",ROUNDUP(Y138/H138,0)*0.00753),"")</f>
        <v>0.88101000000000007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346.73333333333329</v>
      </c>
      <c r="BN138" s="64">
        <f t="shared" si="23"/>
        <v>347.72399999999999</v>
      </c>
      <c r="BO138" s="64">
        <f t="shared" si="24"/>
        <v>0.74786324786324776</v>
      </c>
      <c r="BP138" s="64">
        <f t="shared" si="25"/>
        <v>0.75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24</v>
      </c>
      <c r="Y139" s="381">
        <f t="shared" si="21"/>
        <v>25.2</v>
      </c>
      <c r="Z139" s="36">
        <f>IFERROR(IF(Y139=0,"",ROUNDUP(Y139/H139,0)*0.00753),"")</f>
        <v>0.10542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26.666666666666664</v>
      </c>
      <c r="BN139" s="64">
        <f t="shared" si="23"/>
        <v>28</v>
      </c>
      <c r="BO139" s="64">
        <f t="shared" si="24"/>
        <v>8.5470085470085458E-2</v>
      </c>
      <c r="BP139" s="64">
        <f t="shared" si="25"/>
        <v>8.9743589743589744E-2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203.80952380952382</v>
      </c>
      <c r="Y141" s="382">
        <f>IFERROR(Y135/H135,"0")+IFERROR(Y136/H136,"0")+IFERROR(Y137/H137,"0")+IFERROR(Y138/H138,"0")+IFERROR(Y139/H139,"0")+IFERROR(Y140/H140,"0")</f>
        <v>205</v>
      </c>
      <c r="Z141" s="382">
        <f>IFERROR(IF(Z135="",0,Z135),"0")+IFERROR(IF(Z136="",0,Z136),"0")+IFERROR(IF(Z137="",0,Z137),"0")+IFERROR(IF(Z138="",0,Z138),"0")+IFERROR(IF(Z139="",0,Z139),"0")+IFERROR(IF(Z140="",0,Z140),"0")</f>
        <v>2.5959300000000001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959</v>
      </c>
      <c r="Y142" s="382">
        <f>IFERROR(SUM(Y135:Y140),"0")</f>
        <v>962.7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50</v>
      </c>
      <c r="Y188" s="381">
        <f t="shared" ref="Y188:Y195" si="26">IFERROR(IF(X188="",0,CEILING((X188/$H188),1)*$H188),"")</f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53.095238095238095</v>
      </c>
      <c r="BN188" s="64">
        <f t="shared" ref="BN188:BN195" si="28">IFERROR(Y188*I188/H188,"0")</f>
        <v>53.52</v>
      </c>
      <c r="BO188" s="64">
        <f t="shared" ref="BO188:BO195" si="29">IFERROR(1/J188*(X188/H188),"0")</f>
        <v>7.6312576312576319E-2</v>
      </c>
      <c r="BP188" s="64">
        <f t="shared" ref="BP188:BP195" si="30">IFERROR(1/J188*(Y188/H188),"0")</f>
        <v>7.6923076923076927E-2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80</v>
      </c>
      <c r="Y190" s="381">
        <f t="shared" si="26"/>
        <v>84</v>
      </c>
      <c r="Z190" s="36">
        <f>IFERROR(IF(Y190=0,"",ROUNDUP(Y190/H190,0)*0.00753),"")</f>
        <v>0.15060000000000001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83.80952380952381</v>
      </c>
      <c r="BN190" s="64">
        <f t="shared" si="28"/>
        <v>88</v>
      </c>
      <c r="BO190" s="64">
        <f t="shared" si="29"/>
        <v>0.1221001221001221</v>
      </c>
      <c r="BP190" s="64">
        <f t="shared" si="30"/>
        <v>0.12820512820512819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35</v>
      </c>
      <c r="Y192" s="381">
        <f t="shared" si="26"/>
        <v>35.700000000000003</v>
      </c>
      <c r="Z192" s="36">
        <f>IFERROR(IF(Y192=0,"",ROUNDUP(Y192/H192,0)*0.00502),"")</f>
        <v>8.5339999999999999E-2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37.166666666666664</v>
      </c>
      <c r="BN192" s="64">
        <f t="shared" si="28"/>
        <v>37.910000000000004</v>
      </c>
      <c r="BO192" s="64">
        <f t="shared" si="29"/>
        <v>7.1225071225071226E-2</v>
      </c>
      <c r="BP192" s="64">
        <f t="shared" si="30"/>
        <v>7.2649572649572655E-2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105</v>
      </c>
      <c r="Y193" s="381">
        <f t="shared" si="26"/>
        <v>105</v>
      </c>
      <c r="Z193" s="36">
        <f>IFERROR(IF(Y193=0,"",ROUNDUP(Y193/H193,0)*0.00502),"")</f>
        <v>0.251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110.00000000000001</v>
      </c>
      <c r="BN193" s="64">
        <f t="shared" si="28"/>
        <v>110.00000000000001</v>
      </c>
      <c r="BO193" s="64">
        <f t="shared" si="29"/>
        <v>0.21367521367521369</v>
      </c>
      <c r="BP193" s="64">
        <f t="shared" si="30"/>
        <v>0.21367521367521369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97.61904761904762</v>
      </c>
      <c r="Y196" s="382">
        <f>IFERROR(Y188/H188,"0")+IFERROR(Y189/H189,"0")+IFERROR(Y190/H190,"0")+IFERROR(Y191/H191,"0")+IFERROR(Y192/H192,"0")+IFERROR(Y193/H193,"0")+IFERROR(Y194/H194,"0")+IFERROR(Y195/H195,"0")</f>
        <v>99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0.57730000000000004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270</v>
      </c>
      <c r="Y197" s="382">
        <f>IFERROR(SUM(Y188:Y195),"0")</f>
        <v>275.10000000000002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150</v>
      </c>
      <c r="Y211" s="381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155.83333333333331</v>
      </c>
      <c r="BN211" s="64">
        <f t="shared" si="33"/>
        <v>157.08000000000001</v>
      </c>
      <c r="BO211" s="64">
        <f t="shared" si="34"/>
        <v>0.23148148148148145</v>
      </c>
      <c r="BP211" s="64">
        <f t="shared" si="35"/>
        <v>0.23333333333333334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130</v>
      </c>
      <c r="Y212" s="381">
        <f t="shared" si="31"/>
        <v>135</v>
      </c>
      <c r="Z212" s="36">
        <f>IFERROR(IF(Y212=0,"",ROUNDUP(Y212/H212,0)*0.00937),"")</f>
        <v>0.23424999999999999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135.05555555555557</v>
      </c>
      <c r="BN212" s="64">
        <f t="shared" si="33"/>
        <v>140.25</v>
      </c>
      <c r="BO212" s="64">
        <f t="shared" si="34"/>
        <v>0.20061728395061726</v>
      </c>
      <c r="BP212" s="64">
        <f t="shared" si="35"/>
        <v>0.20833333333333334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51.851851851851848</v>
      </c>
      <c r="Y218" s="382">
        <f>IFERROR(Y210/H210,"0")+IFERROR(Y211/H211,"0")+IFERROR(Y212/H212,"0")+IFERROR(Y213/H213,"0")+IFERROR(Y214/H214,"0")+IFERROR(Y215/H215,"0")+IFERROR(Y216/H216,"0")+IFERROR(Y217/H217,"0")</f>
        <v>53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0.49661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280</v>
      </c>
      <c r="Y219" s="382">
        <f>IFERROR(SUM(Y210:Y217),"0")</f>
        <v>286.20000000000005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80</v>
      </c>
      <c r="Y224" s="381">
        <f t="shared" si="36"/>
        <v>87</v>
      </c>
      <c r="Z224" s="36">
        <f>IFERROR(IF(Y224=0,"",ROUNDUP(Y224/H224,0)*0.02175),"")</f>
        <v>0.21749999999999997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85.186206896551724</v>
      </c>
      <c r="BN224" s="64">
        <f t="shared" si="38"/>
        <v>92.64</v>
      </c>
      <c r="BO224" s="64">
        <f t="shared" si="39"/>
        <v>0.16420361247947457</v>
      </c>
      <c r="BP224" s="64">
        <f t="shared" si="40"/>
        <v>0.17857142857142855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120</v>
      </c>
      <c r="Y225" s="381">
        <f t="shared" si="36"/>
        <v>120</v>
      </c>
      <c r="Z225" s="36">
        <f t="shared" ref="Z225:Z231" si="41">IFERROR(IF(Y225=0,"",ROUNDUP(Y225/H225,0)*0.00753),"")</f>
        <v>0.3765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134.5</v>
      </c>
      <c r="BN225" s="64">
        <f t="shared" si="38"/>
        <v>134.5</v>
      </c>
      <c r="BO225" s="64">
        <f t="shared" si="39"/>
        <v>0.32051282051282048</v>
      </c>
      <c r="BP225" s="64">
        <f t="shared" si="40"/>
        <v>0.32051282051282048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360</v>
      </c>
      <c r="Y227" s="381">
        <f t="shared" si="36"/>
        <v>360</v>
      </c>
      <c r="Z227" s="36">
        <f t="shared" si="41"/>
        <v>1.1294999999999999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400.80000000000007</v>
      </c>
      <c r="BN227" s="64">
        <f t="shared" si="38"/>
        <v>400.80000000000007</v>
      </c>
      <c r="BO227" s="64">
        <f t="shared" si="39"/>
        <v>0.96153846153846145</v>
      </c>
      <c r="BP227" s="64">
        <f t="shared" si="40"/>
        <v>0.96153846153846145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200</v>
      </c>
      <c r="Y231" s="381">
        <f t="shared" si="36"/>
        <v>201.6</v>
      </c>
      <c r="Z231" s="36">
        <f t="shared" si="41"/>
        <v>0.63251999999999997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223.16666666666669</v>
      </c>
      <c r="BN231" s="64">
        <f t="shared" si="38"/>
        <v>224.95199999999997</v>
      </c>
      <c r="BO231" s="64">
        <f t="shared" si="39"/>
        <v>0.53418803418803418</v>
      </c>
      <c r="BP231" s="64">
        <f t="shared" si="40"/>
        <v>0.53846153846153844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292.52873563218395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294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2.35602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760</v>
      </c>
      <c r="Y233" s="382">
        <f>IFERROR(SUM(Y221:Y231),"0")</f>
        <v>768.6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20</v>
      </c>
      <c r="Y260" s="381">
        <f t="shared" si="47"/>
        <v>20</v>
      </c>
      <c r="Z260" s="36">
        <f>IFERROR(IF(Y260=0,"",ROUNDUP(Y260/H260,0)*0.00937),"")</f>
        <v>4.6850000000000003E-2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21.200000000000003</v>
      </c>
      <c r="BN260" s="64">
        <f t="shared" si="49"/>
        <v>21.200000000000003</v>
      </c>
      <c r="BO260" s="64">
        <f t="shared" si="50"/>
        <v>4.1666666666666664E-2</v>
      </c>
      <c r="BP260" s="64">
        <f t="shared" si="51"/>
        <v>4.1666666666666664E-2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40</v>
      </c>
      <c r="Y263" s="381">
        <f t="shared" si="47"/>
        <v>40</v>
      </c>
      <c r="Z263" s="36">
        <f>IFERROR(IF(Y263=0,"",ROUNDUP(Y263/H263,0)*0.00937),"")</f>
        <v>9.3700000000000006E-2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42.400000000000006</v>
      </c>
      <c r="BN263" s="64">
        <f t="shared" si="49"/>
        <v>42.400000000000006</v>
      </c>
      <c r="BO263" s="64">
        <f t="shared" si="50"/>
        <v>8.3333333333333329E-2</v>
      </c>
      <c r="BP263" s="64">
        <f t="shared" si="51"/>
        <v>8.3333333333333329E-2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15</v>
      </c>
      <c r="Y264" s="382">
        <f>IFERROR(Y256/H256,"0")+IFERROR(Y257/H257,"0")+IFERROR(Y258/H258,"0")+IFERROR(Y259/H259,"0")+IFERROR(Y260/H260,"0")+IFERROR(Y261/H261,"0")+IFERROR(Y262/H262,"0")+IFERROR(Y263/H263,"0")</f>
        <v>15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0.14055000000000001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60</v>
      </c>
      <c r="Y265" s="382">
        <f>IFERROR(SUM(Y256:Y263),"0")</f>
        <v>60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80</v>
      </c>
      <c r="Y292" s="381">
        <f>IFERROR(IF(X292="",0,CEILING((X292/$H292),1)*$H292),"")</f>
        <v>81.599999999999994</v>
      </c>
      <c r="Z292" s="36">
        <f>IFERROR(IF(Y292=0,"",ROUNDUP(Y292/H292,0)*0.00753),"")</f>
        <v>0.25602000000000003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89.066666666666677</v>
      </c>
      <c r="BN292" s="64">
        <f>IFERROR(Y292*I292/H292,"0")</f>
        <v>90.847999999999999</v>
      </c>
      <c r="BO292" s="64">
        <f>IFERROR(1/J292*(X292/H292),"0")</f>
        <v>0.21367521367521369</v>
      </c>
      <c r="BP292" s="64">
        <f>IFERROR(1/J292*(Y292/H292),"0")</f>
        <v>0.21794871794871795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120</v>
      </c>
      <c r="Y293" s="381">
        <f>IFERROR(IF(X293="",0,CEILING((X293/$H293),1)*$H293),"")</f>
        <v>120</v>
      </c>
      <c r="Z293" s="36">
        <f>IFERROR(IF(Y293=0,"",ROUNDUP(Y293/H293,0)*0.00753),"")</f>
        <v>0.3765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130</v>
      </c>
      <c r="BN293" s="64">
        <f>IFERROR(Y293*I293/H293,"0")</f>
        <v>130</v>
      </c>
      <c r="BO293" s="64">
        <f>IFERROR(1/J293*(X293/H293),"0")</f>
        <v>0.32051282051282048</v>
      </c>
      <c r="BP293" s="64">
        <f>IFERROR(1/J293*(Y293/H293),"0")</f>
        <v>0.32051282051282048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83.333333333333343</v>
      </c>
      <c r="Y295" s="382">
        <f>IFERROR(Y290/H290,"0")+IFERROR(Y291/H291,"0")+IFERROR(Y292/H292,"0")+IFERROR(Y293/H293,"0")+IFERROR(Y294/H294,"0")</f>
        <v>84</v>
      </c>
      <c r="Z295" s="382">
        <f>IFERROR(IF(Z290="",0,Z290),"0")+IFERROR(IF(Z291="",0,Z291),"0")+IFERROR(IF(Z292="",0,Z292),"0")+IFERROR(IF(Z293="",0,Z293),"0")+IFERROR(IF(Z294="",0,Z294),"0")</f>
        <v>0.63251999999999997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200</v>
      </c>
      <c r="Y296" s="382">
        <f>IFERROR(SUM(Y290:Y294),"0")</f>
        <v>201.6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245</v>
      </c>
      <c r="Y308" s="381">
        <f>IFERROR(IF(X308="",0,CEILING((X308/$H308),1)*$H308),"")</f>
        <v>245.70000000000002</v>
      </c>
      <c r="Z308" s="36">
        <f>IFERROR(IF(Y308=0,"",ROUNDUP(Y308/H308,0)*0.00502),"")</f>
        <v>0.58733999999999997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256.66666666666663</v>
      </c>
      <c r="BN308" s="64">
        <f>IFERROR(Y308*I308/H308,"0")</f>
        <v>257.40000000000003</v>
      </c>
      <c r="BO308" s="64">
        <f>IFERROR(1/J308*(X308/H308),"0")</f>
        <v>0.4985754985754986</v>
      </c>
      <c r="BP308" s="64">
        <f>IFERROR(1/J308*(Y308/H308),"0")</f>
        <v>0.5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116.66666666666666</v>
      </c>
      <c r="Y310" s="382">
        <f>IFERROR(Y308/H308,"0")+IFERROR(Y309/H309,"0")</f>
        <v>117</v>
      </c>
      <c r="Z310" s="382">
        <f>IFERROR(IF(Z308="",0,Z308),"0")+IFERROR(IF(Z309="",0,Z309),"0")</f>
        <v>0.58733999999999997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245</v>
      </c>
      <c r="Y311" s="382">
        <f>IFERROR(SUM(Y308:Y309),"0")</f>
        <v>245.70000000000002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80</v>
      </c>
      <c r="Y318" s="381">
        <f t="shared" si="57"/>
        <v>80</v>
      </c>
      <c r="Z318" s="36">
        <f>IFERROR(IF(Y318=0,"",ROUNDUP(Y318/H318,0)*0.00937),"")</f>
        <v>0.18740000000000001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84.800000000000011</v>
      </c>
      <c r="BN318" s="64">
        <f t="shared" si="59"/>
        <v>84.800000000000011</v>
      </c>
      <c r="BO318" s="64">
        <f t="shared" si="60"/>
        <v>0.16666666666666666</v>
      </c>
      <c r="BP318" s="64">
        <f t="shared" si="61"/>
        <v>0.16666666666666666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80</v>
      </c>
      <c r="Y321" s="381">
        <f t="shared" si="57"/>
        <v>80</v>
      </c>
      <c r="Z321" s="36">
        <f>IFERROR(IF(Y321=0,"",ROUNDUP(Y321/H321,0)*0.00937),"")</f>
        <v>0.18740000000000001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84.800000000000011</v>
      </c>
      <c r="BN321" s="64">
        <f t="shared" si="59"/>
        <v>84.800000000000011</v>
      </c>
      <c r="BO321" s="64">
        <f t="shared" si="60"/>
        <v>0.16666666666666666</v>
      </c>
      <c r="BP321" s="64">
        <f t="shared" si="61"/>
        <v>0.16666666666666666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40</v>
      </c>
      <c r="Y322" s="382">
        <f>IFERROR(Y314/H314,"0")+IFERROR(Y315/H315,"0")+IFERROR(Y316/H316,"0")+IFERROR(Y317/H317,"0")+IFERROR(Y318/H318,"0")+IFERROR(Y319/H319,"0")+IFERROR(Y320/H320,"0")+IFERROR(Y321/H321,"0")</f>
        <v>40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0.37480000000000002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160</v>
      </c>
      <c r="Y323" s="382">
        <f>IFERROR(SUM(Y314:Y321),"0")</f>
        <v>160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60</v>
      </c>
      <c r="Y341" s="381">
        <f>IFERROR(IF(X341="",0,CEILING((X341/$H341),1)*$H341),"")</f>
        <v>67.2</v>
      </c>
      <c r="Z341" s="36">
        <f>IFERROR(IF(Y341=0,"",ROUNDUP(Y341/H341,0)*0.02175),"")</f>
        <v>0.17399999999999999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64.028571428571425</v>
      </c>
      <c r="BN341" s="64">
        <f>IFERROR(Y341*I341/H341,"0")</f>
        <v>71.712000000000003</v>
      </c>
      <c r="BO341" s="64">
        <f>IFERROR(1/J341*(X341/H341),"0")</f>
        <v>0.12755102040816324</v>
      </c>
      <c r="BP341" s="64">
        <f>IFERROR(1/J341*(Y341/H341),"0")</f>
        <v>0.14285714285714285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200</v>
      </c>
      <c r="Y342" s="381">
        <f>IFERROR(IF(X342="",0,CEILING((X342/$H342),1)*$H342),"")</f>
        <v>202.79999999999998</v>
      </c>
      <c r="Z342" s="36">
        <f>IFERROR(IF(Y342=0,"",ROUNDUP(Y342/H342,0)*0.02175),"")</f>
        <v>0.5655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214.46153846153848</v>
      </c>
      <c r="BN342" s="64">
        <f>IFERROR(Y342*I342/H342,"0")</f>
        <v>217.464</v>
      </c>
      <c r="BO342" s="64">
        <f>IFERROR(1/J342*(X342/H342),"0")</f>
        <v>0.45787545787545786</v>
      </c>
      <c r="BP342" s="64">
        <f>IFERROR(1/J342*(Y342/H342),"0")</f>
        <v>0.46428571428571425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32.783882783882788</v>
      </c>
      <c r="Y344" s="382">
        <f>IFERROR(Y341/H341,"0")+IFERROR(Y342/H342,"0")+IFERROR(Y343/H343,"0")</f>
        <v>34</v>
      </c>
      <c r="Z344" s="382">
        <f>IFERROR(IF(Z341="",0,Z341),"0")+IFERROR(IF(Z342="",0,Z342),"0")+IFERROR(IF(Z343="",0,Z343),"0")</f>
        <v>0.73950000000000005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260</v>
      </c>
      <c r="Y345" s="382">
        <f>IFERROR(SUM(Y341:Y343),"0")</f>
        <v>270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36</v>
      </c>
      <c r="Y361" s="381">
        <f>IFERROR(IF(X361="",0,CEILING((X361/$H361),1)*$H361),"")</f>
        <v>36</v>
      </c>
      <c r="Z361" s="36">
        <f>IFERROR(IF(Y361=0,"",ROUNDUP(Y361/H361,0)*0.00753),"")</f>
        <v>0.15060000000000001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40.96</v>
      </c>
      <c r="BN361" s="64">
        <f>IFERROR(Y361*I361/H361,"0")</f>
        <v>40.96</v>
      </c>
      <c r="BO361" s="64">
        <f>IFERROR(1/J361*(X361/H361),"0")</f>
        <v>0.12820512820512819</v>
      </c>
      <c r="BP361" s="64">
        <f>IFERROR(1/J361*(Y361/H361),"0")</f>
        <v>0.12820512820512819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20</v>
      </c>
      <c r="Y362" s="382">
        <f>IFERROR(Y361/H361,"0")</f>
        <v>20</v>
      </c>
      <c r="Z362" s="382">
        <f>IFERROR(IF(Z361="",0,Z361),"0")</f>
        <v>0.15060000000000001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36</v>
      </c>
      <c r="Y363" s="382">
        <f>IFERROR(SUM(Y361:Y361),"0")</f>
        <v>36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140</v>
      </c>
      <c r="Y366" s="381">
        <f>IFERROR(IF(X366="",0,CEILING((X366/$H366),1)*$H366),"")</f>
        <v>140.70000000000002</v>
      </c>
      <c r="Z366" s="36">
        <f>IFERROR(IF(Y366=0,"",ROUNDUP(Y366/H366,0)*0.00753),"")</f>
        <v>0.50451000000000001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158.13333333333333</v>
      </c>
      <c r="BN366" s="64">
        <f>IFERROR(Y366*I366/H366,"0")</f>
        <v>158.92400000000001</v>
      </c>
      <c r="BO366" s="64">
        <f>IFERROR(1/J366*(X366/H366),"0")</f>
        <v>0.42735042735042728</v>
      </c>
      <c r="BP366" s="64">
        <f>IFERROR(1/J366*(Y366/H366),"0")</f>
        <v>0.42948717948717946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140</v>
      </c>
      <c r="Y367" s="381">
        <f>IFERROR(IF(X367="",0,CEILING((X367/$H367),1)*$H367),"")</f>
        <v>140.70000000000002</v>
      </c>
      <c r="Z367" s="36">
        <f>IFERROR(IF(Y367=0,"",ROUNDUP(Y367/H367,0)*0.00753),"")</f>
        <v>0.50451000000000001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157.33333333333331</v>
      </c>
      <c r="BN367" s="64">
        <f>IFERROR(Y367*I367/H367,"0")</f>
        <v>158.12</v>
      </c>
      <c r="BO367" s="64">
        <f>IFERROR(1/J367*(X367/H367),"0")</f>
        <v>0.42735042735042728</v>
      </c>
      <c r="BP367" s="64">
        <f>IFERROR(1/J367*(Y367/H367),"0")</f>
        <v>0.42948717948717946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133.33333333333331</v>
      </c>
      <c r="Y368" s="382">
        <f>IFERROR(Y365/H365,"0")+IFERROR(Y366/H366,"0")+IFERROR(Y367/H367,"0")</f>
        <v>134</v>
      </c>
      <c r="Z368" s="382">
        <f>IFERROR(IF(Z365="",0,Z365),"0")+IFERROR(IF(Z366="",0,Z366),"0")+IFERROR(IF(Z367="",0,Z367),"0")</f>
        <v>1.00902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280</v>
      </c>
      <c r="Y369" s="382">
        <f>IFERROR(SUM(Y365:Y367),"0")</f>
        <v>281.40000000000003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0</v>
      </c>
      <c r="Y378" s="381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0</v>
      </c>
      <c r="Y382" s="382">
        <f>IFERROR(Y373/H373,"0")+IFERROR(Y374/H374,"0")+IFERROR(Y375/H375,"0")+IFERROR(Y376/H376,"0")+IFERROR(Y377/H377,"0")+IFERROR(Y378/H378,"0")+IFERROR(Y379/H379,"0")+IFERROR(Y380/H380,"0")+IFERROR(Y381/H381,"0")</f>
        <v>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0</v>
      </c>
      <c r="Y383" s="382">
        <f>IFERROR(SUM(Y373:Y381),"0")</f>
        <v>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1900</v>
      </c>
      <c r="Y385" s="381">
        <f>IFERROR(IF(X385="",0,CEILING((X385/$H385),1)*$H385),"")</f>
        <v>1905</v>
      </c>
      <c r="Z385" s="36">
        <f>IFERROR(IF(Y385=0,"",ROUNDUP(Y385/H385,0)*0.02175),"")</f>
        <v>2.7622499999999999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1960.8</v>
      </c>
      <c r="BN385" s="64">
        <f>IFERROR(Y385*I385/H385,"0")</f>
        <v>1965.96</v>
      </c>
      <c r="BO385" s="64">
        <f>IFERROR(1/J385*(X385/H385),"0")</f>
        <v>2.6388888888888888</v>
      </c>
      <c r="BP385" s="64">
        <f>IFERROR(1/J385*(Y385/H385),"0")</f>
        <v>2.645833333333333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126.66666666666667</v>
      </c>
      <c r="Y387" s="382">
        <f>IFERROR(Y385/H385,"0")+IFERROR(Y386/H386,"0")</f>
        <v>127</v>
      </c>
      <c r="Z387" s="382">
        <f>IFERROR(IF(Z385="",0,Z385),"0")+IFERROR(IF(Z386="",0,Z386),"0")</f>
        <v>2.7622499999999999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1900</v>
      </c>
      <c r="Y388" s="382">
        <f>IFERROR(SUM(Y385:Y386),"0")</f>
        <v>1905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120</v>
      </c>
      <c r="Y392" s="381">
        <f>IFERROR(IF(X392="",0,CEILING((X392/$H392),1)*$H392),"")</f>
        <v>124.8</v>
      </c>
      <c r="Z392" s="36">
        <f>IFERROR(IF(Y392=0,"",ROUNDUP(Y392/H392,0)*0.02175),"")</f>
        <v>0.34799999999999998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128.67692307692309</v>
      </c>
      <c r="BN392" s="64">
        <f>IFERROR(Y392*I392/H392,"0")</f>
        <v>133.82400000000001</v>
      </c>
      <c r="BO392" s="64">
        <f>IFERROR(1/J392*(X392/H392),"0")</f>
        <v>0.27472527472527469</v>
      </c>
      <c r="BP392" s="64">
        <f>IFERROR(1/J392*(Y392/H392),"0")</f>
        <v>0.2857142857142857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15.384615384615385</v>
      </c>
      <c r="Y393" s="382">
        <f>IFERROR(Y390/H390,"0")+IFERROR(Y391/H391,"0")+IFERROR(Y392/H392,"0")</f>
        <v>16</v>
      </c>
      <c r="Z393" s="382">
        <f>IFERROR(IF(Z390="",0,Z390),"0")+IFERROR(IF(Z391="",0,Z391),"0")+IFERROR(IF(Z392="",0,Z392),"0")</f>
        <v>0.34799999999999998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120</v>
      </c>
      <c r="Y394" s="382">
        <f>IFERROR(SUM(Y390:Y392),"0")</f>
        <v>124.8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40</v>
      </c>
      <c r="Y433" s="381">
        <f t="shared" si="72"/>
        <v>42</v>
      </c>
      <c r="Z433" s="36">
        <f>IFERROR(IF(Y433=0,"",ROUNDUP(Y433/H433,0)*0.00753),"")</f>
        <v>7.5300000000000006E-2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42.190476190476183</v>
      </c>
      <c r="BN433" s="64">
        <f t="shared" si="74"/>
        <v>44.3</v>
      </c>
      <c r="BO433" s="64">
        <f t="shared" si="75"/>
        <v>6.1050061050061048E-2</v>
      </c>
      <c r="BP433" s="64">
        <f t="shared" si="76"/>
        <v>6.4102564102564097E-2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50</v>
      </c>
      <c r="Y435" s="381">
        <f t="shared" si="72"/>
        <v>50.400000000000006</v>
      </c>
      <c r="Z435" s="36">
        <f>IFERROR(IF(Y435=0,"",ROUNDUP(Y435/H435,0)*0.00753),"")</f>
        <v>9.0359999999999996E-2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52.738095238095234</v>
      </c>
      <c r="BN435" s="64">
        <f t="shared" si="74"/>
        <v>53.160000000000004</v>
      </c>
      <c r="BO435" s="64">
        <f t="shared" si="75"/>
        <v>7.6312576312576319E-2</v>
      </c>
      <c r="BP435" s="64">
        <f t="shared" si="76"/>
        <v>7.6923076923076927E-2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70</v>
      </c>
      <c r="Y440" s="381">
        <f t="shared" si="72"/>
        <v>71.400000000000006</v>
      </c>
      <c r="Z440" s="36">
        <f t="shared" si="77"/>
        <v>0.17068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74.333333333333329</v>
      </c>
      <c r="BN440" s="64">
        <f t="shared" si="74"/>
        <v>75.820000000000007</v>
      </c>
      <c r="BO440" s="64">
        <f t="shared" si="75"/>
        <v>0.14245014245014245</v>
      </c>
      <c r="BP440" s="64">
        <f t="shared" si="76"/>
        <v>0.14529914529914531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105</v>
      </c>
      <c r="Y448" s="381">
        <f t="shared" si="72"/>
        <v>105</v>
      </c>
      <c r="Z448" s="36">
        <f t="shared" si="77"/>
        <v>0.251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111.5</v>
      </c>
      <c r="BN448" s="64">
        <f t="shared" si="74"/>
        <v>111.5</v>
      </c>
      <c r="BO448" s="64">
        <f t="shared" si="75"/>
        <v>0.21367521367521369</v>
      </c>
      <c r="BP448" s="64">
        <f t="shared" si="76"/>
        <v>0.21367521367521369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112</v>
      </c>
      <c r="Y452" s="381">
        <f t="shared" si="72"/>
        <v>112.56</v>
      </c>
      <c r="Z452" s="36">
        <f>IFERROR(IF(Y452=0,"",ROUNDUP(Y452/H452,0)*0.00753),"")</f>
        <v>0.50451000000000001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173.33333333333334</v>
      </c>
      <c r="BN452" s="64">
        <f t="shared" si="74"/>
        <v>174.20000000000002</v>
      </c>
      <c r="BO452" s="64">
        <f t="shared" si="75"/>
        <v>0.42735042735042739</v>
      </c>
      <c r="BP452" s="64">
        <f t="shared" si="76"/>
        <v>0.42948717948717946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171.42857142857144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173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1.09185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377</v>
      </c>
      <c r="Y454" s="382">
        <f>IFERROR(SUM(Y432:Y452),"0")</f>
        <v>381.36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3</v>
      </c>
      <c r="Y461" s="381">
        <f>IFERROR(IF(X461="",0,CEILING((X461/$H461),1)*$H461),"")</f>
        <v>3.5999999999999996</v>
      </c>
      <c r="Z461" s="36">
        <f>IFERROR(IF(Y461=0,"",ROUNDUP(Y461/H461,0)*0.00627),"")</f>
        <v>1.881E-2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4.5000000000000009</v>
      </c>
      <c r="BN461" s="64">
        <f>IFERROR(Y461*I461/H461,"0")</f>
        <v>5.3999999999999995</v>
      </c>
      <c r="BO461" s="64">
        <f>IFERROR(1/J461*(X461/H461),"0")</f>
        <v>1.2500000000000001E-2</v>
      </c>
      <c r="BP461" s="64">
        <f>IFERROR(1/J461*(Y461/H461),"0")</f>
        <v>1.4999999999999999E-2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2.5</v>
      </c>
      <c r="Y462" s="382">
        <f>IFERROR(Y461/H461,"0")</f>
        <v>3</v>
      </c>
      <c r="Z462" s="382">
        <f>IFERROR(IF(Z461="",0,Z461),"0")</f>
        <v>1.881E-2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3</v>
      </c>
      <c r="Y463" s="382">
        <f>IFERROR(SUM(Y461:Y461),"0")</f>
        <v>3.5999999999999996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5.5</v>
      </c>
      <c r="Y479" s="381">
        <f>IFERROR(IF(X479="",0,CEILING((X479/$H479),1)*$H479),"")</f>
        <v>6.6000000000000005</v>
      </c>
      <c r="Z479" s="36">
        <f>IFERROR(IF(Y479=0,"",ROUNDUP(Y479/H479,0)*0.00627),"")</f>
        <v>3.1350000000000003E-2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7.833333333333333</v>
      </c>
      <c r="BN479" s="64">
        <f>IFERROR(Y479*I479/H479,"0")</f>
        <v>9.3999999999999986</v>
      </c>
      <c r="BO479" s="64">
        <f>IFERROR(1/J479*(X479/H479),"0")</f>
        <v>2.0833333333333332E-2</v>
      </c>
      <c r="BP479" s="64">
        <f>IFERROR(1/J479*(Y479/H479),"0")</f>
        <v>2.5000000000000001E-2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4.1666666666666661</v>
      </c>
      <c r="Y480" s="382">
        <f>IFERROR(Y479/H479,"0")</f>
        <v>5</v>
      </c>
      <c r="Z480" s="382">
        <f>IFERROR(IF(Z479="",0,Z479),"0")</f>
        <v>3.1350000000000003E-2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5.5</v>
      </c>
      <c r="Y481" s="382">
        <f>IFERROR(SUM(Y479:Y479),"0")</f>
        <v>6.6000000000000005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20</v>
      </c>
      <c r="Y484" s="381">
        <f>IFERROR(IF(X484="",0,CEILING((X484/$H484),1)*$H484),"")</f>
        <v>20.399999999999999</v>
      </c>
      <c r="Z484" s="36">
        <f>IFERROR(IF(Y484=0,"",ROUNDUP(Y484/H484,0)*0.00502),"")</f>
        <v>8.5339999999999999E-2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22.866666666666667</v>
      </c>
      <c r="BN484" s="64">
        <f>IFERROR(Y484*I484/H484,"0")</f>
        <v>23.324000000000002</v>
      </c>
      <c r="BO484" s="64">
        <f>IFERROR(1/J484*(X484/H484),"0")</f>
        <v>7.122507122507124E-2</v>
      </c>
      <c r="BP484" s="64">
        <f>IFERROR(1/J484*(Y484/H484),"0")</f>
        <v>7.2649572649572655E-2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10</v>
      </c>
      <c r="Y485" s="381">
        <f>IFERROR(IF(X485="",0,CEILING((X485/$H485),1)*$H485),"")</f>
        <v>10.799999999999999</v>
      </c>
      <c r="Z485" s="36">
        <f>IFERROR(IF(Y485=0,"",ROUNDUP(Y485/H485,0)*0.00502),"")</f>
        <v>4.5179999999999998E-2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10.833333333333334</v>
      </c>
      <c r="BN485" s="64">
        <f>IFERROR(Y485*I485/H485,"0")</f>
        <v>11.7</v>
      </c>
      <c r="BO485" s="64">
        <f>IFERROR(1/J485*(X485/H485),"0")</f>
        <v>3.561253561253562E-2</v>
      </c>
      <c r="BP485" s="64">
        <f>IFERROR(1/J485*(Y485/H485),"0")</f>
        <v>3.8461538461538464E-2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25</v>
      </c>
      <c r="Y487" s="382">
        <f>IFERROR(Y484/H484,"0")+IFERROR(Y485/H485,"0")+IFERROR(Y486/H486,"0")</f>
        <v>26</v>
      </c>
      <c r="Z487" s="382">
        <f>IFERROR(IF(Z484="",0,Z484),"0")+IFERROR(IF(Z485="",0,Z485),"0")+IFERROR(IF(Z486="",0,Z486),"0")</f>
        <v>0.13052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30</v>
      </c>
      <c r="Y488" s="382">
        <f>IFERROR(SUM(Y484:Y486),"0")</f>
        <v>31.199999999999996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280</v>
      </c>
      <c r="Y497" s="381">
        <f t="shared" ref="Y497:Y504" si="83">IFERROR(IF(X497="",0,CEILING((X497/$H497),1)*$H497),"")</f>
        <v>285.12</v>
      </c>
      <c r="Z497" s="36">
        <f t="shared" ref="Z497:Z502" si="84">IFERROR(IF(Y497=0,"",ROUNDUP(Y497/H497,0)*0.01196),"")</f>
        <v>0.64583999999999997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299.09090909090907</v>
      </c>
      <c r="BN497" s="64">
        <f t="shared" ref="BN497:BN504" si="86">IFERROR(Y497*I497/H497,"0")</f>
        <v>304.55999999999995</v>
      </c>
      <c r="BO497" s="64">
        <f t="shared" ref="BO497:BO504" si="87">IFERROR(1/J497*(X497/H497),"0")</f>
        <v>0.50990675990675993</v>
      </c>
      <c r="BP497" s="64">
        <f t="shared" ref="BP497:BP504" si="88">IFERROR(1/J497*(Y497/H497),"0")</f>
        <v>0.51923076923076927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110</v>
      </c>
      <c r="Y502" s="381">
        <f t="shared" si="83"/>
        <v>110.88000000000001</v>
      </c>
      <c r="Z502" s="36">
        <f t="shared" si="84"/>
        <v>0.25115999999999999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117.49999999999999</v>
      </c>
      <c r="BN502" s="64">
        <f t="shared" si="86"/>
        <v>118.44</v>
      </c>
      <c r="BO502" s="64">
        <f t="shared" si="87"/>
        <v>0.20032051282051283</v>
      </c>
      <c r="BP502" s="64">
        <f t="shared" si="88"/>
        <v>0.20192307692307693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78</v>
      </c>
      <c r="Y504" s="381">
        <f t="shared" si="83"/>
        <v>79.2</v>
      </c>
      <c r="Z504" s="36">
        <f>IFERROR(IF(Y504=0,"",ROUNDUP(Y504/H504,0)*0.00937),"")</f>
        <v>0.20613999999999999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83.199999999999989</v>
      </c>
      <c r="BN504" s="64">
        <f t="shared" si="86"/>
        <v>84.47999999999999</v>
      </c>
      <c r="BO504" s="64">
        <f t="shared" si="87"/>
        <v>0.18055555555555555</v>
      </c>
      <c r="BP504" s="64">
        <f t="shared" si="88"/>
        <v>0.18333333333333332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95.530303030303031</v>
      </c>
      <c r="Y505" s="382">
        <f>IFERROR(Y497/H497,"0")+IFERROR(Y498/H498,"0")+IFERROR(Y499/H499,"0")+IFERROR(Y500/H500,"0")+IFERROR(Y501/H501,"0")+IFERROR(Y502/H502,"0")+IFERROR(Y503/H503,"0")+IFERROR(Y504/H504,"0")</f>
        <v>97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1.10314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468</v>
      </c>
      <c r="Y506" s="382">
        <f>IFERROR(SUM(Y497:Y504),"0")</f>
        <v>475.2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60</v>
      </c>
      <c r="Y514" s="381">
        <f t="shared" si="89"/>
        <v>63.36</v>
      </c>
      <c r="Z514" s="36">
        <f>IFERROR(IF(Y514=0,"",ROUNDUP(Y514/H514,0)*0.01196),"")</f>
        <v>0.14352000000000001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64.090909090909079</v>
      </c>
      <c r="BN514" s="64">
        <f t="shared" si="91"/>
        <v>67.679999999999993</v>
      </c>
      <c r="BO514" s="64">
        <f t="shared" si="92"/>
        <v>0.10926573426573427</v>
      </c>
      <c r="BP514" s="64">
        <f t="shared" si="93"/>
        <v>0.11538461538461539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180</v>
      </c>
      <c r="Y515" s="381">
        <f t="shared" si="89"/>
        <v>184.8</v>
      </c>
      <c r="Z515" s="36">
        <f>IFERROR(IF(Y515=0,"",ROUNDUP(Y515/H515,0)*0.01196),"")</f>
        <v>0.41860000000000003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192.27272727272725</v>
      </c>
      <c r="BN515" s="64">
        <f t="shared" si="91"/>
        <v>197.39999999999998</v>
      </c>
      <c r="BO515" s="64">
        <f t="shared" si="92"/>
        <v>0.32779720279720276</v>
      </c>
      <c r="BP515" s="64">
        <f t="shared" si="93"/>
        <v>0.33653846153846156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90</v>
      </c>
      <c r="Y516" s="381">
        <f t="shared" si="89"/>
        <v>90</v>
      </c>
      <c r="Z516" s="36">
        <f>IFERROR(IF(Y516=0,"",ROUNDUP(Y516/H516,0)*0.00937),"")</f>
        <v>0.23424999999999999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95.999999999999986</v>
      </c>
      <c r="BN516" s="64">
        <f t="shared" si="91"/>
        <v>95.999999999999986</v>
      </c>
      <c r="BO516" s="64">
        <f t="shared" si="92"/>
        <v>0.20833333333333334</v>
      </c>
      <c r="BP516" s="64">
        <f t="shared" si="93"/>
        <v>0.20833333333333334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66</v>
      </c>
      <c r="Y518" s="381">
        <f t="shared" si="89"/>
        <v>68.400000000000006</v>
      </c>
      <c r="Z518" s="36">
        <f>IFERROR(IF(Y518=0,"",ROUNDUP(Y518/H518,0)*0.00937),"")</f>
        <v>0.17802999999999999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69.849999999999994</v>
      </c>
      <c r="BN518" s="64">
        <f t="shared" si="91"/>
        <v>72.390000000000015</v>
      </c>
      <c r="BO518" s="64">
        <f t="shared" si="92"/>
        <v>0.15277777777777776</v>
      </c>
      <c r="BP518" s="64">
        <f t="shared" si="93"/>
        <v>0.15833333333333333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88.787878787878782</v>
      </c>
      <c r="Y519" s="382">
        <f>IFERROR(Y513/H513,"0")+IFERROR(Y514/H514,"0")+IFERROR(Y515/H515,"0")+IFERROR(Y516/H516,"0")+IFERROR(Y517/H517,"0")+IFERROR(Y518/H518,"0")</f>
        <v>91</v>
      </c>
      <c r="Z519" s="382">
        <f>IFERROR(IF(Z513="",0,Z513),"0")+IFERROR(IF(Z514="",0,Z514),"0")+IFERROR(IF(Z515="",0,Z515),"0")+IFERROR(IF(Z516="",0,Z516),"0")+IFERROR(IF(Z517="",0,Z517),"0")+IFERROR(IF(Z518="",0,Z518),"0")</f>
        <v>0.97440000000000004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396</v>
      </c>
      <c r="Y520" s="382">
        <f>IFERROR(SUM(Y513:Y518),"0")</f>
        <v>406.56000000000006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20</v>
      </c>
      <c r="Y536" s="381">
        <f t="shared" si="94"/>
        <v>24</v>
      </c>
      <c r="Z536" s="36">
        <f>IFERROR(IF(Y536=0,"",ROUNDUP(Y536/H536,0)*0.02175),"")</f>
        <v>4.3499999999999997E-2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20.8</v>
      </c>
      <c r="BN536" s="64">
        <f t="shared" si="96"/>
        <v>24.959999999999997</v>
      </c>
      <c r="BO536" s="64">
        <f t="shared" si="97"/>
        <v>2.976190476190476E-2</v>
      </c>
      <c r="BP536" s="64">
        <f t="shared" si="98"/>
        <v>3.5714285714285712E-2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1.6666666666666667</v>
      </c>
      <c r="Y541" s="382">
        <f>IFERROR(Y534/H534,"0")+IFERROR(Y535/H535,"0")+IFERROR(Y536/H536,"0")+IFERROR(Y537/H537,"0")+IFERROR(Y538/H538,"0")+IFERROR(Y539/H539,"0")+IFERROR(Y540/H540,"0")</f>
        <v>2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4.3499999999999997E-2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20</v>
      </c>
      <c r="Y542" s="382">
        <f>IFERROR(SUM(Y534:Y540),"0")</f>
        <v>24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800</v>
      </c>
      <c r="Y561" s="381">
        <f>IFERROR(IF(X561="",0,CEILING((X561/$H561),1)*$H561),"")</f>
        <v>803.4</v>
      </c>
      <c r="Z561" s="36">
        <f>IFERROR(IF(Y561=0,"",ROUNDUP(Y561/H561,0)*0.02175),"")</f>
        <v>2.2402499999999996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857.84615384615392</v>
      </c>
      <c r="BN561" s="64">
        <f>IFERROR(Y561*I561/H561,"0")</f>
        <v>861.49200000000008</v>
      </c>
      <c r="BO561" s="64">
        <f>IFERROR(1/J561*(X561/H561),"0")</f>
        <v>1.8315018315018314</v>
      </c>
      <c r="BP561" s="64">
        <f>IFERROR(1/J561*(Y561/H561),"0")</f>
        <v>1.8392857142857142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102.56410256410257</v>
      </c>
      <c r="Y565" s="382">
        <f>IFERROR(Y561/H561,"0")+IFERROR(Y562/H562,"0")+IFERROR(Y563/H563,"0")+IFERROR(Y564/H564,"0")</f>
        <v>103</v>
      </c>
      <c r="Z565" s="382">
        <f>IFERROR(IF(Z561="",0,Z561),"0")+IFERROR(IF(Z562="",0,Z562),"0")+IFERROR(IF(Z563="",0,Z563),"0")+IFERROR(IF(Z564="",0,Z564),"0")</f>
        <v>2.2402499999999996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800</v>
      </c>
      <c r="Y566" s="382">
        <f>IFERROR(SUM(Y561:Y564),"0")</f>
        <v>803.4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20</v>
      </c>
      <c r="Y569" s="381">
        <f>IFERROR(IF(X569="",0,CEILING((X569/$H569),1)*$H569),"")</f>
        <v>23.4</v>
      </c>
      <c r="Z569" s="36">
        <f>IFERROR(IF(Y569=0,"",ROUNDUP(Y569/H569,0)*0.02175),"")</f>
        <v>6.5250000000000002E-2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21.23076923076923</v>
      </c>
      <c r="BN569" s="64">
        <f>IFERROR(Y569*I569/H569,"0")</f>
        <v>24.84</v>
      </c>
      <c r="BO569" s="64">
        <f>IFERROR(1/J569*(X569/H569),"0")</f>
        <v>4.5787545787545791E-2</v>
      </c>
      <c r="BP569" s="64">
        <f>IFERROR(1/J569*(Y569/H569),"0")</f>
        <v>5.3571428571428568E-2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20</v>
      </c>
      <c r="Y571" s="381">
        <f>IFERROR(IF(X571="",0,CEILING((X571/$H571),1)*$H571),"")</f>
        <v>23.4</v>
      </c>
      <c r="Z571" s="36">
        <f>IFERROR(IF(Y571=0,"",ROUNDUP(Y571/H571,0)*0.02175),"")</f>
        <v>6.5250000000000002E-2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21.23076923076923</v>
      </c>
      <c r="BN571" s="64">
        <f>IFERROR(Y571*I571/H571,"0")</f>
        <v>24.84</v>
      </c>
      <c r="BO571" s="64">
        <f>IFERROR(1/J571*(X571/H571),"0")</f>
        <v>4.5787545787545791E-2</v>
      </c>
      <c r="BP571" s="64">
        <f>IFERROR(1/J571*(Y571/H571),"0")</f>
        <v>5.3571428571428568E-2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5.1282051282051286</v>
      </c>
      <c r="Y572" s="382">
        <f>IFERROR(Y568/H568,"0")+IFERROR(Y569/H569,"0")+IFERROR(Y570/H570,"0")+IFERROR(Y571/H571,"0")</f>
        <v>6</v>
      </c>
      <c r="Z572" s="382">
        <f>IFERROR(IF(Z568="",0,Z568),"0")+IFERROR(IF(Z569="",0,Z569),"0")+IFERROR(IF(Z570="",0,Z570),"0")+IFERROR(IF(Z571="",0,Z571),"0")</f>
        <v>0.1305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40</v>
      </c>
      <c r="Y573" s="382">
        <f>IFERROR(SUM(Y568:Y571),"0")</f>
        <v>46.8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10992.5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11103.64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11773.103255403608</v>
      </c>
      <c r="Y593" s="382">
        <f>IFERROR(SUM(BN22:BN589),"0")</f>
        <v>11892.358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23</v>
      </c>
      <c r="Y594" s="38">
        <f>ROUNDUP(SUM(BP22:BP589),0)</f>
        <v>23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12348.103255403608</v>
      </c>
      <c r="Y595" s="382">
        <f>GrossWeightTotalR+PalletQtyTotalR*25</f>
        <v>12467.358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2572.5622206656685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2596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26.357979999999994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151.20000000000002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873.00000000000011</v>
      </c>
      <c r="E602" s="46">
        <f>IFERROR(Y104*1,"0")+IFERROR(Y105*1,"0")+IFERROR(Y106*1,"0")+IFERROR(Y110*1,"0")+IFERROR(Y111*1,"0")+IFERROR(Y112*1,"0")+IFERROR(Y113*1,"0")+IFERROR(Y114*1,"0")</f>
        <v>1375.5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1760.1000000000001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275.10000000000002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1054.8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60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201.6</v>
      </c>
      <c r="S602" s="46">
        <f>IFERROR(Y299*1,"0")</f>
        <v>0</v>
      </c>
      <c r="T602" s="46">
        <f>IFERROR(Y304*1,"0")+IFERROR(Y308*1,"0")+IFERROR(Y309*1,"0")</f>
        <v>245.70000000000002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430</v>
      </c>
      <c r="V602" s="46">
        <f>IFERROR(Y361*1,"0")+IFERROR(Y365*1,"0")+IFERROR(Y366*1,"0")+IFERROR(Y367*1,"0")</f>
        <v>317.40000000000003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2029.8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384.96000000000004</v>
      </c>
      <c r="Z602" s="46">
        <f>IFERROR(Y466*1,"0")+IFERROR(Y470*1,"0")+IFERROR(Y471*1,"0")+IFERROR(Y472*1,"0")+IFERROR(Y473*1,"0")+IFERROR(Y474*1,"0")+IFERROR(Y475*1,"0")+IFERROR(Y479*1,"0")</f>
        <v>6.6000000000000005</v>
      </c>
      <c r="AA602" s="46">
        <f>IFERROR(Y484*1,"0")+IFERROR(Y485*1,"0")+IFERROR(Y486*1,"0")</f>
        <v>31.199999999999996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881.75999999999988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874.19999999999993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