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841968-EA59-44E0-9758-97F6138561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1" i="2"/>
  <c r="BO531" i="2"/>
  <c r="BN531" i="2"/>
  <c r="BM531" i="2"/>
  <c r="Z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N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N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P291" i="2"/>
  <c r="X288" i="2"/>
  <c r="X287" i="2"/>
  <c r="BO286" i="2"/>
  <c r="BM286" i="2"/>
  <c r="Z286" i="2"/>
  <c r="Z287" i="2" s="1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Y535" i="2" l="1"/>
  <c r="Z73" i="2"/>
  <c r="BN73" i="2"/>
  <c r="Z392" i="2"/>
  <c r="Z462" i="2"/>
  <c r="Z533" i="2"/>
  <c r="BN533" i="2"/>
  <c r="BN58" i="2"/>
  <c r="BN278" i="2"/>
  <c r="Y65" i="2"/>
  <c r="BN62" i="2"/>
  <c r="Z63" i="2"/>
  <c r="BN63" i="2"/>
  <c r="BN75" i="2"/>
  <c r="Z94" i="2"/>
  <c r="BN94" i="2"/>
  <c r="BN100" i="2"/>
  <c r="Z159" i="2"/>
  <c r="BN167" i="2"/>
  <c r="Z176" i="2"/>
  <c r="BP200" i="2"/>
  <c r="BN211" i="2"/>
  <c r="Z223" i="2"/>
  <c r="BN223" i="2"/>
  <c r="BP232" i="2"/>
  <c r="BN335" i="2"/>
  <c r="BN365" i="2"/>
  <c r="Z429" i="2"/>
  <c r="BN429" i="2"/>
  <c r="Y468" i="2"/>
  <c r="BN485" i="2"/>
  <c r="Z502" i="2"/>
  <c r="Y536" i="2"/>
  <c r="BN532" i="2"/>
  <c r="BN534" i="2"/>
  <c r="Z99" i="2"/>
  <c r="Z147" i="2"/>
  <c r="Z168" i="2"/>
  <c r="BP197" i="2"/>
  <c r="Z203" i="2"/>
  <c r="BP203" i="2"/>
  <c r="Z246" i="2"/>
  <c r="Z281" i="2"/>
  <c r="Z329" i="2"/>
  <c r="Z337" i="2"/>
  <c r="Z383" i="2"/>
  <c r="BP383" i="2"/>
  <c r="Z389" i="2"/>
  <c r="BP389" i="2"/>
  <c r="Z403" i="2"/>
  <c r="BP403" i="2"/>
  <c r="Z459" i="2"/>
  <c r="BP459" i="2"/>
  <c r="Z505" i="2"/>
  <c r="BP505" i="2"/>
  <c r="Z555" i="2"/>
  <c r="Z58" i="2"/>
  <c r="Z62" i="2"/>
  <c r="Z64" i="2" s="1"/>
  <c r="Y77" i="2"/>
  <c r="Z75" i="2"/>
  <c r="Z211" i="2"/>
  <c r="Z278" i="2"/>
  <c r="S589" i="2"/>
  <c r="Z307" i="2"/>
  <c r="Y370" i="2"/>
  <c r="Z368" i="2"/>
  <c r="Z420" i="2"/>
  <c r="Z433" i="2"/>
  <c r="Z488" i="2"/>
  <c r="Z532" i="2"/>
  <c r="BP532" i="2"/>
  <c r="Z534" i="2"/>
  <c r="Z86" i="2"/>
  <c r="BP147" i="2"/>
  <c r="Z197" i="2"/>
  <c r="BP55" i="2"/>
  <c r="Z70" i="2"/>
  <c r="BN99" i="2"/>
  <c r="Z100" i="2"/>
  <c r="Z167" i="2"/>
  <c r="BP180" i="2"/>
  <c r="BP216" i="2"/>
  <c r="Z258" i="2"/>
  <c r="Z335" i="2"/>
  <c r="Y345" i="2"/>
  <c r="Z365" i="2"/>
  <c r="BN383" i="2"/>
  <c r="Y38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Z170" i="2" s="1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0" i="2" s="1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Z559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Z316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Z565" i="2" s="1"/>
  <c r="Y565" i="2"/>
  <c r="AB589" i="2"/>
  <c r="Z535" i="2" l="1"/>
  <c r="Z474" i="2"/>
  <c r="Z135" i="2"/>
  <c r="Z325" i="2"/>
  <c r="Z331" i="2"/>
  <c r="Z374" i="2"/>
  <c r="Z156" i="2"/>
  <c r="Z385" i="2"/>
  <c r="X582" i="2"/>
  <c r="Z76" i="2"/>
  <c r="Z528" i="2"/>
  <c r="Z512" i="2"/>
  <c r="Z144" i="2"/>
  <c r="Z297" i="2"/>
  <c r="Z183" i="2"/>
  <c r="Z164" i="2"/>
  <c r="Z398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<sst xmlns="http://schemas.openxmlformats.org/spreadsheetml/2006/main" count="3701" uniqueCount="785">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</sst>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7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topLeftCell="A9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 t="s">
        <v>784</v>
      </c>
      <c r="I5" s="739"/>
      <c r="J5" s="739"/>
      <c r="K5" s="739"/>
      <c r="L5" s="739"/>
      <c r="M5" s="739"/>
      <c r="N5" s="70"/>
      <c r="P5" s="26" t="s">
        <v>4</v>
      </c>
      <c r="Q5" s="741">
        <v>45554</v>
      </c>
      <c r="R5" s="741"/>
      <c r="T5" s="742" t="s">
        <v>3</v>
      </c>
      <c r="U5" s="743"/>
      <c r="V5" s="744" t="s">
        <v>748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761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Четверг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0.45833333333333331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hidden="1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hidden="1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3"/>
      <c r="AB20" s="63"/>
      <c r="AC20" s="63"/>
    </row>
    <row r="21" spans="1:68" ht="14.25" hidden="1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95">
        <v>4680115885004</v>
      </c>
      <c r="E22" s="39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43</v>
      </c>
      <c r="Q23" s="383"/>
      <c r="R23" s="383"/>
      <c r="S23" s="383"/>
      <c r="T23" s="383"/>
      <c r="U23" s="383"/>
      <c r="V23" s="38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43</v>
      </c>
      <c r="Q24" s="383"/>
      <c r="R24" s="383"/>
      <c r="S24" s="383"/>
      <c r="T24" s="383"/>
      <c r="U24" s="383"/>
      <c r="V24" s="38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95">
        <v>4680115885912</v>
      </c>
      <c r="E26" s="39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97"/>
      <c r="R26" s="397"/>
      <c r="S26" s="397"/>
      <c r="T26" s="39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95">
        <v>4607091383881</v>
      </c>
      <c r="E27" s="39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95">
        <v>4607091388237</v>
      </c>
      <c r="E28" s="39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95">
        <v>4607091383935</v>
      </c>
      <c r="E29" s="39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95">
        <v>4607091383935</v>
      </c>
      <c r="E30" s="39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95">
        <v>4680115881990</v>
      </c>
      <c r="E31" s="39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7"/>
      <c r="R31" s="397"/>
      <c r="S31" s="397"/>
      <c r="T31" s="39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395">
        <v>4680115881853</v>
      </c>
      <c r="E32" s="39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97"/>
      <c r="R32" s="397"/>
      <c r="S32" s="397"/>
      <c r="T32" s="39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395">
        <v>4680115885905</v>
      </c>
      <c r="E33" s="39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97"/>
      <c r="R33" s="397"/>
      <c r="S33" s="397"/>
      <c r="T33" s="39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395">
        <v>4607091383911</v>
      </c>
      <c r="E34" s="39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395">
        <v>4607091388244</v>
      </c>
      <c r="E35" s="39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6"/>
      <c r="P36" s="382" t="s">
        <v>43</v>
      </c>
      <c r="Q36" s="383"/>
      <c r="R36" s="383"/>
      <c r="S36" s="383"/>
      <c r="T36" s="383"/>
      <c r="U36" s="383"/>
      <c r="V36" s="384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43</v>
      </c>
      <c r="Q37" s="383"/>
      <c r="R37" s="383"/>
      <c r="S37" s="383"/>
      <c r="T37" s="383"/>
      <c r="U37" s="383"/>
      <c r="V37" s="384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94" t="s">
        <v>108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395">
        <v>4607091388503</v>
      </c>
      <c r="E39" s="39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6"/>
      <c r="P40" s="382" t="s">
        <v>43</v>
      </c>
      <c r="Q40" s="383"/>
      <c r="R40" s="383"/>
      <c r="S40" s="383"/>
      <c r="T40" s="383"/>
      <c r="U40" s="383"/>
      <c r="V40" s="384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6"/>
      <c r="P41" s="382" t="s">
        <v>43</v>
      </c>
      <c r="Q41" s="383"/>
      <c r="R41" s="383"/>
      <c r="S41" s="383"/>
      <c r="T41" s="383"/>
      <c r="U41" s="383"/>
      <c r="V41" s="384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94" t="s">
        <v>113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395">
        <v>4607091388282</v>
      </c>
      <c r="E43" s="39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6"/>
      <c r="P44" s="382" t="s">
        <v>43</v>
      </c>
      <c r="Q44" s="383"/>
      <c r="R44" s="383"/>
      <c r="S44" s="383"/>
      <c r="T44" s="383"/>
      <c r="U44" s="383"/>
      <c r="V44" s="384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6"/>
      <c r="P45" s="382" t="s">
        <v>43</v>
      </c>
      <c r="Q45" s="383"/>
      <c r="R45" s="383"/>
      <c r="S45" s="383"/>
      <c r="T45" s="383"/>
      <c r="U45" s="383"/>
      <c r="V45" s="384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94" t="s">
        <v>117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395">
        <v>4607091389111</v>
      </c>
      <c r="E47" s="39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85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6"/>
      <c r="P48" s="382" t="s">
        <v>43</v>
      </c>
      <c r="Q48" s="383"/>
      <c r="R48" s="383"/>
      <c r="S48" s="383"/>
      <c r="T48" s="383"/>
      <c r="U48" s="383"/>
      <c r="V48" s="384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6"/>
      <c r="P49" s="382" t="s">
        <v>43</v>
      </c>
      <c r="Q49" s="383"/>
      <c r="R49" s="383"/>
      <c r="S49" s="383"/>
      <c r="T49" s="383"/>
      <c r="U49" s="383"/>
      <c r="V49" s="384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30" t="s">
        <v>120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hidden="1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3"/>
      <c r="AB51" s="63"/>
      <c r="AC51" s="63"/>
    </row>
    <row r="52" spans="1:68" ht="14.25" hidden="1" customHeight="1" x14ac:dyDescent="0.25">
      <c r="A52" s="394" t="s">
        <v>122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395">
        <v>4607091385670</v>
      </c>
      <c r="E53" s="39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395">
        <v>4607091385670</v>
      </c>
      <c r="E54" s="39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395">
        <v>4680115883956</v>
      </c>
      <c r="E55" s="39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395">
        <v>4607091385687</v>
      </c>
      <c r="E56" s="39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395">
        <v>4680115882539</v>
      </c>
      <c r="E57" s="39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395">
        <v>4680115883949</v>
      </c>
      <c r="E58" s="39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43</v>
      </c>
      <c r="Q59" s="383"/>
      <c r="R59" s="383"/>
      <c r="S59" s="383"/>
      <c r="T59" s="383"/>
      <c r="U59" s="383"/>
      <c r="V59" s="384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43</v>
      </c>
      <c r="Q60" s="383"/>
      <c r="R60" s="383"/>
      <c r="S60" s="383"/>
      <c r="T60" s="383"/>
      <c r="U60" s="383"/>
      <c r="V60" s="384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395">
        <v>4680115885233</v>
      </c>
      <c r="E62" s="39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7"/>
      <c r="R62" s="397"/>
      <c r="S62" s="397"/>
      <c r="T62" s="39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395">
        <v>4680115884915</v>
      </c>
      <c r="E63" s="39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7"/>
      <c r="R63" s="397"/>
      <c r="S63" s="397"/>
      <c r="T63" s="39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43</v>
      </c>
      <c r="Q64" s="383"/>
      <c r="R64" s="383"/>
      <c r="S64" s="383"/>
      <c r="T64" s="383"/>
      <c r="U64" s="383"/>
      <c r="V64" s="384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43</v>
      </c>
      <c r="Q65" s="383"/>
      <c r="R65" s="383"/>
      <c r="S65" s="383"/>
      <c r="T65" s="383"/>
      <c r="U65" s="383"/>
      <c r="V65" s="384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3"/>
      <c r="AB66" s="63"/>
      <c r="AC66" s="63"/>
    </row>
    <row r="67" spans="1:68" ht="14.25" hidden="1" customHeight="1" x14ac:dyDescent="0.25">
      <c r="A67" s="394" t="s">
        <v>122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395">
        <v>4680115885899</v>
      </c>
      <c r="E68" s="395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1" t="s">
        <v>144</v>
      </c>
      <c r="Q68" s="397"/>
      <c r="R68" s="397"/>
      <c r="S68" s="397"/>
      <c r="T68" s="39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hidden="1" customHeight="1" x14ac:dyDescent="0.25">
      <c r="A69" s="61" t="s">
        <v>147</v>
      </c>
      <c r="B69" s="61" t="s">
        <v>148</v>
      </c>
      <c r="C69" s="35">
        <v>4301011481</v>
      </c>
      <c r="D69" s="395">
        <v>4680115881426</v>
      </c>
      <c r="E69" s="39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395">
        <v>4680115881426</v>
      </c>
      <c r="E70" s="395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7"/>
      <c r="R70" s="397"/>
      <c r="S70" s="397"/>
      <c r="T70" s="39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395">
        <v>4680115880283</v>
      </c>
      <c r="E71" s="395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7"/>
      <c r="R71" s="397"/>
      <c r="S71" s="397"/>
      <c r="T71" s="39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395">
        <v>4680115882720</v>
      </c>
      <c r="E72" s="395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7"/>
      <c r="R72" s="397"/>
      <c r="S72" s="397"/>
      <c r="T72" s="39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4301012008</v>
      </c>
      <c r="D73" s="395">
        <v>4680115881525</v>
      </c>
      <c r="E73" s="39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6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7"/>
      <c r="R73" s="397"/>
      <c r="S73" s="397"/>
      <c r="T73" s="39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hidden="1" customHeight="1" x14ac:dyDescent="0.25">
      <c r="A74" s="61" t="s">
        <v>157</v>
      </c>
      <c r="B74" s="61" t="s">
        <v>158</v>
      </c>
      <c r="C74" s="35">
        <v>4301011458</v>
      </c>
      <c r="D74" s="395">
        <v>4680115881525</v>
      </c>
      <c r="E74" s="39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7" t="s">
        <v>159</v>
      </c>
      <c r="Q74" s="397"/>
      <c r="R74" s="397"/>
      <c r="S74" s="397"/>
      <c r="T74" s="39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hidden="1" customHeight="1" x14ac:dyDescent="0.25">
      <c r="A75" s="61" t="s">
        <v>160</v>
      </c>
      <c r="B75" s="61" t="s">
        <v>161</v>
      </c>
      <c r="C75" s="35">
        <v>4301011437</v>
      </c>
      <c r="D75" s="395">
        <v>4680115881419</v>
      </c>
      <c r="E75" s="395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7"/>
      <c r="R75" s="397"/>
      <c r="S75" s="397"/>
      <c r="T75" s="398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hidden="1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43</v>
      </c>
      <c r="Q76" s="383"/>
      <c r="R76" s="383"/>
      <c r="S76" s="383"/>
      <c r="T76" s="383"/>
      <c r="U76" s="383"/>
      <c r="V76" s="384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hidden="1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43</v>
      </c>
      <c r="Q77" s="383"/>
      <c r="R77" s="383"/>
      <c r="S77" s="383"/>
      <c r="T77" s="383"/>
      <c r="U77" s="383"/>
      <c r="V77" s="384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hidden="1" customHeight="1" x14ac:dyDescent="0.25">
      <c r="A78" s="394" t="s">
        <v>162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64"/>
      <c r="AB78" s="64"/>
      <c r="AC78" s="64"/>
    </row>
    <row r="79" spans="1:68" ht="27" hidden="1" customHeight="1" x14ac:dyDescent="0.25">
      <c r="A79" s="61" t="s">
        <v>163</v>
      </c>
      <c r="B79" s="61" t="s">
        <v>164</v>
      </c>
      <c r="C79" s="35">
        <v>4301020298</v>
      </c>
      <c r="D79" s="395">
        <v>4680115881440</v>
      </c>
      <c r="E79" s="395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6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7"/>
      <c r="R79" s="397"/>
      <c r="S79" s="397"/>
      <c r="T79" s="398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IFERROR(IF(Y79=0,"",ROUNDUP(Y79/H79,0)*0.02175),"")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hidden="1" customHeight="1" x14ac:dyDescent="0.25">
      <c r="A80" s="61" t="s">
        <v>165</v>
      </c>
      <c r="B80" s="61" t="s">
        <v>166</v>
      </c>
      <c r="C80" s="35">
        <v>4301020296</v>
      </c>
      <c r="D80" s="395">
        <v>4680115881433</v>
      </c>
      <c r="E80" s="39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7"/>
      <c r="R80" s="397"/>
      <c r="S80" s="397"/>
      <c r="T80" s="39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hidden="1" x14ac:dyDescent="0.2">
      <c r="A81" s="385"/>
      <c r="B81" s="385"/>
      <c r="C81" s="385"/>
      <c r="D81" s="385"/>
      <c r="E81" s="385"/>
      <c r="F81" s="385"/>
      <c r="G81" s="385"/>
      <c r="H81" s="385"/>
      <c r="I81" s="385"/>
      <c r="J81" s="385"/>
      <c r="K81" s="385"/>
      <c r="L81" s="385"/>
      <c r="M81" s="385"/>
      <c r="N81" s="385"/>
      <c r="O81" s="386"/>
      <c r="P81" s="382" t="s">
        <v>43</v>
      </c>
      <c r="Q81" s="383"/>
      <c r="R81" s="383"/>
      <c r="S81" s="383"/>
      <c r="T81" s="383"/>
      <c r="U81" s="383"/>
      <c r="V81" s="384"/>
      <c r="W81" s="41" t="s">
        <v>42</v>
      </c>
      <c r="X81" s="42">
        <f>IFERROR(X79/H79,"0")+IFERROR(X80/H80,"0")</f>
        <v>0</v>
      </c>
      <c r="Y81" s="42">
        <f>IFERROR(Y79/H79,"0")+IFERROR(Y80/H80,"0")</f>
        <v>0</v>
      </c>
      <c r="Z81" s="42">
        <f>IFERROR(IF(Z79="",0,Z79),"0")+IFERROR(IF(Z80="",0,Z80),"0")</f>
        <v>0</v>
      </c>
      <c r="AA81" s="65"/>
      <c r="AB81" s="65"/>
      <c r="AC81" s="65"/>
    </row>
    <row r="82" spans="1:68" hidden="1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43</v>
      </c>
      <c r="Q82" s="383"/>
      <c r="R82" s="383"/>
      <c r="S82" s="383"/>
      <c r="T82" s="383"/>
      <c r="U82" s="383"/>
      <c r="V82" s="384"/>
      <c r="W82" s="41" t="s">
        <v>0</v>
      </c>
      <c r="X82" s="42">
        <f>IFERROR(SUM(X79:X80),"0")</f>
        <v>0</v>
      </c>
      <c r="Y82" s="42">
        <f>IFERROR(SUM(Y79:Y80),"0")</f>
        <v>0</v>
      </c>
      <c r="Z82" s="41"/>
      <c r="AA82" s="65"/>
      <c r="AB82" s="65"/>
      <c r="AC82" s="65"/>
    </row>
    <row r="83" spans="1:68" ht="14.25" hidden="1" customHeight="1" x14ac:dyDescent="0.25">
      <c r="A83" s="394" t="s">
        <v>79</v>
      </c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4"/>
      <c r="N83" s="394"/>
      <c r="O83" s="394"/>
      <c r="P83" s="394"/>
      <c r="Q83" s="394"/>
      <c r="R83" s="394"/>
      <c r="S83" s="394"/>
      <c r="T83" s="394"/>
      <c r="U83" s="394"/>
      <c r="V83" s="394"/>
      <c r="W83" s="394"/>
      <c r="X83" s="394"/>
      <c r="Y83" s="394"/>
      <c r="Z83" s="394"/>
      <c r="AA83" s="64"/>
      <c r="AB83" s="64"/>
      <c r="AC83" s="64"/>
    </row>
    <row r="84" spans="1:68" ht="16.5" hidden="1" customHeight="1" x14ac:dyDescent="0.25">
      <c r="A84" s="61" t="s">
        <v>167</v>
      </c>
      <c r="B84" s="61" t="s">
        <v>168</v>
      </c>
      <c r="C84" s="35">
        <v>4301031242</v>
      </c>
      <c r="D84" s="395">
        <v>4680115885066</v>
      </c>
      <c r="E84" s="39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7"/>
      <c r="R84" s="397"/>
      <c r="S84" s="397"/>
      <c r="T84" s="39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4301031240</v>
      </c>
      <c r="D85" s="395">
        <v>4680115885042</v>
      </c>
      <c r="E85" s="39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7"/>
      <c r="R85" s="397"/>
      <c r="S85" s="397"/>
      <c r="T85" s="39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171</v>
      </c>
      <c r="B86" s="61" t="s">
        <v>172</v>
      </c>
      <c r="C86" s="35">
        <v>4301031315</v>
      </c>
      <c r="D86" s="395">
        <v>4680115885080</v>
      </c>
      <c r="E86" s="39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7"/>
      <c r="R86" s="397"/>
      <c r="S86" s="397"/>
      <c r="T86" s="39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4301031243</v>
      </c>
      <c r="D87" s="395">
        <v>4680115885073</v>
      </c>
      <c r="E87" s="39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7"/>
      <c r="R87" s="397"/>
      <c r="S87" s="397"/>
      <c r="T87" s="39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4301031241</v>
      </c>
      <c r="D88" s="395">
        <v>4680115885059</v>
      </c>
      <c r="E88" s="39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7"/>
      <c r="R88" s="397"/>
      <c r="S88" s="397"/>
      <c r="T88" s="39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177</v>
      </c>
      <c r="B89" s="61" t="s">
        <v>178</v>
      </c>
      <c r="C89" s="35">
        <v>4301031316</v>
      </c>
      <c r="D89" s="395">
        <v>4680115885097</v>
      </c>
      <c r="E89" s="39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6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7"/>
      <c r="R89" s="397"/>
      <c r="S89" s="397"/>
      <c r="T89" s="39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5"/>
      <c r="N90" s="385"/>
      <c r="O90" s="386"/>
      <c r="P90" s="382" t="s">
        <v>43</v>
      </c>
      <c r="Q90" s="383"/>
      <c r="R90" s="383"/>
      <c r="S90" s="383"/>
      <c r="T90" s="383"/>
      <c r="U90" s="383"/>
      <c r="V90" s="384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385"/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2" t="s">
        <v>43</v>
      </c>
      <c r="Q91" s="383"/>
      <c r="R91" s="383"/>
      <c r="S91" s="383"/>
      <c r="T91" s="383"/>
      <c r="U91" s="383"/>
      <c r="V91" s="384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394" t="s">
        <v>84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4"/>
      <c r="AB92" s="64"/>
      <c r="AC92" s="64"/>
    </row>
    <row r="93" spans="1:68" ht="16.5" hidden="1" customHeight="1" x14ac:dyDescent="0.25">
      <c r="A93" s="61" t="s">
        <v>179</v>
      </c>
      <c r="B93" s="61" t="s">
        <v>180</v>
      </c>
      <c r="C93" s="35">
        <v>4301051827</v>
      </c>
      <c r="D93" s="395">
        <v>4680115884403</v>
      </c>
      <c r="E93" s="395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7"/>
      <c r="R93" s="397"/>
      <c r="S93" s="397"/>
      <c r="T93" s="398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181</v>
      </c>
      <c r="B94" s="61" t="s">
        <v>182</v>
      </c>
      <c r="C94" s="35">
        <v>4301051837</v>
      </c>
      <c r="D94" s="395">
        <v>4680115884311</v>
      </c>
      <c r="E94" s="395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7"/>
      <c r="R94" s="397"/>
      <c r="S94" s="397"/>
      <c r="T94" s="39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idden="1" x14ac:dyDescent="0.2">
      <c r="A95" s="385"/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6"/>
      <c r="P95" s="382" t="s">
        <v>43</v>
      </c>
      <c r="Q95" s="383"/>
      <c r="R95" s="383"/>
      <c r="S95" s="383"/>
      <c r="T95" s="383"/>
      <c r="U95" s="383"/>
      <c r="V95" s="384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hidden="1" x14ac:dyDescent="0.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6"/>
      <c r="P96" s="382" t="s">
        <v>43</v>
      </c>
      <c r="Q96" s="383"/>
      <c r="R96" s="383"/>
      <c r="S96" s="383"/>
      <c r="T96" s="383"/>
      <c r="U96" s="383"/>
      <c r="V96" s="384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hidden="1" customHeight="1" x14ac:dyDescent="0.25">
      <c r="A97" s="394" t="s">
        <v>183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4"/>
      <c r="X97" s="394"/>
      <c r="Y97" s="394"/>
      <c r="Z97" s="394"/>
      <c r="AA97" s="64"/>
      <c r="AB97" s="64"/>
      <c r="AC97" s="64"/>
    </row>
    <row r="98" spans="1:68" ht="27" hidden="1" customHeight="1" x14ac:dyDescent="0.25">
      <c r="A98" s="61" t="s">
        <v>184</v>
      </c>
      <c r="B98" s="61" t="s">
        <v>185</v>
      </c>
      <c r="C98" s="35">
        <v>4301060366</v>
      </c>
      <c r="D98" s="395">
        <v>4680115881532</v>
      </c>
      <c r="E98" s="395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184</v>
      </c>
      <c r="B99" s="61" t="s">
        <v>186</v>
      </c>
      <c r="C99" s="35">
        <v>4301060371</v>
      </c>
      <c r="D99" s="395">
        <v>4680115881532</v>
      </c>
      <c r="E99" s="395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7"/>
      <c r="R99" s="397"/>
      <c r="S99" s="397"/>
      <c r="T99" s="398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hidden="1" customHeight="1" x14ac:dyDescent="0.25">
      <c r="A100" s="61" t="s">
        <v>187</v>
      </c>
      <c r="B100" s="61" t="s">
        <v>188</v>
      </c>
      <c r="C100" s="35">
        <v>4301060351</v>
      </c>
      <c r="D100" s="395">
        <v>4680115881464</v>
      </c>
      <c r="E100" s="395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6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7"/>
      <c r="R100" s="397"/>
      <c r="S100" s="397"/>
      <c r="T100" s="398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hidden="1" x14ac:dyDescent="0.2">
      <c r="A101" s="385"/>
      <c r="B101" s="385"/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6"/>
      <c r="P101" s="382" t="s">
        <v>43</v>
      </c>
      <c r="Q101" s="383"/>
      <c r="R101" s="383"/>
      <c r="S101" s="383"/>
      <c r="T101" s="383"/>
      <c r="U101" s="383"/>
      <c r="V101" s="384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hidden="1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6"/>
      <c r="P102" s="382" t="s">
        <v>43</v>
      </c>
      <c r="Q102" s="383"/>
      <c r="R102" s="383"/>
      <c r="S102" s="383"/>
      <c r="T102" s="383"/>
      <c r="U102" s="383"/>
      <c r="V102" s="384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hidden="1" customHeight="1" x14ac:dyDescent="0.25">
      <c r="A103" s="405" t="s">
        <v>189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3"/>
      <c r="AB103" s="63"/>
      <c r="AC103" s="63"/>
    </row>
    <row r="104" spans="1:68" ht="14.25" hidden="1" customHeight="1" x14ac:dyDescent="0.25">
      <c r="A104" s="394" t="s">
        <v>122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4"/>
      <c r="AB104" s="64"/>
      <c r="AC104" s="64"/>
    </row>
    <row r="105" spans="1:68" ht="27" hidden="1" customHeight="1" x14ac:dyDescent="0.25">
      <c r="A105" s="61" t="s">
        <v>190</v>
      </c>
      <c r="B105" s="61" t="s">
        <v>191</v>
      </c>
      <c r="C105" s="35">
        <v>4301011468</v>
      </c>
      <c r="D105" s="395">
        <v>4680115881327</v>
      </c>
      <c r="E105" s="395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7"/>
      <c r="R105" s="397"/>
      <c r="S105" s="397"/>
      <c r="T105" s="398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hidden="1" customHeight="1" x14ac:dyDescent="0.25">
      <c r="A106" s="61" t="s">
        <v>192</v>
      </c>
      <c r="B106" s="61" t="s">
        <v>193</v>
      </c>
      <c r="C106" s="35">
        <v>4301012006</v>
      </c>
      <c r="D106" s="395">
        <v>4680115881518</v>
      </c>
      <c r="E106" s="395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5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7"/>
      <c r="R106" s="397"/>
      <c r="S106" s="397"/>
      <c r="T106" s="398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hidden="1" customHeight="1" x14ac:dyDescent="0.25">
      <c r="A107" s="61" t="s">
        <v>194</v>
      </c>
      <c r="B107" s="61" t="s">
        <v>195</v>
      </c>
      <c r="C107" s="35">
        <v>4301011476</v>
      </c>
      <c r="D107" s="395">
        <v>4680115881518</v>
      </c>
      <c r="E107" s="395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7"/>
      <c r="R107" s="397"/>
      <c r="S107" s="397"/>
      <c r="T107" s="398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hidden="1" customHeight="1" x14ac:dyDescent="0.25">
      <c r="A108" s="61" t="s">
        <v>196</v>
      </c>
      <c r="B108" s="61" t="s">
        <v>197</v>
      </c>
      <c r="C108" s="35">
        <v>4301012007</v>
      </c>
      <c r="D108" s="395">
        <v>4680115881303</v>
      </c>
      <c r="E108" s="395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6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7"/>
      <c r="R108" s="397"/>
      <c r="S108" s="397"/>
      <c r="T108" s="39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hidden="1" customHeight="1" x14ac:dyDescent="0.25">
      <c r="A109" s="61" t="s">
        <v>198</v>
      </c>
      <c r="B109" s="61" t="s">
        <v>199</v>
      </c>
      <c r="C109" s="35">
        <v>4301011443</v>
      </c>
      <c r="D109" s="395">
        <v>4680115881303</v>
      </c>
      <c r="E109" s="395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7"/>
      <c r="R109" s="397"/>
      <c r="S109" s="397"/>
      <c r="T109" s="39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idden="1" x14ac:dyDescent="0.2">
      <c r="A110" s="385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6"/>
      <c r="P110" s="382" t="s">
        <v>43</v>
      </c>
      <c r="Q110" s="383"/>
      <c r="R110" s="383"/>
      <c r="S110" s="383"/>
      <c r="T110" s="383"/>
      <c r="U110" s="383"/>
      <c r="V110" s="384"/>
      <c r="W110" s="41" t="s">
        <v>42</v>
      </c>
      <c r="X110" s="42">
        <f>IFERROR(X105/H105,"0")+IFERROR(X106/H106,"0")+IFERROR(X107/H107,"0")+IFERROR(X108/H108,"0")+IFERROR(X109/H109,"0")</f>
        <v>0</v>
      </c>
      <c r="Y110" s="42">
        <f>IFERROR(Y105/H105,"0")+IFERROR(Y106/H106,"0")+IFERROR(Y107/H107,"0")+IFERROR(Y108/H108,"0")+IFERROR(Y109/H109,"0")</f>
        <v>0</v>
      </c>
      <c r="Z110" s="42">
        <f>IFERROR(IF(Z105="",0,Z105),"0")+IFERROR(IF(Z106="",0,Z106),"0")+IFERROR(IF(Z107="",0,Z107),"0")+IFERROR(IF(Z108="",0,Z108),"0")+IFERROR(IF(Z109="",0,Z109),"0")</f>
        <v>0</v>
      </c>
      <c r="AA110" s="65"/>
      <c r="AB110" s="65"/>
      <c r="AC110" s="65"/>
    </row>
    <row r="111" spans="1:68" hidden="1" x14ac:dyDescent="0.2">
      <c r="A111" s="385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6"/>
      <c r="P111" s="382" t="s">
        <v>43</v>
      </c>
      <c r="Q111" s="383"/>
      <c r="R111" s="383"/>
      <c r="S111" s="383"/>
      <c r="T111" s="383"/>
      <c r="U111" s="383"/>
      <c r="V111" s="384"/>
      <c r="W111" s="41" t="s">
        <v>0</v>
      </c>
      <c r="X111" s="42">
        <f>IFERROR(SUM(X105:X109),"0")</f>
        <v>0</v>
      </c>
      <c r="Y111" s="42">
        <f>IFERROR(SUM(Y105:Y109),"0")</f>
        <v>0</v>
      </c>
      <c r="Z111" s="41"/>
      <c r="AA111" s="65"/>
      <c r="AB111" s="65"/>
      <c r="AC111" s="65"/>
    </row>
    <row r="112" spans="1:68" ht="14.25" hidden="1" customHeight="1" x14ac:dyDescent="0.25">
      <c r="A112" s="394" t="s">
        <v>84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64"/>
      <c r="AB112" s="64"/>
      <c r="AC112" s="64"/>
    </row>
    <row r="113" spans="1:68" ht="27" hidden="1" customHeight="1" x14ac:dyDescent="0.25">
      <c r="A113" s="61" t="s">
        <v>200</v>
      </c>
      <c r="B113" s="61" t="s">
        <v>201</v>
      </c>
      <c r="C113" s="35">
        <v>4301051437</v>
      </c>
      <c r="D113" s="395">
        <v>4607091386967</v>
      </c>
      <c r="E113" s="395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7"/>
      <c r="R113" s="397"/>
      <c r="S113" s="397"/>
      <c r="T113" s="398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200</v>
      </c>
      <c r="B114" s="61" t="s">
        <v>202</v>
      </c>
      <c r="C114" s="35">
        <v>4301051543</v>
      </c>
      <c r="D114" s="395">
        <v>4607091386967</v>
      </c>
      <c r="E114" s="395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7"/>
      <c r="R114" s="397"/>
      <c r="S114" s="397"/>
      <c r="T114" s="39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hidden="1" customHeight="1" x14ac:dyDescent="0.25">
      <c r="A115" s="61" t="s">
        <v>203</v>
      </c>
      <c r="B115" s="61" t="s">
        <v>204</v>
      </c>
      <c r="C115" s="35">
        <v>4301051436</v>
      </c>
      <c r="D115" s="395">
        <v>4607091385731</v>
      </c>
      <c r="E115" s="395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7"/>
      <c r="R115" s="397"/>
      <c r="S115" s="397"/>
      <c r="T115" s="39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hidden="1" customHeight="1" x14ac:dyDescent="0.25">
      <c r="A116" s="61" t="s">
        <v>205</v>
      </c>
      <c r="B116" s="61" t="s">
        <v>206</v>
      </c>
      <c r="C116" s="35">
        <v>4301051438</v>
      </c>
      <c r="D116" s="395">
        <v>4680115880894</v>
      </c>
      <c r="E116" s="39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7"/>
      <c r="R116" s="397"/>
      <c r="S116" s="397"/>
      <c r="T116" s="39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hidden="1" customHeight="1" x14ac:dyDescent="0.25">
      <c r="A117" s="61" t="s">
        <v>207</v>
      </c>
      <c r="B117" s="61" t="s">
        <v>208</v>
      </c>
      <c r="C117" s="35">
        <v>4301051439</v>
      </c>
      <c r="D117" s="395">
        <v>4680115880214</v>
      </c>
      <c r="E117" s="395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7"/>
      <c r="R117" s="397"/>
      <c r="S117" s="397"/>
      <c r="T117" s="39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idden="1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6"/>
      <c r="P118" s="382" t="s">
        <v>43</v>
      </c>
      <c r="Q118" s="383"/>
      <c r="R118" s="383"/>
      <c r="S118" s="383"/>
      <c r="T118" s="383"/>
      <c r="U118" s="383"/>
      <c r="V118" s="384"/>
      <c r="W118" s="41" t="s">
        <v>42</v>
      </c>
      <c r="X118" s="42">
        <f>IFERROR(X113/H113,"0")+IFERROR(X114/H114,"0")+IFERROR(X115/H115,"0")+IFERROR(X116/H116,"0")+IFERROR(X117/H117,"0")</f>
        <v>0</v>
      </c>
      <c r="Y118" s="42">
        <f>IFERROR(Y113/H113,"0")+IFERROR(Y114/H114,"0")+IFERROR(Y115/H115,"0")+IFERROR(Y116/H116,"0")+IFERROR(Y117/H117,"0")</f>
        <v>0</v>
      </c>
      <c r="Z118" s="42">
        <f>IFERROR(IF(Z113="",0,Z113),"0")+IFERROR(IF(Z114="",0,Z114),"0")+IFERROR(IF(Z115="",0,Z115),"0")+IFERROR(IF(Z116="",0,Z116),"0")+IFERROR(IF(Z117="",0,Z117),"0")</f>
        <v>0</v>
      </c>
      <c r="AA118" s="65"/>
      <c r="AB118" s="65"/>
      <c r="AC118" s="65"/>
    </row>
    <row r="119" spans="1:68" hidden="1" x14ac:dyDescent="0.2">
      <c r="A119" s="385"/>
      <c r="B119" s="385"/>
      <c r="C119" s="385"/>
      <c r="D119" s="385"/>
      <c r="E119" s="385"/>
      <c r="F119" s="385"/>
      <c r="G119" s="385"/>
      <c r="H119" s="385"/>
      <c r="I119" s="385"/>
      <c r="J119" s="385"/>
      <c r="K119" s="385"/>
      <c r="L119" s="385"/>
      <c r="M119" s="385"/>
      <c r="N119" s="385"/>
      <c r="O119" s="386"/>
      <c r="P119" s="382" t="s">
        <v>43</v>
      </c>
      <c r="Q119" s="383"/>
      <c r="R119" s="383"/>
      <c r="S119" s="383"/>
      <c r="T119" s="383"/>
      <c r="U119" s="383"/>
      <c r="V119" s="384"/>
      <c r="W119" s="41" t="s">
        <v>0</v>
      </c>
      <c r="X119" s="42">
        <f>IFERROR(SUM(X113:X117),"0")</f>
        <v>0</v>
      </c>
      <c r="Y119" s="42">
        <f>IFERROR(SUM(Y113:Y117),"0")</f>
        <v>0</v>
      </c>
      <c r="Z119" s="41"/>
      <c r="AA119" s="65"/>
      <c r="AB119" s="65"/>
      <c r="AC119" s="65"/>
    </row>
    <row r="120" spans="1:68" ht="16.5" hidden="1" customHeight="1" x14ac:dyDescent="0.25">
      <c r="A120" s="405" t="s">
        <v>209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3"/>
      <c r="AB120" s="63"/>
      <c r="AC120" s="63"/>
    </row>
    <row r="121" spans="1:68" ht="14.25" hidden="1" customHeight="1" x14ac:dyDescent="0.25">
      <c r="A121" s="394" t="s">
        <v>122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4"/>
      <c r="AB121" s="64"/>
      <c r="AC121" s="64"/>
    </row>
    <row r="122" spans="1:68" ht="16.5" hidden="1" customHeight="1" x14ac:dyDescent="0.25">
      <c r="A122" s="61" t="s">
        <v>210</v>
      </c>
      <c r="B122" s="61" t="s">
        <v>211</v>
      </c>
      <c r="C122" s="35">
        <v>4301011514</v>
      </c>
      <c r="D122" s="395">
        <v>4680115882133</v>
      </c>
      <c r="E122" s="395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6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7"/>
      <c r="R122" s="397"/>
      <c r="S122" s="397"/>
      <c r="T122" s="398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210</v>
      </c>
      <c r="B123" s="61" t="s">
        <v>212</v>
      </c>
      <c r="C123" s="35">
        <v>4301011703</v>
      </c>
      <c r="D123" s="395">
        <v>4680115882133</v>
      </c>
      <c r="E123" s="395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7"/>
      <c r="R123" s="397"/>
      <c r="S123" s="397"/>
      <c r="T123" s="39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213</v>
      </c>
      <c r="B124" s="61" t="s">
        <v>214</v>
      </c>
      <c r="C124" s="35">
        <v>4301011417</v>
      </c>
      <c r="D124" s="395">
        <v>4680115880269</v>
      </c>
      <c r="E124" s="395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7"/>
      <c r="R124" s="397"/>
      <c r="S124" s="397"/>
      <c r="T124" s="39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215</v>
      </c>
      <c r="B125" s="61" t="s">
        <v>216</v>
      </c>
      <c r="C125" s="35">
        <v>4301011415</v>
      </c>
      <c r="D125" s="395">
        <v>4680115880429</v>
      </c>
      <c r="E125" s="395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7"/>
      <c r="R125" s="397"/>
      <c r="S125" s="397"/>
      <c r="T125" s="39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217</v>
      </c>
      <c r="B126" s="61" t="s">
        <v>218</v>
      </c>
      <c r="C126" s="35">
        <v>4301011462</v>
      </c>
      <c r="D126" s="395">
        <v>4680115881457</v>
      </c>
      <c r="E126" s="395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7"/>
      <c r="R126" s="397"/>
      <c r="S126" s="397"/>
      <c r="T126" s="39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6"/>
      <c r="P127" s="382" t="s">
        <v>43</v>
      </c>
      <c r="Q127" s="383"/>
      <c r="R127" s="383"/>
      <c r="S127" s="383"/>
      <c r="T127" s="383"/>
      <c r="U127" s="383"/>
      <c r="V127" s="384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43</v>
      </c>
      <c r="Q128" s="383"/>
      <c r="R128" s="383"/>
      <c r="S128" s="383"/>
      <c r="T128" s="383"/>
      <c r="U128" s="383"/>
      <c r="V128" s="384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394" t="s">
        <v>162</v>
      </c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  <c r="X129" s="394"/>
      <c r="Y129" s="394"/>
      <c r="Z129" s="394"/>
      <c r="AA129" s="64"/>
      <c r="AB129" s="64"/>
      <c r="AC129" s="64"/>
    </row>
    <row r="130" spans="1:68" ht="16.5" hidden="1" customHeight="1" x14ac:dyDescent="0.25">
      <c r="A130" s="61" t="s">
        <v>219</v>
      </c>
      <c r="B130" s="61" t="s">
        <v>220</v>
      </c>
      <c r="C130" s="35">
        <v>4301020235</v>
      </c>
      <c r="D130" s="395">
        <v>4680115881488</v>
      </c>
      <c r="E130" s="395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7"/>
      <c r="R130" s="397"/>
      <c r="S130" s="397"/>
      <c r="T130" s="398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221</v>
      </c>
      <c r="C131" s="35">
        <v>4301020345</v>
      </c>
      <c r="D131" s="395">
        <v>4680115881488</v>
      </c>
      <c r="E131" s="39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635" t="s">
        <v>222</v>
      </c>
      <c r="Q131" s="397"/>
      <c r="R131" s="397"/>
      <c r="S131" s="397"/>
      <c r="T131" s="39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223</v>
      </c>
      <c r="B132" s="61" t="s">
        <v>224</v>
      </c>
      <c r="C132" s="35">
        <v>4301020258</v>
      </c>
      <c r="D132" s="395">
        <v>4680115882775</v>
      </c>
      <c r="E132" s="395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7"/>
      <c r="R132" s="397"/>
      <c r="S132" s="397"/>
      <c r="T132" s="39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225</v>
      </c>
      <c r="B133" s="61" t="s">
        <v>226</v>
      </c>
      <c r="C133" s="35">
        <v>4301020339</v>
      </c>
      <c r="D133" s="395">
        <v>4680115880658</v>
      </c>
      <c r="E133" s="395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6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7"/>
      <c r="R133" s="397"/>
      <c r="S133" s="397"/>
      <c r="T133" s="39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227</v>
      </c>
      <c r="B134" s="61" t="s">
        <v>228</v>
      </c>
      <c r="C134" s="35">
        <v>4301020217</v>
      </c>
      <c r="D134" s="395">
        <v>4680115880658</v>
      </c>
      <c r="E134" s="395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7"/>
      <c r="R134" s="397"/>
      <c r="S134" s="397"/>
      <c r="T134" s="39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idden="1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43</v>
      </c>
      <c r="Q135" s="383"/>
      <c r="R135" s="383"/>
      <c r="S135" s="383"/>
      <c r="T135" s="383"/>
      <c r="U135" s="383"/>
      <c r="V135" s="384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hidden="1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6"/>
      <c r="P136" s="382" t="s">
        <v>43</v>
      </c>
      <c r="Q136" s="383"/>
      <c r="R136" s="383"/>
      <c r="S136" s="383"/>
      <c r="T136" s="383"/>
      <c r="U136" s="383"/>
      <c r="V136" s="384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hidden="1" customHeight="1" x14ac:dyDescent="0.25">
      <c r="A137" s="394" t="s">
        <v>84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4"/>
      <c r="AB137" s="64"/>
      <c r="AC137" s="64"/>
    </row>
    <row r="138" spans="1:68" ht="16.5" hidden="1" customHeight="1" x14ac:dyDescent="0.25">
      <c r="A138" s="61" t="s">
        <v>229</v>
      </c>
      <c r="B138" s="61" t="s">
        <v>230</v>
      </c>
      <c r="C138" s="35">
        <v>4301051360</v>
      </c>
      <c r="D138" s="395">
        <v>4607091385168</v>
      </c>
      <c r="E138" s="395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hidden="1" customHeight="1" x14ac:dyDescent="0.25">
      <c r="A139" s="61" t="s">
        <v>229</v>
      </c>
      <c r="B139" s="61" t="s">
        <v>231</v>
      </c>
      <c r="C139" s="35">
        <v>4301051612</v>
      </c>
      <c r="D139" s="395">
        <v>4607091385168</v>
      </c>
      <c r="E139" s="395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4301051362</v>
      </c>
      <c r="D140" s="395">
        <v>4607091383256</v>
      </c>
      <c r="E140" s="395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6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hidden="1" customHeight="1" x14ac:dyDescent="0.25">
      <c r="A141" s="61" t="s">
        <v>234</v>
      </c>
      <c r="B141" s="61" t="s">
        <v>235</v>
      </c>
      <c r="C141" s="35">
        <v>4301051358</v>
      </c>
      <c r="D141" s="395">
        <v>4607091385748</v>
      </c>
      <c r="E141" s="395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hidden="1" customHeight="1" x14ac:dyDescent="0.25">
      <c r="A142" s="61" t="s">
        <v>236</v>
      </c>
      <c r="B142" s="61" t="s">
        <v>237</v>
      </c>
      <c r="C142" s="35">
        <v>4301051738</v>
      </c>
      <c r="D142" s="395">
        <v>4680115884533</v>
      </c>
      <c r="E142" s="395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hidden="1" customHeight="1" x14ac:dyDescent="0.25">
      <c r="A143" s="61" t="s">
        <v>238</v>
      </c>
      <c r="B143" s="61" t="s">
        <v>239</v>
      </c>
      <c r="C143" s="35">
        <v>4301051480</v>
      </c>
      <c r="D143" s="395">
        <v>4680115882645</v>
      </c>
      <c r="E143" s="395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7"/>
      <c r="R143" s="397"/>
      <c r="S143" s="397"/>
      <c r="T143" s="39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idden="1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43</v>
      </c>
      <c r="Q144" s="383"/>
      <c r="R144" s="383"/>
      <c r="S144" s="383"/>
      <c r="T144" s="383"/>
      <c r="U144" s="383"/>
      <c r="V144" s="384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hidden="1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43</v>
      </c>
      <c r="Q145" s="383"/>
      <c r="R145" s="383"/>
      <c r="S145" s="383"/>
      <c r="T145" s="383"/>
      <c r="U145" s="383"/>
      <c r="V145" s="384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hidden="1" customHeight="1" x14ac:dyDescent="0.25">
      <c r="A146" s="394" t="s">
        <v>183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64"/>
      <c r="AB146" s="64"/>
      <c r="AC146" s="64"/>
    </row>
    <row r="147" spans="1:68" ht="27" hidden="1" customHeight="1" x14ac:dyDescent="0.25">
      <c r="A147" s="61" t="s">
        <v>240</v>
      </c>
      <c r="B147" s="61" t="s">
        <v>241</v>
      </c>
      <c r="C147" s="35">
        <v>4301060356</v>
      </c>
      <c r="D147" s="395">
        <v>4680115882652</v>
      </c>
      <c r="E147" s="395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7"/>
      <c r="R147" s="397"/>
      <c r="S147" s="397"/>
      <c r="T147" s="398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hidden="1" customHeight="1" x14ac:dyDescent="0.25">
      <c r="A148" s="61" t="s">
        <v>242</v>
      </c>
      <c r="B148" s="61" t="s">
        <v>243</v>
      </c>
      <c r="C148" s="35">
        <v>4301060309</v>
      </c>
      <c r="D148" s="395">
        <v>4680115880238</v>
      </c>
      <c r="E148" s="395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7"/>
      <c r="R148" s="397"/>
      <c r="S148" s="397"/>
      <c r="T148" s="398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43</v>
      </c>
      <c r="Q149" s="383"/>
      <c r="R149" s="383"/>
      <c r="S149" s="383"/>
      <c r="T149" s="383"/>
      <c r="U149" s="383"/>
      <c r="V149" s="384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43</v>
      </c>
      <c r="Q150" s="383"/>
      <c r="R150" s="383"/>
      <c r="S150" s="383"/>
      <c r="T150" s="383"/>
      <c r="U150" s="383"/>
      <c r="V150" s="384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hidden="1" customHeight="1" x14ac:dyDescent="0.25">
      <c r="A151" s="405" t="s">
        <v>120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3"/>
      <c r="AB151" s="63"/>
      <c r="AC151" s="63"/>
    </row>
    <row r="152" spans="1:68" ht="14.25" hidden="1" customHeight="1" x14ac:dyDescent="0.25">
      <c r="A152" s="394" t="s">
        <v>122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4"/>
      <c r="AB152" s="64"/>
      <c r="AC152" s="64"/>
    </row>
    <row r="153" spans="1:68" ht="27" hidden="1" customHeight="1" x14ac:dyDescent="0.25">
      <c r="A153" s="61" t="s">
        <v>244</v>
      </c>
      <c r="B153" s="61" t="s">
        <v>245</v>
      </c>
      <c r="C153" s="35">
        <v>4301011623</v>
      </c>
      <c r="D153" s="395">
        <v>4607091382945</v>
      </c>
      <c r="E153" s="395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7"/>
      <c r="R153" s="397"/>
      <c r="S153" s="397"/>
      <c r="T153" s="398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246</v>
      </c>
      <c r="B154" s="61" t="s">
        <v>247</v>
      </c>
      <c r="C154" s="35">
        <v>4301011192</v>
      </c>
      <c r="D154" s="395">
        <v>4607091382952</v>
      </c>
      <c r="E154" s="395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7"/>
      <c r="R154" s="397"/>
      <c r="S154" s="397"/>
      <c r="T154" s="398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hidden="1" customHeight="1" x14ac:dyDescent="0.25">
      <c r="A155" s="61" t="s">
        <v>248</v>
      </c>
      <c r="B155" s="61" t="s">
        <v>249</v>
      </c>
      <c r="C155" s="35">
        <v>4301011705</v>
      </c>
      <c r="D155" s="395">
        <v>4607091384604</v>
      </c>
      <c r="E155" s="395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6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7"/>
      <c r="R155" s="397"/>
      <c r="S155" s="397"/>
      <c r="T155" s="39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idden="1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6"/>
      <c r="P156" s="382" t="s">
        <v>43</v>
      </c>
      <c r="Q156" s="383"/>
      <c r="R156" s="383"/>
      <c r="S156" s="383"/>
      <c r="T156" s="383"/>
      <c r="U156" s="383"/>
      <c r="V156" s="384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hidden="1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6"/>
      <c r="P157" s="382" t="s">
        <v>43</v>
      </c>
      <c r="Q157" s="383"/>
      <c r="R157" s="383"/>
      <c r="S157" s="383"/>
      <c r="T157" s="383"/>
      <c r="U157" s="383"/>
      <c r="V157" s="384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hidden="1" customHeight="1" x14ac:dyDescent="0.25">
      <c r="A158" s="394" t="s">
        <v>79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64"/>
      <c r="AB158" s="64"/>
      <c r="AC158" s="64"/>
    </row>
    <row r="159" spans="1:68" ht="16.5" hidden="1" customHeight="1" x14ac:dyDescent="0.25">
      <c r="A159" s="61" t="s">
        <v>250</v>
      </c>
      <c r="B159" s="61" t="s">
        <v>251</v>
      </c>
      <c r="C159" s="35">
        <v>4301030895</v>
      </c>
      <c r="D159" s="395">
        <v>4607091387667</v>
      </c>
      <c r="E159" s="395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7"/>
      <c r="R159" s="397"/>
      <c r="S159" s="397"/>
      <c r="T159" s="398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IFERROR(IF(Y159=0,"",ROUNDUP(Y159/H159,0)*0.02175),"")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ht="27" hidden="1" customHeight="1" x14ac:dyDescent="0.25">
      <c r="A160" s="61" t="s">
        <v>252</v>
      </c>
      <c r="B160" s="61" t="s">
        <v>253</v>
      </c>
      <c r="C160" s="35">
        <v>4301030961</v>
      </c>
      <c r="D160" s="395">
        <v>4607091387636</v>
      </c>
      <c r="E160" s="395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7"/>
      <c r="R160" s="397"/>
      <c r="S160" s="397"/>
      <c r="T160" s="398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IFERROR(IF(Y160=0,"",ROUNDUP(Y160/H160,0)*0.00937),"")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254</v>
      </c>
      <c r="B161" s="61" t="s">
        <v>255</v>
      </c>
      <c r="C161" s="35">
        <v>4301030963</v>
      </c>
      <c r="D161" s="395">
        <v>4607091382426</v>
      </c>
      <c r="E161" s="395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6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7"/>
      <c r="R161" s="397"/>
      <c r="S161" s="397"/>
      <c r="T161" s="398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IFERROR(IF(Y161=0,"",ROUNDUP(Y161/H161,0)*0.02175),"")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t="27" hidden="1" customHeight="1" x14ac:dyDescent="0.25">
      <c r="A162" s="61" t="s">
        <v>256</v>
      </c>
      <c r="B162" s="61" t="s">
        <v>257</v>
      </c>
      <c r="C162" s="35">
        <v>4301030962</v>
      </c>
      <c r="D162" s="395">
        <v>4607091386547</v>
      </c>
      <c r="E162" s="395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7"/>
      <c r="R162" s="397"/>
      <c r="S162" s="397"/>
      <c r="T162" s="398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hidden="1" customHeight="1" x14ac:dyDescent="0.25">
      <c r="A163" s="61" t="s">
        <v>258</v>
      </c>
      <c r="B163" s="61" t="s">
        <v>259</v>
      </c>
      <c r="C163" s="35">
        <v>4301030964</v>
      </c>
      <c r="D163" s="395">
        <v>4607091382464</v>
      </c>
      <c r="E163" s="395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7"/>
      <c r="R163" s="397"/>
      <c r="S163" s="397"/>
      <c r="T163" s="398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idden="1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6"/>
      <c r="P164" s="382" t="s">
        <v>43</v>
      </c>
      <c r="Q164" s="383"/>
      <c r="R164" s="383"/>
      <c r="S164" s="383"/>
      <c r="T164" s="383"/>
      <c r="U164" s="383"/>
      <c r="V164" s="384"/>
      <c r="W164" s="41" t="s">
        <v>42</v>
      </c>
      <c r="X164" s="42">
        <f>IFERROR(X159/H159,"0")+IFERROR(X160/H160,"0")+IFERROR(X161/H161,"0")+IFERROR(X162/H162,"0")+IFERROR(X163/H163,"0")</f>
        <v>0</v>
      </c>
      <c r="Y164" s="42">
        <f>IFERROR(Y159/H159,"0")+IFERROR(Y160/H160,"0")+IFERROR(Y161/H161,"0")+IFERROR(Y162/H162,"0")+IFERROR(Y163/H163,"0")</f>
        <v>0</v>
      </c>
      <c r="Z164" s="42">
        <f>IFERROR(IF(Z159="",0,Z159),"0")+IFERROR(IF(Z160="",0,Z160),"0")+IFERROR(IF(Z161="",0,Z161),"0")+IFERROR(IF(Z162="",0,Z162),"0")+IFERROR(IF(Z163="",0,Z163),"0")</f>
        <v>0</v>
      </c>
      <c r="AA164" s="65"/>
      <c r="AB164" s="65"/>
      <c r="AC164" s="65"/>
    </row>
    <row r="165" spans="1:68" hidden="1" x14ac:dyDescent="0.2">
      <c r="A165" s="385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6"/>
      <c r="P165" s="382" t="s">
        <v>43</v>
      </c>
      <c r="Q165" s="383"/>
      <c r="R165" s="383"/>
      <c r="S165" s="383"/>
      <c r="T165" s="383"/>
      <c r="U165" s="383"/>
      <c r="V165" s="384"/>
      <c r="W165" s="41" t="s">
        <v>0</v>
      </c>
      <c r="X165" s="42">
        <f>IFERROR(SUM(X159:X163),"0")</f>
        <v>0</v>
      </c>
      <c r="Y165" s="42">
        <f>IFERROR(SUM(Y159:Y163),"0")</f>
        <v>0</v>
      </c>
      <c r="Z165" s="41"/>
      <c r="AA165" s="65"/>
      <c r="AB165" s="65"/>
      <c r="AC165" s="65"/>
    </row>
    <row r="166" spans="1:68" ht="14.25" hidden="1" customHeight="1" x14ac:dyDescent="0.25">
      <c r="A166" s="394" t="s">
        <v>84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4"/>
      <c r="AB166" s="64"/>
      <c r="AC166" s="64"/>
    </row>
    <row r="167" spans="1:68" ht="16.5" hidden="1" customHeight="1" x14ac:dyDescent="0.25">
      <c r="A167" s="61" t="s">
        <v>260</v>
      </c>
      <c r="B167" s="61" t="s">
        <v>261</v>
      </c>
      <c r="C167" s="35">
        <v>4301051611</v>
      </c>
      <c r="D167" s="395">
        <v>4607091385304</v>
      </c>
      <c r="E167" s="395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7"/>
      <c r="R167" s="397"/>
      <c r="S167" s="397"/>
      <c r="T167" s="398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16.5" hidden="1" customHeight="1" x14ac:dyDescent="0.25">
      <c r="A168" s="61" t="s">
        <v>262</v>
      </c>
      <c r="B168" s="61" t="s">
        <v>263</v>
      </c>
      <c r="C168" s="35">
        <v>4301051648</v>
      </c>
      <c r="D168" s="395">
        <v>4607091386264</v>
      </c>
      <c r="E168" s="395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6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7"/>
      <c r="R168" s="397"/>
      <c r="S168" s="397"/>
      <c r="T168" s="398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hidden="1" customHeight="1" x14ac:dyDescent="0.25">
      <c r="A169" s="61" t="s">
        <v>264</v>
      </c>
      <c r="B169" s="61" t="s">
        <v>265</v>
      </c>
      <c r="C169" s="35">
        <v>4301051313</v>
      </c>
      <c r="D169" s="395">
        <v>4607091385427</v>
      </c>
      <c r="E169" s="395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7"/>
      <c r="R169" s="397"/>
      <c r="S169" s="397"/>
      <c r="T169" s="398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idden="1" x14ac:dyDescent="0.2">
      <c r="A170" s="385"/>
      <c r="B170" s="385"/>
      <c r="C170" s="385"/>
      <c r="D170" s="385"/>
      <c r="E170" s="385"/>
      <c r="F170" s="385"/>
      <c r="G170" s="385"/>
      <c r="H170" s="385"/>
      <c r="I170" s="385"/>
      <c r="J170" s="385"/>
      <c r="K170" s="385"/>
      <c r="L170" s="385"/>
      <c r="M170" s="385"/>
      <c r="N170" s="385"/>
      <c r="O170" s="386"/>
      <c r="P170" s="382" t="s">
        <v>43</v>
      </c>
      <c r="Q170" s="383"/>
      <c r="R170" s="383"/>
      <c r="S170" s="383"/>
      <c r="T170" s="383"/>
      <c r="U170" s="383"/>
      <c r="V170" s="384"/>
      <c r="W170" s="41" t="s">
        <v>42</v>
      </c>
      <c r="X170" s="42">
        <f>IFERROR(X167/H167,"0")+IFERROR(X168/H168,"0")+IFERROR(X169/H169,"0")</f>
        <v>0</v>
      </c>
      <c r="Y170" s="42">
        <f>IFERROR(Y167/H167,"0")+IFERROR(Y168/H168,"0")+IFERROR(Y169/H169,"0")</f>
        <v>0</v>
      </c>
      <c r="Z170" s="42">
        <f>IFERROR(IF(Z167="",0,Z167),"0")+IFERROR(IF(Z168="",0,Z168),"0")+IFERROR(IF(Z169="",0,Z169),"0")</f>
        <v>0</v>
      </c>
      <c r="AA170" s="65"/>
      <c r="AB170" s="65"/>
      <c r="AC170" s="65"/>
    </row>
    <row r="171" spans="1:68" hidden="1" x14ac:dyDescent="0.2">
      <c r="A171" s="385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6"/>
      <c r="P171" s="382" t="s">
        <v>43</v>
      </c>
      <c r="Q171" s="383"/>
      <c r="R171" s="383"/>
      <c r="S171" s="383"/>
      <c r="T171" s="383"/>
      <c r="U171" s="383"/>
      <c r="V171" s="384"/>
      <c r="W171" s="41" t="s">
        <v>0</v>
      </c>
      <c r="X171" s="42">
        <f>IFERROR(SUM(X167:X169),"0")</f>
        <v>0</v>
      </c>
      <c r="Y171" s="42">
        <f>IFERROR(SUM(Y167:Y169),"0")</f>
        <v>0</v>
      </c>
      <c r="Z171" s="41"/>
      <c r="AA171" s="65"/>
      <c r="AB171" s="65"/>
      <c r="AC171" s="65"/>
    </row>
    <row r="172" spans="1:68" ht="27.75" hidden="1" customHeight="1" x14ac:dyDescent="0.2">
      <c r="A172" s="430" t="s">
        <v>266</v>
      </c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53"/>
      <c r="AB172" s="53"/>
      <c r="AC172" s="53"/>
    </row>
    <row r="173" spans="1:68" ht="16.5" hidden="1" customHeight="1" x14ac:dyDescent="0.25">
      <c r="A173" s="405" t="s">
        <v>267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3"/>
      <c r="AB173" s="63"/>
      <c r="AC173" s="63"/>
    </row>
    <row r="174" spans="1:68" ht="14.25" hidden="1" customHeight="1" x14ac:dyDescent="0.25">
      <c r="A174" s="394" t="s">
        <v>79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4"/>
      <c r="AB174" s="64"/>
      <c r="AC174" s="64"/>
    </row>
    <row r="175" spans="1:68" ht="27" hidden="1" customHeight="1" x14ac:dyDescent="0.25">
      <c r="A175" s="61" t="s">
        <v>268</v>
      </c>
      <c r="B175" s="61" t="s">
        <v>269</v>
      </c>
      <c r="C175" s="35">
        <v>4301031191</v>
      </c>
      <c r="D175" s="395">
        <v>4680115880993</v>
      </c>
      <c r="E175" s="395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7"/>
      <c r="R175" s="397"/>
      <c r="S175" s="397"/>
      <c r="T175" s="398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hidden="1" customHeight="1" x14ac:dyDescent="0.25">
      <c r="A176" s="61" t="s">
        <v>270</v>
      </c>
      <c r="B176" s="61" t="s">
        <v>271</v>
      </c>
      <c r="C176" s="35">
        <v>4301031204</v>
      </c>
      <c r="D176" s="395">
        <v>4680115881761</v>
      </c>
      <c r="E176" s="395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7"/>
      <c r="R176" s="397"/>
      <c r="S176" s="397"/>
      <c r="T176" s="398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hidden="1" customHeight="1" x14ac:dyDescent="0.25">
      <c r="A177" s="61" t="s">
        <v>272</v>
      </c>
      <c r="B177" s="61" t="s">
        <v>273</v>
      </c>
      <c r="C177" s="35">
        <v>4301031201</v>
      </c>
      <c r="D177" s="395">
        <v>4680115881563</v>
      </c>
      <c r="E177" s="395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6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7"/>
      <c r="R177" s="397"/>
      <c r="S177" s="397"/>
      <c r="T177" s="398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hidden="1" customHeight="1" x14ac:dyDescent="0.25">
      <c r="A178" s="61" t="s">
        <v>274</v>
      </c>
      <c r="B178" s="61" t="s">
        <v>275</v>
      </c>
      <c r="C178" s="35">
        <v>4301031199</v>
      </c>
      <c r="D178" s="395">
        <v>4680115880986</v>
      </c>
      <c r="E178" s="395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7"/>
      <c r="R178" s="397"/>
      <c r="S178" s="397"/>
      <c r="T178" s="398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hidden="1" customHeight="1" x14ac:dyDescent="0.25">
      <c r="A179" s="61" t="s">
        <v>276</v>
      </c>
      <c r="B179" s="61" t="s">
        <v>277</v>
      </c>
      <c r="C179" s="35">
        <v>4301031205</v>
      </c>
      <c r="D179" s="395">
        <v>4680115881785</v>
      </c>
      <c r="E179" s="395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7"/>
      <c r="R179" s="397"/>
      <c r="S179" s="397"/>
      <c r="T179" s="398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hidden="1" customHeight="1" x14ac:dyDescent="0.25">
      <c r="A180" s="61" t="s">
        <v>278</v>
      </c>
      <c r="B180" s="61" t="s">
        <v>279</v>
      </c>
      <c r="C180" s="35">
        <v>4301031202</v>
      </c>
      <c r="D180" s="395">
        <v>4680115881679</v>
      </c>
      <c r="E180" s="395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6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7"/>
      <c r="R180" s="397"/>
      <c r="S180" s="397"/>
      <c r="T180" s="398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hidden="1" customHeight="1" x14ac:dyDescent="0.25">
      <c r="A181" s="61" t="s">
        <v>280</v>
      </c>
      <c r="B181" s="61" t="s">
        <v>281</v>
      </c>
      <c r="C181" s="35">
        <v>4301031158</v>
      </c>
      <c r="D181" s="395">
        <v>4680115880191</v>
      </c>
      <c r="E181" s="395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7"/>
      <c r="R181" s="397"/>
      <c r="S181" s="397"/>
      <c r="T181" s="398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hidden="1" customHeight="1" x14ac:dyDescent="0.25">
      <c r="A182" s="61" t="s">
        <v>282</v>
      </c>
      <c r="B182" s="61" t="s">
        <v>283</v>
      </c>
      <c r="C182" s="35">
        <v>4301031245</v>
      </c>
      <c r="D182" s="395">
        <v>4680115883963</v>
      </c>
      <c r="E182" s="395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7"/>
      <c r="R182" s="397"/>
      <c r="S182" s="397"/>
      <c r="T182" s="398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hidden="1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6"/>
      <c r="P183" s="382" t="s">
        <v>43</v>
      </c>
      <c r="Q183" s="383"/>
      <c r="R183" s="383"/>
      <c r="S183" s="383"/>
      <c r="T183" s="383"/>
      <c r="U183" s="383"/>
      <c r="V183" s="384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hidden="1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43</v>
      </c>
      <c r="Q184" s="383"/>
      <c r="R184" s="383"/>
      <c r="S184" s="383"/>
      <c r="T184" s="383"/>
      <c r="U184" s="383"/>
      <c r="V184" s="384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hidden="1" customHeight="1" x14ac:dyDescent="0.25">
      <c r="A185" s="405" t="s">
        <v>284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3"/>
      <c r="AB185" s="63"/>
      <c r="AC185" s="63"/>
    </row>
    <row r="186" spans="1:68" ht="14.25" hidden="1" customHeight="1" x14ac:dyDescent="0.25">
      <c r="A186" s="394" t="s">
        <v>122</v>
      </c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64"/>
      <c r="AB186" s="64"/>
      <c r="AC186" s="64"/>
    </row>
    <row r="187" spans="1:68" ht="16.5" hidden="1" customHeight="1" x14ac:dyDescent="0.25">
      <c r="A187" s="61" t="s">
        <v>285</v>
      </c>
      <c r="B187" s="61" t="s">
        <v>286</v>
      </c>
      <c r="C187" s="35">
        <v>4301011450</v>
      </c>
      <c r="D187" s="395">
        <v>4680115881402</v>
      </c>
      <c r="E187" s="395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7"/>
      <c r="R187" s="397"/>
      <c r="S187" s="397"/>
      <c r="T187" s="39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hidden="1" customHeight="1" x14ac:dyDescent="0.25">
      <c r="A188" s="61" t="s">
        <v>287</v>
      </c>
      <c r="B188" s="61" t="s">
        <v>288</v>
      </c>
      <c r="C188" s="35">
        <v>4301011767</v>
      </c>
      <c r="D188" s="395">
        <v>4680115881396</v>
      </c>
      <c r="E188" s="395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7"/>
      <c r="R188" s="397"/>
      <c r="S188" s="397"/>
      <c r="T188" s="398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hidden="1" x14ac:dyDescent="0.2">
      <c r="A189" s="385"/>
      <c r="B189" s="385"/>
      <c r="C189" s="385"/>
      <c r="D189" s="385"/>
      <c r="E189" s="385"/>
      <c r="F189" s="385"/>
      <c r="G189" s="385"/>
      <c r="H189" s="385"/>
      <c r="I189" s="385"/>
      <c r="J189" s="385"/>
      <c r="K189" s="385"/>
      <c r="L189" s="385"/>
      <c r="M189" s="385"/>
      <c r="N189" s="385"/>
      <c r="O189" s="386"/>
      <c r="P189" s="382" t="s">
        <v>43</v>
      </c>
      <c r="Q189" s="383"/>
      <c r="R189" s="383"/>
      <c r="S189" s="383"/>
      <c r="T189" s="383"/>
      <c r="U189" s="383"/>
      <c r="V189" s="384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hidden="1" x14ac:dyDescent="0.2">
      <c r="A190" s="385"/>
      <c r="B190" s="385"/>
      <c r="C190" s="385"/>
      <c r="D190" s="385"/>
      <c r="E190" s="385"/>
      <c r="F190" s="385"/>
      <c r="G190" s="385"/>
      <c r="H190" s="385"/>
      <c r="I190" s="385"/>
      <c r="J190" s="385"/>
      <c r="K190" s="385"/>
      <c r="L190" s="385"/>
      <c r="M190" s="385"/>
      <c r="N190" s="385"/>
      <c r="O190" s="386"/>
      <c r="P190" s="382" t="s">
        <v>43</v>
      </c>
      <c r="Q190" s="383"/>
      <c r="R190" s="383"/>
      <c r="S190" s="383"/>
      <c r="T190" s="383"/>
      <c r="U190" s="383"/>
      <c r="V190" s="384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hidden="1" customHeight="1" x14ac:dyDescent="0.25">
      <c r="A191" s="394" t="s">
        <v>162</v>
      </c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64"/>
      <c r="AB191" s="64"/>
      <c r="AC191" s="64"/>
    </row>
    <row r="192" spans="1:68" ht="16.5" hidden="1" customHeight="1" x14ac:dyDescent="0.25">
      <c r="A192" s="61" t="s">
        <v>289</v>
      </c>
      <c r="B192" s="61" t="s">
        <v>290</v>
      </c>
      <c r="C192" s="35">
        <v>4301020262</v>
      </c>
      <c r="D192" s="395">
        <v>4680115882935</v>
      </c>
      <c r="E192" s="395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6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7"/>
      <c r="R192" s="397"/>
      <c r="S192" s="397"/>
      <c r="T192" s="398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hidden="1" customHeight="1" x14ac:dyDescent="0.25">
      <c r="A193" s="61" t="s">
        <v>291</v>
      </c>
      <c r="B193" s="61" t="s">
        <v>292</v>
      </c>
      <c r="C193" s="35">
        <v>4301020220</v>
      </c>
      <c r="D193" s="395">
        <v>4680115880764</v>
      </c>
      <c r="E193" s="395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7"/>
      <c r="R193" s="397"/>
      <c r="S193" s="397"/>
      <c r="T193" s="398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hidden="1" x14ac:dyDescent="0.2">
      <c r="A194" s="385"/>
      <c r="B194" s="385"/>
      <c r="C194" s="385"/>
      <c r="D194" s="385"/>
      <c r="E194" s="385"/>
      <c r="F194" s="385"/>
      <c r="G194" s="385"/>
      <c r="H194" s="385"/>
      <c r="I194" s="385"/>
      <c r="J194" s="385"/>
      <c r="K194" s="385"/>
      <c r="L194" s="385"/>
      <c r="M194" s="385"/>
      <c r="N194" s="385"/>
      <c r="O194" s="386"/>
      <c r="P194" s="382" t="s">
        <v>43</v>
      </c>
      <c r="Q194" s="383"/>
      <c r="R194" s="383"/>
      <c r="S194" s="383"/>
      <c r="T194" s="383"/>
      <c r="U194" s="383"/>
      <c r="V194" s="384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hidden="1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6"/>
      <c r="P195" s="382" t="s">
        <v>43</v>
      </c>
      <c r="Q195" s="383"/>
      <c r="R195" s="383"/>
      <c r="S195" s="383"/>
      <c r="T195" s="383"/>
      <c r="U195" s="383"/>
      <c r="V195" s="384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hidden="1" customHeight="1" x14ac:dyDescent="0.25">
      <c r="A196" s="394" t="s">
        <v>79</v>
      </c>
      <c r="B196" s="394"/>
      <c r="C196" s="394"/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64"/>
      <c r="AB196" s="64"/>
      <c r="AC196" s="64"/>
    </row>
    <row r="197" spans="1:68" ht="27" hidden="1" customHeight="1" x14ac:dyDescent="0.25">
      <c r="A197" s="61" t="s">
        <v>293</v>
      </c>
      <c r="B197" s="61" t="s">
        <v>294</v>
      </c>
      <c r="C197" s="35">
        <v>4301031224</v>
      </c>
      <c r="D197" s="395">
        <v>4680115882683</v>
      </c>
      <c r="E197" s="395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7"/>
      <c r="R197" s="397"/>
      <c r="S197" s="397"/>
      <c r="T197" s="39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hidden="1" customHeight="1" x14ac:dyDescent="0.25">
      <c r="A198" s="61" t="s">
        <v>295</v>
      </c>
      <c r="B198" s="61" t="s">
        <v>296</v>
      </c>
      <c r="C198" s="35">
        <v>4301031230</v>
      </c>
      <c r="D198" s="395">
        <v>4680115882690</v>
      </c>
      <c r="E198" s="395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7"/>
      <c r="R198" s="397"/>
      <c r="S198" s="397"/>
      <c r="T198" s="398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1"/>
        <v>0</v>
      </c>
      <c r="Z198" s="40" t="str">
        <f>IFERROR(IF(Y198=0,"",ROUNDUP(Y198/H198,0)*0.00937),"")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0</v>
      </c>
      <c r="BN198" s="76">
        <f t="shared" si="33"/>
        <v>0</v>
      </c>
      <c r="BO198" s="76">
        <f t="shared" si="34"/>
        <v>0</v>
      </c>
      <c r="BP198" s="76">
        <f t="shared" si="35"/>
        <v>0</v>
      </c>
    </row>
    <row r="199" spans="1:68" ht="27" hidden="1" customHeight="1" x14ac:dyDescent="0.25">
      <c r="A199" s="61" t="s">
        <v>297</v>
      </c>
      <c r="B199" s="61" t="s">
        <v>298</v>
      </c>
      <c r="C199" s="35">
        <v>4301031220</v>
      </c>
      <c r="D199" s="395">
        <v>4680115882669</v>
      </c>
      <c r="E199" s="395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7"/>
      <c r="R199" s="397"/>
      <c r="S199" s="397"/>
      <c r="T199" s="39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hidden="1" customHeight="1" x14ac:dyDescent="0.25">
      <c r="A200" s="61" t="s">
        <v>299</v>
      </c>
      <c r="B200" s="61" t="s">
        <v>300</v>
      </c>
      <c r="C200" s="35">
        <v>4301031221</v>
      </c>
      <c r="D200" s="395">
        <v>4680115882676</v>
      </c>
      <c r="E200" s="395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7"/>
      <c r="R200" s="397"/>
      <c r="S200" s="397"/>
      <c r="T200" s="39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hidden="1" customHeight="1" x14ac:dyDescent="0.25">
      <c r="A201" s="61" t="s">
        <v>301</v>
      </c>
      <c r="B201" s="61" t="s">
        <v>302</v>
      </c>
      <c r="C201" s="35">
        <v>4301031223</v>
      </c>
      <c r="D201" s="395">
        <v>4680115884014</v>
      </c>
      <c r="E201" s="395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6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7"/>
      <c r="R201" s="397"/>
      <c r="S201" s="397"/>
      <c r="T201" s="398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hidden="1" customHeight="1" x14ac:dyDescent="0.25">
      <c r="A202" s="61" t="s">
        <v>303</v>
      </c>
      <c r="B202" s="61" t="s">
        <v>304</v>
      </c>
      <c r="C202" s="35">
        <v>4301031222</v>
      </c>
      <c r="D202" s="395">
        <v>4680115884007</v>
      </c>
      <c r="E202" s="395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7"/>
      <c r="R202" s="397"/>
      <c r="S202" s="397"/>
      <c r="T202" s="398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hidden="1" customHeight="1" x14ac:dyDescent="0.25">
      <c r="A203" s="61" t="s">
        <v>305</v>
      </c>
      <c r="B203" s="61" t="s">
        <v>306</v>
      </c>
      <c r="C203" s="35">
        <v>4301031229</v>
      </c>
      <c r="D203" s="395">
        <v>4680115884038</v>
      </c>
      <c r="E203" s="395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7"/>
      <c r="R203" s="397"/>
      <c r="S203" s="397"/>
      <c r="T203" s="398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hidden="1" customHeight="1" x14ac:dyDescent="0.25">
      <c r="A204" s="61" t="s">
        <v>307</v>
      </c>
      <c r="B204" s="61" t="s">
        <v>308</v>
      </c>
      <c r="C204" s="35">
        <v>4301031225</v>
      </c>
      <c r="D204" s="395">
        <v>4680115884021</v>
      </c>
      <c r="E204" s="395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7"/>
      <c r="R204" s="397"/>
      <c r="S204" s="397"/>
      <c r="T204" s="398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hidden="1" x14ac:dyDescent="0.2">
      <c r="A205" s="385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6"/>
      <c r="P205" s="382" t="s">
        <v>43</v>
      </c>
      <c r="Q205" s="383"/>
      <c r="R205" s="383"/>
      <c r="S205" s="383"/>
      <c r="T205" s="383"/>
      <c r="U205" s="383"/>
      <c r="V205" s="384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0</v>
      </c>
      <c r="Y205" s="42">
        <f>IFERROR(Y197/H197,"0")+IFERROR(Y198/H198,"0")+IFERROR(Y199/H199,"0")+IFERROR(Y200/H200,"0")+IFERROR(Y201/H201,"0")+IFERROR(Y202/H202,"0")+IFERROR(Y203/H203,"0")+IFERROR(Y204/H204,"0")</f>
        <v>0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hidden="1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6"/>
      <c r="P206" s="382" t="s">
        <v>43</v>
      </c>
      <c r="Q206" s="383"/>
      <c r="R206" s="383"/>
      <c r="S206" s="383"/>
      <c r="T206" s="383"/>
      <c r="U206" s="383"/>
      <c r="V206" s="384"/>
      <c r="W206" s="41" t="s">
        <v>0</v>
      </c>
      <c r="X206" s="42">
        <f>IFERROR(SUM(X197:X204),"0")</f>
        <v>0</v>
      </c>
      <c r="Y206" s="42">
        <f>IFERROR(SUM(Y197:Y204),"0")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394" t="s">
        <v>84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4"/>
      <c r="AB207" s="64"/>
      <c r="AC207" s="64"/>
    </row>
    <row r="208" spans="1:68" ht="27" hidden="1" customHeight="1" x14ac:dyDescent="0.25">
      <c r="A208" s="61" t="s">
        <v>309</v>
      </c>
      <c r="B208" s="61" t="s">
        <v>310</v>
      </c>
      <c r="C208" s="35">
        <v>4301051408</v>
      </c>
      <c r="D208" s="395">
        <v>4680115881594</v>
      </c>
      <c r="E208" s="395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7"/>
      <c r="R208" s="397"/>
      <c r="S208" s="397"/>
      <c r="T208" s="398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hidden="1" customHeight="1" x14ac:dyDescent="0.25">
      <c r="A209" s="61" t="s">
        <v>311</v>
      </c>
      <c r="B209" s="61" t="s">
        <v>312</v>
      </c>
      <c r="C209" s="35">
        <v>4301051754</v>
      </c>
      <c r="D209" s="395">
        <v>4680115880962</v>
      </c>
      <c r="E209" s="395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7"/>
      <c r="R209" s="397"/>
      <c r="S209" s="397"/>
      <c r="T209" s="398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hidden="1" customHeight="1" x14ac:dyDescent="0.25">
      <c r="A210" s="61" t="s">
        <v>313</v>
      </c>
      <c r="B210" s="61" t="s">
        <v>314</v>
      </c>
      <c r="C210" s="35">
        <v>4301051411</v>
      </c>
      <c r="D210" s="395">
        <v>4680115881617</v>
      </c>
      <c r="E210" s="395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7"/>
      <c r="R210" s="397"/>
      <c r="S210" s="397"/>
      <c r="T210" s="398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hidden="1" customHeight="1" x14ac:dyDescent="0.25">
      <c r="A211" s="61" t="s">
        <v>315</v>
      </c>
      <c r="B211" s="61" t="s">
        <v>316</v>
      </c>
      <c r="C211" s="35">
        <v>4301051632</v>
      </c>
      <c r="D211" s="395">
        <v>4680115880573</v>
      </c>
      <c r="E211" s="395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7"/>
      <c r="R211" s="397"/>
      <c r="S211" s="397"/>
      <c r="T211" s="398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hidden="1" customHeight="1" x14ac:dyDescent="0.25">
      <c r="A212" s="61" t="s">
        <v>317</v>
      </c>
      <c r="B212" s="61" t="s">
        <v>318</v>
      </c>
      <c r="C212" s="35">
        <v>4301051407</v>
      </c>
      <c r="D212" s="395">
        <v>4680115882195</v>
      </c>
      <c r="E212" s="395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7"/>
      <c r="R212" s="397"/>
      <c r="S212" s="397"/>
      <c r="T212" s="398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hidden="1" customHeight="1" x14ac:dyDescent="0.25">
      <c r="A213" s="61" t="s">
        <v>319</v>
      </c>
      <c r="B213" s="61" t="s">
        <v>320</v>
      </c>
      <c r="C213" s="35">
        <v>4301051752</v>
      </c>
      <c r="D213" s="395">
        <v>4680115882607</v>
      </c>
      <c r="E213" s="395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7"/>
      <c r="R213" s="397"/>
      <c r="S213" s="397"/>
      <c r="T213" s="398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hidden="1" customHeight="1" x14ac:dyDescent="0.25">
      <c r="A214" s="61" t="s">
        <v>321</v>
      </c>
      <c r="B214" s="61" t="s">
        <v>322</v>
      </c>
      <c r="C214" s="35">
        <v>4301051630</v>
      </c>
      <c r="D214" s="395">
        <v>4680115880092</v>
      </c>
      <c r="E214" s="395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7"/>
      <c r="R214" s="397"/>
      <c r="S214" s="397"/>
      <c r="T214" s="398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hidden="1" customHeight="1" x14ac:dyDescent="0.25">
      <c r="A215" s="61" t="s">
        <v>323</v>
      </c>
      <c r="B215" s="61" t="s">
        <v>324</v>
      </c>
      <c r="C215" s="35">
        <v>4301051631</v>
      </c>
      <c r="D215" s="395">
        <v>4680115880221</v>
      </c>
      <c r="E215" s="395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7"/>
      <c r="R215" s="397"/>
      <c r="S215" s="397"/>
      <c r="T215" s="39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hidden="1" customHeight="1" x14ac:dyDescent="0.25">
      <c r="A216" s="61" t="s">
        <v>325</v>
      </c>
      <c r="B216" s="61" t="s">
        <v>326</v>
      </c>
      <c r="C216" s="35">
        <v>4301051749</v>
      </c>
      <c r="D216" s="395">
        <v>4680115882942</v>
      </c>
      <c r="E216" s="395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7"/>
      <c r="R216" s="397"/>
      <c r="S216" s="397"/>
      <c r="T216" s="39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hidden="1" customHeight="1" x14ac:dyDescent="0.25">
      <c r="A217" s="61" t="s">
        <v>327</v>
      </c>
      <c r="B217" s="61" t="s">
        <v>328</v>
      </c>
      <c r="C217" s="35">
        <v>4301051753</v>
      </c>
      <c r="D217" s="395">
        <v>4680115880504</v>
      </c>
      <c r="E217" s="395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7"/>
      <c r="R217" s="397"/>
      <c r="S217" s="397"/>
      <c r="T217" s="39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hidden="1" customHeight="1" x14ac:dyDescent="0.25">
      <c r="A218" s="61" t="s">
        <v>329</v>
      </c>
      <c r="B218" s="61" t="s">
        <v>330</v>
      </c>
      <c r="C218" s="35">
        <v>4301051410</v>
      </c>
      <c r="D218" s="395">
        <v>4680115882164</v>
      </c>
      <c r="E218" s="395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7"/>
      <c r="R218" s="397"/>
      <c r="S218" s="397"/>
      <c r="T218" s="39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idden="1" x14ac:dyDescent="0.2">
      <c r="A219" s="385"/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6"/>
      <c r="P219" s="382" t="s">
        <v>43</v>
      </c>
      <c r="Q219" s="383"/>
      <c r="R219" s="383"/>
      <c r="S219" s="383"/>
      <c r="T219" s="383"/>
      <c r="U219" s="383"/>
      <c r="V219" s="384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hidden="1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43</v>
      </c>
      <c r="Q220" s="383"/>
      <c r="R220" s="383"/>
      <c r="S220" s="383"/>
      <c r="T220" s="383"/>
      <c r="U220" s="383"/>
      <c r="V220" s="384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hidden="1" customHeight="1" x14ac:dyDescent="0.25">
      <c r="A221" s="394" t="s">
        <v>183</v>
      </c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64"/>
      <c r="AB221" s="64"/>
      <c r="AC221" s="64"/>
    </row>
    <row r="222" spans="1:68" ht="16.5" hidden="1" customHeight="1" x14ac:dyDescent="0.25">
      <c r="A222" s="61" t="s">
        <v>331</v>
      </c>
      <c r="B222" s="61" t="s">
        <v>332</v>
      </c>
      <c r="C222" s="35">
        <v>4301060404</v>
      </c>
      <c r="D222" s="395">
        <v>4680115882874</v>
      </c>
      <c r="E222" s="395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7"/>
      <c r="R222" s="397"/>
      <c r="S222" s="397"/>
      <c r="T222" s="398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hidden="1" customHeight="1" x14ac:dyDescent="0.25">
      <c r="A223" s="61" t="s">
        <v>331</v>
      </c>
      <c r="B223" s="61" t="s">
        <v>333</v>
      </c>
      <c r="C223" s="35">
        <v>4301060360</v>
      </c>
      <c r="D223" s="395">
        <v>4680115882874</v>
      </c>
      <c r="E223" s="395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7"/>
      <c r="R223" s="397"/>
      <c r="S223" s="397"/>
      <c r="T223" s="398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4301060359</v>
      </c>
      <c r="D224" s="395">
        <v>4680115884434</v>
      </c>
      <c r="E224" s="395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7"/>
      <c r="R224" s="397"/>
      <c r="S224" s="397"/>
      <c r="T224" s="398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hidden="1" customHeight="1" x14ac:dyDescent="0.25">
      <c r="A225" s="61" t="s">
        <v>336</v>
      </c>
      <c r="B225" s="61" t="s">
        <v>337</v>
      </c>
      <c r="C225" s="35">
        <v>4301060375</v>
      </c>
      <c r="D225" s="395">
        <v>4680115880818</v>
      </c>
      <c r="E225" s="395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7"/>
      <c r="R225" s="397"/>
      <c r="S225" s="397"/>
      <c r="T225" s="398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hidden="1" customHeight="1" x14ac:dyDescent="0.25">
      <c r="A226" s="61" t="s">
        <v>338</v>
      </c>
      <c r="B226" s="61" t="s">
        <v>339</v>
      </c>
      <c r="C226" s="35">
        <v>4301060389</v>
      </c>
      <c r="D226" s="395">
        <v>4680115880801</v>
      </c>
      <c r="E226" s="395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7"/>
      <c r="R226" s="397"/>
      <c r="S226" s="397"/>
      <c r="T226" s="398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hidden="1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5"/>
      <c r="O227" s="386"/>
      <c r="P227" s="382" t="s">
        <v>43</v>
      </c>
      <c r="Q227" s="383"/>
      <c r="R227" s="383"/>
      <c r="S227" s="383"/>
      <c r="T227" s="383"/>
      <c r="U227" s="383"/>
      <c r="V227" s="384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hidden="1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5"/>
      <c r="O228" s="386"/>
      <c r="P228" s="382" t="s">
        <v>43</v>
      </c>
      <c r="Q228" s="383"/>
      <c r="R228" s="383"/>
      <c r="S228" s="383"/>
      <c r="T228" s="383"/>
      <c r="U228" s="383"/>
      <c r="V228" s="384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hidden="1" customHeight="1" x14ac:dyDescent="0.25">
      <c r="A229" s="405" t="s">
        <v>340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63"/>
      <c r="AB229" s="63"/>
      <c r="AC229" s="63"/>
    </row>
    <row r="230" spans="1:68" ht="14.25" hidden="1" customHeight="1" x14ac:dyDescent="0.25">
      <c r="A230" s="394" t="s">
        <v>122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4"/>
      <c r="AB230" s="64"/>
      <c r="AC230" s="64"/>
    </row>
    <row r="231" spans="1:68" ht="27" hidden="1" customHeight="1" x14ac:dyDescent="0.25">
      <c r="A231" s="61" t="s">
        <v>341</v>
      </c>
      <c r="B231" s="61" t="s">
        <v>342</v>
      </c>
      <c r="C231" s="35">
        <v>4301011945</v>
      </c>
      <c r="D231" s="395">
        <v>4680115884274</v>
      </c>
      <c r="E231" s="395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7"/>
      <c r="R231" s="397"/>
      <c r="S231" s="397"/>
      <c r="T231" s="39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hidden="1" customHeight="1" x14ac:dyDescent="0.25">
      <c r="A232" s="61" t="s">
        <v>341</v>
      </c>
      <c r="B232" s="61" t="s">
        <v>343</v>
      </c>
      <c r="C232" s="35">
        <v>4301011717</v>
      </c>
      <c r="D232" s="395">
        <v>4680115884274</v>
      </c>
      <c r="E232" s="39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7"/>
      <c r="R232" s="397"/>
      <c r="S232" s="397"/>
      <c r="T232" s="39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hidden="1" customHeight="1" x14ac:dyDescent="0.25">
      <c r="A233" s="61" t="s">
        <v>344</v>
      </c>
      <c r="B233" s="61" t="s">
        <v>345</v>
      </c>
      <c r="C233" s="35">
        <v>4301011719</v>
      </c>
      <c r="D233" s="395">
        <v>4680115884298</v>
      </c>
      <c r="E233" s="395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7"/>
      <c r="R233" s="397"/>
      <c r="S233" s="397"/>
      <c r="T233" s="39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4301011944</v>
      </c>
      <c r="D234" s="395">
        <v>4680115884250</v>
      </c>
      <c r="E234" s="395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7"/>
      <c r="R234" s="397"/>
      <c r="S234" s="397"/>
      <c r="T234" s="39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hidden="1" customHeight="1" x14ac:dyDescent="0.25">
      <c r="A235" s="61" t="s">
        <v>346</v>
      </c>
      <c r="B235" s="61" t="s">
        <v>348</v>
      </c>
      <c r="C235" s="35">
        <v>4301011733</v>
      </c>
      <c r="D235" s="395">
        <v>4680115884250</v>
      </c>
      <c r="E235" s="395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7"/>
      <c r="R235" s="397"/>
      <c r="S235" s="397"/>
      <c r="T235" s="39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hidden="1" customHeight="1" x14ac:dyDescent="0.25">
      <c r="A236" s="61" t="s">
        <v>349</v>
      </c>
      <c r="B236" s="61" t="s">
        <v>350</v>
      </c>
      <c r="C236" s="35">
        <v>4301011718</v>
      </c>
      <c r="D236" s="395">
        <v>4680115884281</v>
      </c>
      <c r="E236" s="395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7"/>
      <c r="R236" s="397"/>
      <c r="S236" s="397"/>
      <c r="T236" s="39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hidden="1" customHeight="1" x14ac:dyDescent="0.25">
      <c r="A237" s="61" t="s">
        <v>351</v>
      </c>
      <c r="B237" s="61" t="s">
        <v>352</v>
      </c>
      <c r="C237" s="35">
        <v>4301011720</v>
      </c>
      <c r="D237" s="395">
        <v>4680115884199</v>
      </c>
      <c r="E237" s="395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7"/>
      <c r="R237" s="397"/>
      <c r="S237" s="397"/>
      <c r="T237" s="398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hidden="1" customHeight="1" x14ac:dyDescent="0.25">
      <c r="A238" s="61" t="s">
        <v>353</v>
      </c>
      <c r="B238" s="61" t="s">
        <v>354</v>
      </c>
      <c r="C238" s="35">
        <v>4301011716</v>
      </c>
      <c r="D238" s="395">
        <v>4680115884267</v>
      </c>
      <c r="E238" s="395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7"/>
      <c r="R238" s="397"/>
      <c r="S238" s="397"/>
      <c r="T238" s="398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hidden="1" x14ac:dyDescent="0.2">
      <c r="A239" s="385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85"/>
      <c r="O239" s="386"/>
      <c r="P239" s="382" t="s">
        <v>43</v>
      </c>
      <c r="Q239" s="383"/>
      <c r="R239" s="383"/>
      <c r="S239" s="383"/>
      <c r="T239" s="383"/>
      <c r="U239" s="383"/>
      <c r="V239" s="384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hidden="1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85"/>
      <c r="O240" s="386"/>
      <c r="P240" s="382" t="s">
        <v>43</v>
      </c>
      <c r="Q240" s="383"/>
      <c r="R240" s="383"/>
      <c r="S240" s="383"/>
      <c r="T240" s="383"/>
      <c r="U240" s="383"/>
      <c r="V240" s="384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hidden="1" customHeight="1" x14ac:dyDescent="0.25">
      <c r="A241" s="405" t="s">
        <v>355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3"/>
      <c r="AB241" s="63"/>
      <c r="AC241" s="63"/>
    </row>
    <row r="242" spans="1:68" ht="14.25" hidden="1" customHeight="1" x14ac:dyDescent="0.25">
      <c r="A242" s="394" t="s">
        <v>122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4"/>
      <c r="AB242" s="64"/>
      <c r="AC242" s="64"/>
    </row>
    <row r="243" spans="1:68" ht="27" hidden="1" customHeight="1" x14ac:dyDescent="0.25">
      <c r="A243" s="61" t="s">
        <v>356</v>
      </c>
      <c r="B243" s="61" t="s">
        <v>357</v>
      </c>
      <c r="C243" s="35">
        <v>4301011942</v>
      </c>
      <c r="D243" s="395">
        <v>4680115884137</v>
      </c>
      <c r="E243" s="395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7"/>
      <c r="R243" s="397"/>
      <c r="S243" s="397"/>
      <c r="T243" s="398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hidden="1" customHeight="1" x14ac:dyDescent="0.25">
      <c r="A244" s="61" t="s">
        <v>356</v>
      </c>
      <c r="B244" s="61" t="s">
        <v>358</v>
      </c>
      <c r="C244" s="35">
        <v>4301011826</v>
      </c>
      <c r="D244" s="395">
        <v>4680115884137</v>
      </c>
      <c r="E244" s="395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7"/>
      <c r="R244" s="397"/>
      <c r="S244" s="397"/>
      <c r="T244" s="398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hidden="1" customHeight="1" x14ac:dyDescent="0.25">
      <c r="A245" s="61" t="s">
        <v>359</v>
      </c>
      <c r="B245" s="61" t="s">
        <v>360</v>
      </c>
      <c r="C245" s="35">
        <v>4301011724</v>
      </c>
      <c r="D245" s="395">
        <v>4680115884236</v>
      </c>
      <c r="E245" s="395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7"/>
      <c r="R245" s="397"/>
      <c r="S245" s="397"/>
      <c r="T245" s="398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hidden="1" customHeight="1" x14ac:dyDescent="0.25">
      <c r="A246" s="61" t="s">
        <v>361</v>
      </c>
      <c r="B246" s="61" t="s">
        <v>362</v>
      </c>
      <c r="C246" s="35">
        <v>4301011721</v>
      </c>
      <c r="D246" s="395">
        <v>4680115884175</v>
      </c>
      <c r="E246" s="395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7"/>
      <c r="R246" s="397"/>
      <c r="S246" s="397"/>
      <c r="T246" s="398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hidden="1" customHeight="1" x14ac:dyDescent="0.25">
      <c r="A247" s="61" t="s">
        <v>363</v>
      </c>
      <c r="B247" s="61" t="s">
        <v>364</v>
      </c>
      <c r="C247" s="35">
        <v>4301011824</v>
      </c>
      <c r="D247" s="395">
        <v>4680115884144</v>
      </c>
      <c r="E247" s="395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7"/>
      <c r="R247" s="397"/>
      <c r="S247" s="397"/>
      <c r="T247" s="398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hidden="1" customHeight="1" x14ac:dyDescent="0.25">
      <c r="A248" s="61" t="s">
        <v>365</v>
      </c>
      <c r="B248" s="61" t="s">
        <v>366</v>
      </c>
      <c r="C248" s="35">
        <v>4301011963</v>
      </c>
      <c r="D248" s="395">
        <v>4680115885288</v>
      </c>
      <c r="E248" s="395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7"/>
      <c r="R248" s="397"/>
      <c r="S248" s="397"/>
      <c r="T248" s="398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hidden="1" customHeight="1" x14ac:dyDescent="0.25">
      <c r="A249" s="61" t="s">
        <v>367</v>
      </c>
      <c r="B249" s="61" t="s">
        <v>368</v>
      </c>
      <c r="C249" s="35">
        <v>4301011726</v>
      </c>
      <c r="D249" s="395">
        <v>4680115884182</v>
      </c>
      <c r="E249" s="395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7"/>
      <c r="R249" s="397"/>
      <c r="S249" s="397"/>
      <c r="T249" s="39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hidden="1" customHeight="1" x14ac:dyDescent="0.25">
      <c r="A250" s="61" t="s">
        <v>369</v>
      </c>
      <c r="B250" s="61" t="s">
        <v>370</v>
      </c>
      <c r="C250" s="35">
        <v>4301011722</v>
      </c>
      <c r="D250" s="395">
        <v>4680115884205</v>
      </c>
      <c r="E250" s="39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7"/>
      <c r="R250" s="397"/>
      <c r="S250" s="397"/>
      <c r="T250" s="39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hidden="1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43</v>
      </c>
      <c r="Q251" s="383"/>
      <c r="R251" s="383"/>
      <c r="S251" s="383"/>
      <c r="T251" s="383"/>
      <c r="U251" s="383"/>
      <c r="V251" s="384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hidden="1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6"/>
      <c r="P252" s="382" t="s">
        <v>43</v>
      </c>
      <c r="Q252" s="383"/>
      <c r="R252" s="383"/>
      <c r="S252" s="383"/>
      <c r="T252" s="383"/>
      <c r="U252" s="383"/>
      <c r="V252" s="384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hidden="1" customHeight="1" x14ac:dyDescent="0.25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3"/>
      <c r="AB253" s="63"/>
      <c r="AC253" s="63"/>
    </row>
    <row r="254" spans="1:68" ht="14.25" hidden="1" customHeight="1" x14ac:dyDescent="0.25">
      <c r="A254" s="394" t="s">
        <v>122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64"/>
      <c r="AB254" s="64"/>
      <c r="AC254" s="64"/>
    </row>
    <row r="255" spans="1:68" ht="27" hidden="1" customHeight="1" x14ac:dyDescent="0.25">
      <c r="A255" s="61" t="s">
        <v>372</v>
      </c>
      <c r="B255" s="61" t="s">
        <v>373</v>
      </c>
      <c r="C255" s="35">
        <v>4301011855</v>
      </c>
      <c r="D255" s="395">
        <v>4680115885837</v>
      </c>
      <c r="E255" s="39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7"/>
      <c r="R255" s="397"/>
      <c r="S255" s="397"/>
      <c r="T255" s="398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hidden="1" customHeight="1" x14ac:dyDescent="0.25">
      <c r="A256" s="61" t="s">
        <v>374</v>
      </c>
      <c r="B256" s="61" t="s">
        <v>375</v>
      </c>
      <c r="C256" s="35">
        <v>4301011910</v>
      </c>
      <c r="D256" s="395">
        <v>4680115885806</v>
      </c>
      <c r="E256" s="395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2" t="s">
        <v>376</v>
      </c>
      <c r="Q256" s="397"/>
      <c r="R256" s="397"/>
      <c r="S256" s="397"/>
      <c r="T256" s="39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hidden="1" customHeight="1" x14ac:dyDescent="0.25">
      <c r="A257" s="61" t="s">
        <v>374</v>
      </c>
      <c r="B257" s="61" t="s">
        <v>377</v>
      </c>
      <c r="C257" s="35">
        <v>4301011850</v>
      </c>
      <c r="D257" s="395">
        <v>4680115885806</v>
      </c>
      <c r="E257" s="395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7"/>
      <c r="R257" s="397"/>
      <c r="S257" s="397"/>
      <c r="T257" s="398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hidden="1" customHeight="1" x14ac:dyDescent="0.25">
      <c r="A258" s="61" t="s">
        <v>378</v>
      </c>
      <c r="B258" s="61" t="s">
        <v>379</v>
      </c>
      <c r="C258" s="35">
        <v>4301011853</v>
      </c>
      <c r="D258" s="395">
        <v>4680115885851</v>
      </c>
      <c r="E258" s="395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7"/>
      <c r="R258" s="397"/>
      <c r="S258" s="397"/>
      <c r="T258" s="398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hidden="1" customHeight="1" x14ac:dyDescent="0.25">
      <c r="A259" s="61" t="s">
        <v>380</v>
      </c>
      <c r="B259" s="61" t="s">
        <v>381</v>
      </c>
      <c r="C259" s="35">
        <v>4301011852</v>
      </c>
      <c r="D259" s="395">
        <v>4680115885844</v>
      </c>
      <c r="E259" s="395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7"/>
      <c r="R259" s="397"/>
      <c r="S259" s="397"/>
      <c r="T259" s="398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hidden="1" customHeight="1" x14ac:dyDescent="0.25">
      <c r="A260" s="61" t="s">
        <v>382</v>
      </c>
      <c r="B260" s="61" t="s">
        <v>383</v>
      </c>
      <c r="C260" s="35">
        <v>4301011851</v>
      </c>
      <c r="D260" s="395">
        <v>4680115885820</v>
      </c>
      <c r="E260" s="395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7"/>
      <c r="R260" s="397"/>
      <c r="S260" s="397"/>
      <c r="T260" s="398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52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0</v>
      </c>
      <c r="BN260" s="76">
        <f t="shared" si="54"/>
        <v>0</v>
      </c>
      <c r="BO260" s="76">
        <f t="shared" si="55"/>
        <v>0</v>
      </c>
      <c r="BP260" s="76">
        <f t="shared" si="56"/>
        <v>0</v>
      </c>
    </row>
    <row r="261" spans="1:68" hidden="1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43</v>
      </c>
      <c r="Q261" s="383"/>
      <c r="R261" s="383"/>
      <c r="S261" s="383"/>
      <c r="T261" s="383"/>
      <c r="U261" s="383"/>
      <c r="V261" s="384"/>
      <c r="W261" s="41" t="s">
        <v>42</v>
      </c>
      <c r="X261" s="42">
        <f>IFERROR(X255/H255,"0")+IFERROR(X256/H256,"0")+IFERROR(X257/H257,"0")+IFERROR(X258/H258,"0")+IFERROR(X259/H259,"0")+IFERROR(X260/H260,"0")</f>
        <v>0</v>
      </c>
      <c r="Y261" s="42">
        <f>IFERROR(Y255/H255,"0")+IFERROR(Y256/H256,"0")+IFERROR(Y257/H257,"0")+IFERROR(Y258/H258,"0")+IFERROR(Y259/H259,"0")+IFERROR(Y260/H260,"0")</f>
        <v>0</v>
      </c>
      <c r="Z261" s="42">
        <f>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hidden="1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85"/>
      <c r="O262" s="386"/>
      <c r="P262" s="382" t="s">
        <v>43</v>
      </c>
      <c r="Q262" s="383"/>
      <c r="R262" s="383"/>
      <c r="S262" s="383"/>
      <c r="T262" s="383"/>
      <c r="U262" s="383"/>
      <c r="V262" s="384"/>
      <c r="W262" s="41" t="s">
        <v>0</v>
      </c>
      <c r="X262" s="42">
        <f>IFERROR(SUM(X255:X260),"0")</f>
        <v>0</v>
      </c>
      <c r="Y262" s="42">
        <f>IFERROR(SUM(Y255:Y260),"0")</f>
        <v>0</v>
      </c>
      <c r="Z262" s="41"/>
      <c r="AA262" s="65"/>
      <c r="AB262" s="65"/>
      <c r="AC262" s="65"/>
    </row>
    <row r="263" spans="1:68" ht="16.5" hidden="1" customHeight="1" x14ac:dyDescent="0.25">
      <c r="A263" s="405" t="s">
        <v>384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3"/>
      <c r="AB263" s="63"/>
      <c r="AC263" s="63"/>
    </row>
    <row r="264" spans="1:68" ht="14.25" hidden="1" customHeight="1" x14ac:dyDescent="0.25">
      <c r="A264" s="394" t="s">
        <v>122</v>
      </c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  <c r="AA264" s="64"/>
      <c r="AB264" s="64"/>
      <c r="AC264" s="64"/>
    </row>
    <row r="265" spans="1:68" ht="27" hidden="1" customHeight="1" x14ac:dyDescent="0.25">
      <c r="A265" s="61" t="s">
        <v>385</v>
      </c>
      <c r="B265" s="61" t="s">
        <v>386</v>
      </c>
      <c r="C265" s="35">
        <v>4301011876</v>
      </c>
      <c r="D265" s="395">
        <v>4680115885707</v>
      </c>
      <c r="E265" s="395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7"/>
      <c r="R265" s="397"/>
      <c r="S265" s="397"/>
      <c r="T265" s="398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idden="1" x14ac:dyDescent="0.2">
      <c r="A266" s="385"/>
      <c r="B266" s="385"/>
      <c r="C266" s="385"/>
      <c r="D266" s="385"/>
      <c r="E266" s="385"/>
      <c r="F266" s="385"/>
      <c r="G266" s="385"/>
      <c r="H266" s="385"/>
      <c r="I266" s="385"/>
      <c r="J266" s="385"/>
      <c r="K266" s="385"/>
      <c r="L266" s="385"/>
      <c r="M266" s="385"/>
      <c r="N266" s="385"/>
      <c r="O266" s="386"/>
      <c r="P266" s="382" t="s">
        <v>43</v>
      </c>
      <c r="Q266" s="383"/>
      <c r="R266" s="383"/>
      <c r="S266" s="383"/>
      <c r="T266" s="383"/>
      <c r="U266" s="383"/>
      <c r="V266" s="384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hidden="1" x14ac:dyDescent="0.2">
      <c r="A267" s="385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6"/>
      <c r="P267" s="382" t="s">
        <v>43</v>
      </c>
      <c r="Q267" s="383"/>
      <c r="R267" s="383"/>
      <c r="S267" s="383"/>
      <c r="T267" s="383"/>
      <c r="U267" s="383"/>
      <c r="V267" s="384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hidden="1" customHeight="1" x14ac:dyDescent="0.25">
      <c r="A268" s="405" t="s">
        <v>387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3"/>
      <c r="AB268" s="63"/>
      <c r="AC268" s="63"/>
    </row>
    <row r="269" spans="1:68" ht="14.25" hidden="1" customHeight="1" x14ac:dyDescent="0.25">
      <c r="A269" s="394" t="s">
        <v>122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  <c r="AA269" s="64"/>
      <c r="AB269" s="64"/>
      <c r="AC269" s="64"/>
    </row>
    <row r="270" spans="1:68" ht="27" hidden="1" customHeight="1" x14ac:dyDescent="0.25">
      <c r="A270" s="61" t="s">
        <v>388</v>
      </c>
      <c r="B270" s="61" t="s">
        <v>389</v>
      </c>
      <c r="C270" s="35">
        <v>4301011223</v>
      </c>
      <c r="D270" s="395">
        <v>4607091383423</v>
      </c>
      <c r="E270" s="395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7"/>
      <c r="R270" s="397"/>
      <c r="S270" s="397"/>
      <c r="T270" s="398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hidden="1" customHeight="1" x14ac:dyDescent="0.25">
      <c r="A271" s="61" t="s">
        <v>390</v>
      </c>
      <c r="B271" s="61" t="s">
        <v>391</v>
      </c>
      <c r="C271" s="35">
        <v>4301011879</v>
      </c>
      <c r="D271" s="395">
        <v>4680115885691</v>
      </c>
      <c r="E271" s="395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7"/>
      <c r="R271" s="397"/>
      <c r="S271" s="397"/>
      <c r="T271" s="398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hidden="1" customHeight="1" x14ac:dyDescent="0.25">
      <c r="A272" s="61" t="s">
        <v>392</v>
      </c>
      <c r="B272" s="61" t="s">
        <v>393</v>
      </c>
      <c r="C272" s="35">
        <v>4301011878</v>
      </c>
      <c r="D272" s="395">
        <v>4680115885660</v>
      </c>
      <c r="E272" s="395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7"/>
      <c r="R272" s="397"/>
      <c r="S272" s="397"/>
      <c r="T272" s="398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43</v>
      </c>
      <c r="Q273" s="383"/>
      <c r="R273" s="383"/>
      <c r="S273" s="383"/>
      <c r="T273" s="383"/>
      <c r="U273" s="383"/>
      <c r="V273" s="384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hidden="1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5"/>
      <c r="O274" s="386"/>
      <c r="P274" s="382" t="s">
        <v>43</v>
      </c>
      <c r="Q274" s="383"/>
      <c r="R274" s="383"/>
      <c r="S274" s="383"/>
      <c r="T274" s="383"/>
      <c r="U274" s="383"/>
      <c r="V274" s="384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05" t="s">
        <v>394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63"/>
      <c r="AB275" s="63"/>
      <c r="AC275" s="63"/>
    </row>
    <row r="276" spans="1:68" ht="14.25" hidden="1" customHeight="1" x14ac:dyDescent="0.25">
      <c r="A276" s="394" t="s">
        <v>84</v>
      </c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  <c r="AA276" s="64"/>
      <c r="AB276" s="64"/>
      <c r="AC276" s="64"/>
    </row>
    <row r="277" spans="1:68" ht="27" hidden="1" customHeight="1" x14ac:dyDescent="0.25">
      <c r="A277" s="61" t="s">
        <v>395</v>
      </c>
      <c r="B277" s="61" t="s">
        <v>396</v>
      </c>
      <c r="C277" s="35">
        <v>4301051409</v>
      </c>
      <c r="D277" s="395">
        <v>4680115881556</v>
      </c>
      <c r="E277" s="395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7"/>
      <c r="R277" s="397"/>
      <c r="S277" s="397"/>
      <c r="T277" s="398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hidden="1" customHeight="1" x14ac:dyDescent="0.25">
      <c r="A278" s="61" t="s">
        <v>397</v>
      </c>
      <c r="B278" s="61" t="s">
        <v>398</v>
      </c>
      <c r="C278" s="35">
        <v>4301051506</v>
      </c>
      <c r="D278" s="395">
        <v>4680115881037</v>
      </c>
      <c r="E278" s="395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7"/>
      <c r="R278" s="397"/>
      <c r="S278" s="397"/>
      <c r="T278" s="398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399</v>
      </c>
      <c r="B279" s="61" t="s">
        <v>400</v>
      </c>
      <c r="C279" s="35">
        <v>4301051487</v>
      </c>
      <c r="D279" s="395">
        <v>4680115881228</v>
      </c>
      <c r="E279" s="395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7"/>
      <c r="R279" s="397"/>
      <c r="S279" s="397"/>
      <c r="T279" s="398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hidden="1" customHeight="1" x14ac:dyDescent="0.25">
      <c r="A280" s="61" t="s">
        <v>401</v>
      </c>
      <c r="B280" s="61" t="s">
        <v>402</v>
      </c>
      <c r="C280" s="35">
        <v>4301051384</v>
      </c>
      <c r="D280" s="395">
        <v>4680115881211</v>
      </c>
      <c r="E280" s="395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7"/>
      <c r="R280" s="397"/>
      <c r="S280" s="397"/>
      <c r="T280" s="398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403</v>
      </c>
      <c r="B281" s="61" t="s">
        <v>404</v>
      </c>
      <c r="C281" s="35">
        <v>4301051378</v>
      </c>
      <c r="D281" s="395">
        <v>4680115881020</v>
      </c>
      <c r="E281" s="395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7"/>
      <c r="R281" s="397"/>
      <c r="S281" s="397"/>
      <c r="T281" s="398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6"/>
      <c r="P282" s="382" t="s">
        <v>43</v>
      </c>
      <c r="Q282" s="383"/>
      <c r="R282" s="383"/>
      <c r="S282" s="383"/>
      <c r="T282" s="383"/>
      <c r="U282" s="383"/>
      <c r="V282" s="384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6"/>
      <c r="P283" s="382" t="s">
        <v>43</v>
      </c>
      <c r="Q283" s="383"/>
      <c r="R283" s="383"/>
      <c r="S283" s="383"/>
      <c r="T283" s="383"/>
      <c r="U283" s="383"/>
      <c r="V283" s="384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05" t="s">
        <v>405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3"/>
      <c r="AB284" s="63"/>
      <c r="AC284" s="63"/>
    </row>
    <row r="285" spans="1:68" ht="14.25" hidden="1" customHeight="1" x14ac:dyDescent="0.25">
      <c r="A285" s="394" t="s">
        <v>84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  <c r="AA285" s="64"/>
      <c r="AB285" s="64"/>
      <c r="AC285" s="64"/>
    </row>
    <row r="286" spans="1:68" ht="27" hidden="1" customHeight="1" x14ac:dyDescent="0.25">
      <c r="A286" s="61" t="s">
        <v>406</v>
      </c>
      <c r="B286" s="61" t="s">
        <v>407</v>
      </c>
      <c r="C286" s="35">
        <v>4301051731</v>
      </c>
      <c r="D286" s="395">
        <v>4680115884618</v>
      </c>
      <c r="E286" s="395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5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7"/>
      <c r="R286" s="397"/>
      <c r="S286" s="397"/>
      <c r="T286" s="398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idden="1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5"/>
      <c r="N287" s="385"/>
      <c r="O287" s="386"/>
      <c r="P287" s="382" t="s">
        <v>43</v>
      </c>
      <c r="Q287" s="383"/>
      <c r="R287" s="383"/>
      <c r="S287" s="383"/>
      <c r="T287" s="383"/>
      <c r="U287" s="383"/>
      <c r="V287" s="384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hidden="1" x14ac:dyDescent="0.2">
      <c r="A288" s="385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6"/>
      <c r="P288" s="382" t="s">
        <v>43</v>
      </c>
      <c r="Q288" s="383"/>
      <c r="R288" s="383"/>
      <c r="S288" s="383"/>
      <c r="T288" s="383"/>
      <c r="U288" s="383"/>
      <c r="V288" s="384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hidden="1" customHeight="1" x14ac:dyDescent="0.25">
      <c r="A289" s="405" t="s">
        <v>408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3"/>
      <c r="AB289" s="63"/>
      <c r="AC289" s="63"/>
    </row>
    <row r="290" spans="1:68" ht="14.25" hidden="1" customHeight="1" x14ac:dyDescent="0.25">
      <c r="A290" s="394" t="s">
        <v>122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  <c r="AA290" s="64"/>
      <c r="AB290" s="64"/>
      <c r="AC290" s="64"/>
    </row>
    <row r="291" spans="1:68" ht="27" hidden="1" customHeight="1" x14ac:dyDescent="0.25">
      <c r="A291" s="61" t="s">
        <v>409</v>
      </c>
      <c r="B291" s="61" t="s">
        <v>410</v>
      </c>
      <c r="C291" s="35">
        <v>4301011593</v>
      </c>
      <c r="D291" s="395">
        <v>4680115882973</v>
      </c>
      <c r="E291" s="395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5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7"/>
      <c r="R291" s="397"/>
      <c r="S291" s="397"/>
      <c r="T291" s="398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385"/>
      <c r="B292" s="385"/>
      <c r="C292" s="385"/>
      <c r="D292" s="385"/>
      <c r="E292" s="385"/>
      <c r="F292" s="385"/>
      <c r="G292" s="385"/>
      <c r="H292" s="385"/>
      <c r="I292" s="385"/>
      <c r="J292" s="385"/>
      <c r="K292" s="385"/>
      <c r="L292" s="385"/>
      <c r="M292" s="385"/>
      <c r="N292" s="385"/>
      <c r="O292" s="386"/>
      <c r="P292" s="382" t="s">
        <v>43</v>
      </c>
      <c r="Q292" s="383"/>
      <c r="R292" s="383"/>
      <c r="S292" s="383"/>
      <c r="T292" s="383"/>
      <c r="U292" s="383"/>
      <c r="V292" s="384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hidden="1" x14ac:dyDescent="0.2">
      <c r="A293" s="385"/>
      <c r="B293" s="385"/>
      <c r="C293" s="385"/>
      <c r="D293" s="385"/>
      <c r="E293" s="385"/>
      <c r="F293" s="385"/>
      <c r="G293" s="385"/>
      <c r="H293" s="385"/>
      <c r="I293" s="385"/>
      <c r="J293" s="385"/>
      <c r="K293" s="385"/>
      <c r="L293" s="385"/>
      <c r="M293" s="385"/>
      <c r="N293" s="385"/>
      <c r="O293" s="386"/>
      <c r="P293" s="382" t="s">
        <v>43</v>
      </c>
      <c r="Q293" s="383"/>
      <c r="R293" s="383"/>
      <c r="S293" s="383"/>
      <c r="T293" s="383"/>
      <c r="U293" s="383"/>
      <c r="V293" s="384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hidden="1" customHeight="1" x14ac:dyDescent="0.25">
      <c r="A294" s="394" t="s">
        <v>79</v>
      </c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  <c r="AA294" s="64"/>
      <c r="AB294" s="64"/>
      <c r="AC294" s="64"/>
    </row>
    <row r="295" spans="1:68" ht="27" hidden="1" customHeight="1" x14ac:dyDescent="0.25">
      <c r="A295" s="61" t="s">
        <v>411</v>
      </c>
      <c r="B295" s="61" t="s">
        <v>412</v>
      </c>
      <c r="C295" s="35">
        <v>4301031305</v>
      </c>
      <c r="D295" s="395">
        <v>4607091389845</v>
      </c>
      <c r="E295" s="395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7"/>
      <c r="R295" s="397"/>
      <c r="S295" s="397"/>
      <c r="T295" s="39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413</v>
      </c>
      <c r="B296" s="61" t="s">
        <v>414</v>
      </c>
      <c r="C296" s="35">
        <v>4301031306</v>
      </c>
      <c r="D296" s="395">
        <v>4680115882881</v>
      </c>
      <c r="E296" s="395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7"/>
      <c r="R296" s="397"/>
      <c r="S296" s="397"/>
      <c r="T296" s="39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6"/>
      <c r="P297" s="382" t="s">
        <v>43</v>
      </c>
      <c r="Q297" s="383"/>
      <c r="R297" s="383"/>
      <c r="S297" s="383"/>
      <c r="T297" s="383"/>
      <c r="U297" s="383"/>
      <c r="V297" s="384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hidden="1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43</v>
      </c>
      <c r="Q298" s="383"/>
      <c r="R298" s="383"/>
      <c r="S298" s="383"/>
      <c r="T298" s="383"/>
      <c r="U298" s="383"/>
      <c r="V298" s="384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05" t="s">
        <v>415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3"/>
      <c r="AB299" s="63"/>
      <c r="AC299" s="63"/>
    </row>
    <row r="300" spans="1:68" ht="14.25" hidden="1" customHeight="1" x14ac:dyDescent="0.25">
      <c r="A300" s="394" t="s">
        <v>122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4"/>
      <c r="AB300" s="64"/>
      <c r="AC300" s="64"/>
    </row>
    <row r="301" spans="1:68" ht="27" hidden="1" customHeight="1" x14ac:dyDescent="0.25">
      <c r="A301" s="61" t="s">
        <v>416</v>
      </c>
      <c r="B301" s="61" t="s">
        <v>417</v>
      </c>
      <c r="C301" s="35">
        <v>4301012024</v>
      </c>
      <c r="D301" s="395">
        <v>4680115885615</v>
      </c>
      <c r="E301" s="395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5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7"/>
      <c r="R301" s="397"/>
      <c r="S301" s="397"/>
      <c r="T301" s="398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hidden="1" customHeight="1" x14ac:dyDescent="0.25">
      <c r="A302" s="61" t="s">
        <v>418</v>
      </c>
      <c r="B302" s="61" t="s">
        <v>419</v>
      </c>
      <c r="C302" s="35">
        <v>4301011858</v>
      </c>
      <c r="D302" s="395">
        <v>4680115885646</v>
      </c>
      <c r="E302" s="395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5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7"/>
      <c r="R302" s="397"/>
      <c r="S302" s="397"/>
      <c r="T302" s="398"/>
      <c r="U302" s="38" t="s">
        <v>48</v>
      </c>
      <c r="V302" s="38" t="s">
        <v>48</v>
      </c>
      <c r="W302" s="39" t="s">
        <v>0</v>
      </c>
      <c r="X302" s="57">
        <v>0</v>
      </c>
      <c r="Y302" s="54">
        <f t="shared" si="57"/>
        <v>0</v>
      </c>
      <c r="Z302" s="40" t="str">
        <f>IFERROR(IF(Y302=0,"",ROUNDUP(Y302/H302,0)*0.02175),"")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0</v>
      </c>
      <c r="BN302" s="76">
        <f t="shared" si="59"/>
        <v>0</v>
      </c>
      <c r="BO302" s="76">
        <f t="shared" si="60"/>
        <v>0</v>
      </c>
      <c r="BP302" s="76">
        <f t="shared" si="61"/>
        <v>0</v>
      </c>
    </row>
    <row r="303" spans="1:68" ht="27" hidden="1" customHeight="1" x14ac:dyDescent="0.25">
      <c r="A303" s="61" t="s">
        <v>420</v>
      </c>
      <c r="B303" s="61" t="s">
        <v>421</v>
      </c>
      <c r="C303" s="35">
        <v>4301011911</v>
      </c>
      <c r="D303" s="395">
        <v>4680115885554</v>
      </c>
      <c r="E303" s="395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544" t="s">
        <v>422</v>
      </c>
      <c r="Q303" s="397"/>
      <c r="R303" s="397"/>
      <c r="S303" s="397"/>
      <c r="T303" s="398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hidden="1" customHeight="1" x14ac:dyDescent="0.25">
      <c r="A304" s="61" t="s">
        <v>420</v>
      </c>
      <c r="B304" s="61" t="s">
        <v>423</v>
      </c>
      <c r="C304" s="35">
        <v>4301012016</v>
      </c>
      <c r="D304" s="395">
        <v>4680115885554</v>
      </c>
      <c r="E304" s="395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7"/>
      <c r="R304" s="397"/>
      <c r="S304" s="397"/>
      <c r="T304" s="398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hidden="1" customHeight="1" x14ac:dyDescent="0.25">
      <c r="A305" s="61" t="s">
        <v>424</v>
      </c>
      <c r="B305" s="61" t="s">
        <v>425</v>
      </c>
      <c r="C305" s="35">
        <v>4301011857</v>
      </c>
      <c r="D305" s="395">
        <v>4680115885622</v>
      </c>
      <c r="E305" s="395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7"/>
      <c r="R305" s="397"/>
      <c r="S305" s="397"/>
      <c r="T305" s="398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hidden="1" customHeight="1" x14ac:dyDescent="0.25">
      <c r="A306" s="61" t="s">
        <v>426</v>
      </c>
      <c r="B306" s="61" t="s">
        <v>427</v>
      </c>
      <c r="C306" s="35">
        <v>4301011573</v>
      </c>
      <c r="D306" s="395">
        <v>4680115881938</v>
      </c>
      <c r="E306" s="395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7"/>
      <c r="R306" s="397"/>
      <c r="S306" s="397"/>
      <c r="T306" s="398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hidden="1" customHeight="1" x14ac:dyDescent="0.25">
      <c r="A307" s="61" t="s">
        <v>428</v>
      </c>
      <c r="B307" s="61" t="s">
        <v>429</v>
      </c>
      <c r="C307" s="35">
        <v>4301010944</v>
      </c>
      <c r="D307" s="395">
        <v>4607091387346</v>
      </c>
      <c r="E307" s="395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7"/>
      <c r="R307" s="397"/>
      <c r="S307" s="397"/>
      <c r="T307" s="398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hidden="1" customHeight="1" x14ac:dyDescent="0.25">
      <c r="A308" s="61" t="s">
        <v>430</v>
      </c>
      <c r="B308" s="61" t="s">
        <v>431</v>
      </c>
      <c r="C308" s="35">
        <v>4301011859</v>
      </c>
      <c r="D308" s="395">
        <v>4680115885608</v>
      </c>
      <c r="E308" s="395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5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7"/>
      <c r="R308" s="397"/>
      <c r="S308" s="397"/>
      <c r="T308" s="398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hidden="1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85"/>
      <c r="O309" s="386"/>
      <c r="P309" s="382" t="s">
        <v>43</v>
      </c>
      <c r="Q309" s="383"/>
      <c r="R309" s="383"/>
      <c r="S309" s="383"/>
      <c r="T309" s="383"/>
      <c r="U309" s="383"/>
      <c r="V309" s="384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0</v>
      </c>
      <c r="Y309" s="42">
        <f>IFERROR(Y301/H301,"0")+IFERROR(Y302/H302,"0")+IFERROR(Y303/H303,"0")+IFERROR(Y304/H304,"0")+IFERROR(Y305/H305,"0")+IFERROR(Y306/H306,"0")+IFERROR(Y307/H307,"0")+IFERROR(Y308/H308,"0")</f>
        <v>0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5"/>
      <c r="AB309" s="65"/>
      <c r="AC309" s="65"/>
    </row>
    <row r="310" spans="1:68" hidden="1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85"/>
      <c r="O310" s="386"/>
      <c r="P310" s="382" t="s">
        <v>43</v>
      </c>
      <c r="Q310" s="383"/>
      <c r="R310" s="383"/>
      <c r="S310" s="383"/>
      <c r="T310" s="383"/>
      <c r="U310" s="383"/>
      <c r="V310" s="384"/>
      <c r="W310" s="41" t="s">
        <v>0</v>
      </c>
      <c r="X310" s="42">
        <f>IFERROR(SUM(X301:X308),"0")</f>
        <v>0</v>
      </c>
      <c r="Y310" s="42">
        <f>IFERROR(SUM(Y301:Y308),"0")</f>
        <v>0</v>
      </c>
      <c r="Z310" s="41"/>
      <c r="AA310" s="65"/>
      <c r="AB310" s="65"/>
      <c r="AC310" s="65"/>
    </row>
    <row r="311" spans="1:68" ht="14.25" hidden="1" customHeight="1" x14ac:dyDescent="0.25">
      <c r="A311" s="394" t="s">
        <v>79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  <c r="AA311" s="64"/>
      <c r="AB311" s="64"/>
      <c r="AC311" s="64"/>
    </row>
    <row r="312" spans="1:68" ht="27" hidden="1" customHeight="1" x14ac:dyDescent="0.25">
      <c r="A312" s="61" t="s">
        <v>432</v>
      </c>
      <c r="B312" s="61" t="s">
        <v>433</v>
      </c>
      <c r="C312" s="35">
        <v>4301030878</v>
      </c>
      <c r="D312" s="395">
        <v>4607091387193</v>
      </c>
      <c r="E312" s="395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7"/>
      <c r="R312" s="397"/>
      <c r="S312" s="397"/>
      <c r="T312" s="398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hidden="1" customHeight="1" x14ac:dyDescent="0.25">
      <c r="A313" s="61" t="s">
        <v>434</v>
      </c>
      <c r="B313" s="61" t="s">
        <v>435</v>
      </c>
      <c r="C313" s="35">
        <v>4301031153</v>
      </c>
      <c r="D313" s="395">
        <v>4607091387230</v>
      </c>
      <c r="E313" s="395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7"/>
      <c r="R313" s="397"/>
      <c r="S313" s="397"/>
      <c r="T313" s="398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IFERROR(IF(Y313=0,"",ROUNDUP(Y313/H313,0)*0.00753),"")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hidden="1" customHeight="1" x14ac:dyDescent="0.25">
      <c r="A314" s="61" t="s">
        <v>436</v>
      </c>
      <c r="B314" s="61" t="s">
        <v>437</v>
      </c>
      <c r="C314" s="35">
        <v>4301031154</v>
      </c>
      <c r="D314" s="395">
        <v>4607091387292</v>
      </c>
      <c r="E314" s="395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7"/>
      <c r="R314" s="397"/>
      <c r="S314" s="397"/>
      <c r="T314" s="39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hidden="1" customHeight="1" x14ac:dyDescent="0.25">
      <c r="A315" s="61" t="s">
        <v>438</v>
      </c>
      <c r="B315" s="61" t="s">
        <v>439</v>
      </c>
      <c r="C315" s="35">
        <v>4301031152</v>
      </c>
      <c r="D315" s="395">
        <v>4607091387285</v>
      </c>
      <c r="E315" s="395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7"/>
      <c r="R315" s="397"/>
      <c r="S315" s="397"/>
      <c r="T315" s="398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hidden="1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5"/>
      <c r="O316" s="386"/>
      <c r="P316" s="382" t="s">
        <v>43</v>
      </c>
      <c r="Q316" s="383"/>
      <c r="R316" s="383"/>
      <c r="S316" s="383"/>
      <c r="T316" s="383"/>
      <c r="U316" s="383"/>
      <c r="V316" s="384"/>
      <c r="W316" s="41" t="s">
        <v>42</v>
      </c>
      <c r="X316" s="42">
        <f>IFERROR(X312/H312,"0")+IFERROR(X313/H313,"0")+IFERROR(X314/H314,"0")+IFERROR(X315/H315,"0")</f>
        <v>0</v>
      </c>
      <c r="Y316" s="42">
        <f>IFERROR(Y312/H312,"0")+IFERROR(Y313/H313,"0")+IFERROR(Y314/H314,"0")+IFERROR(Y315/H315,"0")</f>
        <v>0</v>
      </c>
      <c r="Z316" s="42">
        <f>IFERROR(IF(Z312="",0,Z312),"0")+IFERROR(IF(Z313="",0,Z313),"0")+IFERROR(IF(Z314="",0,Z314),"0")+IFERROR(IF(Z315="",0,Z315),"0")</f>
        <v>0</v>
      </c>
      <c r="AA316" s="65"/>
      <c r="AB316" s="65"/>
      <c r="AC316" s="65"/>
    </row>
    <row r="317" spans="1:68" hidden="1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6"/>
      <c r="P317" s="382" t="s">
        <v>43</v>
      </c>
      <c r="Q317" s="383"/>
      <c r="R317" s="383"/>
      <c r="S317" s="383"/>
      <c r="T317" s="383"/>
      <c r="U317" s="383"/>
      <c r="V317" s="384"/>
      <c r="W317" s="41" t="s">
        <v>0</v>
      </c>
      <c r="X317" s="42">
        <f>IFERROR(SUM(X312:X315),"0")</f>
        <v>0</v>
      </c>
      <c r="Y317" s="42">
        <f>IFERROR(SUM(Y312:Y315),"0")</f>
        <v>0</v>
      </c>
      <c r="Z317" s="41"/>
      <c r="AA317" s="65"/>
      <c r="AB317" s="65"/>
      <c r="AC317" s="65"/>
    </row>
    <row r="318" spans="1:68" ht="14.25" hidden="1" customHeight="1" x14ac:dyDescent="0.25">
      <c r="A318" s="394" t="s">
        <v>84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395">
        <v>4607091387766</v>
      </c>
      <c r="E319" s="395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7"/>
      <c r="R319" s="397"/>
      <c r="S319" s="397"/>
      <c r="T319" s="398"/>
      <c r="U319" s="38" t="s">
        <v>48</v>
      </c>
      <c r="V319" s="38" t="s">
        <v>48</v>
      </c>
      <c r="W319" s="39" t="s">
        <v>0</v>
      </c>
      <c r="X319" s="57">
        <v>6000</v>
      </c>
      <c r="Y319" s="54">
        <f t="shared" ref="Y319:Y324" si="62">IFERROR(IF(X319="",0,CEILING((X319/$H319),1)*$H319),"")</f>
        <v>6006</v>
      </c>
      <c r="Z319" s="40">
        <f>IFERROR(IF(Y319=0,"",ROUNDUP(Y319/H319,0)*0.02175),"")</f>
        <v>16.747499999999999</v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6429.2307692307695</v>
      </c>
      <c r="BN319" s="76">
        <f t="shared" ref="BN319:BN324" si="64">IFERROR(Y319*I319/H319,"0")</f>
        <v>6435.66</v>
      </c>
      <c r="BO319" s="76">
        <f t="shared" ref="BO319:BO324" si="65">IFERROR(1/J319*(X319/H319),"0")</f>
        <v>13.736263736263737</v>
      </c>
      <c r="BP319" s="76">
        <f t="shared" ref="BP319:BP324" si="66">IFERROR(1/J319*(Y319/H319),"0")</f>
        <v>13.75</v>
      </c>
    </row>
    <row r="320" spans="1:68" ht="27" hidden="1" customHeight="1" x14ac:dyDescent="0.25">
      <c r="A320" s="61" t="s">
        <v>442</v>
      </c>
      <c r="B320" s="61" t="s">
        <v>443</v>
      </c>
      <c r="C320" s="35">
        <v>4301051116</v>
      </c>
      <c r="D320" s="395">
        <v>4607091387957</v>
      </c>
      <c r="E320" s="395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5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7"/>
      <c r="R320" s="397"/>
      <c r="S320" s="397"/>
      <c r="T320" s="39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hidden="1" customHeight="1" x14ac:dyDescent="0.25">
      <c r="A321" s="61" t="s">
        <v>444</v>
      </c>
      <c r="B321" s="61" t="s">
        <v>445</v>
      </c>
      <c r="C321" s="35">
        <v>4301051115</v>
      </c>
      <c r="D321" s="395">
        <v>4607091387964</v>
      </c>
      <c r="E321" s="395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7"/>
      <c r="R321" s="397"/>
      <c r="S321" s="397"/>
      <c r="T321" s="39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hidden="1" customHeight="1" x14ac:dyDescent="0.25">
      <c r="A322" s="61" t="s">
        <v>446</v>
      </c>
      <c r="B322" s="61" t="s">
        <v>447</v>
      </c>
      <c r="C322" s="35">
        <v>4301051705</v>
      </c>
      <c r="D322" s="395">
        <v>4680115884588</v>
      </c>
      <c r="E322" s="395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7"/>
      <c r="R322" s="397"/>
      <c r="S322" s="397"/>
      <c r="T322" s="398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hidden="1" customHeight="1" x14ac:dyDescent="0.25">
      <c r="A323" s="61" t="s">
        <v>448</v>
      </c>
      <c r="B323" s="61" t="s">
        <v>449</v>
      </c>
      <c r="C323" s="35">
        <v>4301051130</v>
      </c>
      <c r="D323" s="395">
        <v>4607091387537</v>
      </c>
      <c r="E323" s="395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7"/>
      <c r="R323" s="397"/>
      <c r="S323" s="397"/>
      <c r="T323" s="39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hidden="1" customHeight="1" x14ac:dyDescent="0.25">
      <c r="A324" s="61" t="s">
        <v>450</v>
      </c>
      <c r="B324" s="61" t="s">
        <v>451</v>
      </c>
      <c r="C324" s="35">
        <v>4301051132</v>
      </c>
      <c r="D324" s="395">
        <v>4607091387513</v>
      </c>
      <c r="E324" s="395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7"/>
      <c r="R324" s="397"/>
      <c r="S324" s="397"/>
      <c r="T324" s="39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385"/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6"/>
      <c r="P325" s="382" t="s">
        <v>43</v>
      </c>
      <c r="Q325" s="383"/>
      <c r="R325" s="383"/>
      <c r="S325" s="383"/>
      <c r="T325" s="383"/>
      <c r="U325" s="383"/>
      <c r="V325" s="384"/>
      <c r="W325" s="41" t="s">
        <v>42</v>
      </c>
      <c r="X325" s="42">
        <f>IFERROR(X319/H319,"0")+IFERROR(X320/H320,"0")+IFERROR(X321/H321,"0")+IFERROR(X322/H322,"0")+IFERROR(X323/H323,"0")+IFERROR(X324/H324,"0")</f>
        <v>769.23076923076928</v>
      </c>
      <c r="Y325" s="42">
        <f>IFERROR(Y319/H319,"0")+IFERROR(Y320/H320,"0")+IFERROR(Y321/H321,"0")+IFERROR(Y322/H322,"0")+IFERROR(Y323/H323,"0")+IFERROR(Y324/H324,"0")</f>
        <v>770</v>
      </c>
      <c r="Z325" s="42">
        <f>IFERROR(IF(Z319="",0,Z319),"0")+IFERROR(IF(Z320="",0,Z320),"0")+IFERROR(IF(Z321="",0,Z321),"0")+IFERROR(IF(Z322="",0,Z322),"0")+IFERROR(IF(Z323="",0,Z323),"0")+IFERROR(IF(Z324="",0,Z324),"0")</f>
        <v>16.747499999999999</v>
      </c>
      <c r="AA325" s="65"/>
      <c r="AB325" s="65"/>
      <c r="AC325" s="65"/>
    </row>
    <row r="326" spans="1:68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6"/>
      <c r="P326" s="382" t="s">
        <v>43</v>
      </c>
      <c r="Q326" s="383"/>
      <c r="R326" s="383"/>
      <c r="S326" s="383"/>
      <c r="T326" s="383"/>
      <c r="U326" s="383"/>
      <c r="V326" s="384"/>
      <c r="W326" s="41" t="s">
        <v>0</v>
      </c>
      <c r="X326" s="42">
        <f>IFERROR(SUM(X319:X324),"0")</f>
        <v>6000</v>
      </c>
      <c r="Y326" s="42">
        <f>IFERROR(SUM(Y319:Y324),"0")</f>
        <v>6006</v>
      </c>
      <c r="Z326" s="41"/>
      <c r="AA326" s="65"/>
      <c r="AB326" s="65"/>
      <c r="AC326" s="65"/>
    </row>
    <row r="327" spans="1:68" ht="14.25" hidden="1" customHeight="1" x14ac:dyDescent="0.25">
      <c r="A327" s="394" t="s">
        <v>183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4"/>
      <c r="AB327" s="64"/>
      <c r="AC327" s="64"/>
    </row>
    <row r="328" spans="1:68" ht="16.5" hidden="1" customHeight="1" x14ac:dyDescent="0.25">
      <c r="A328" s="61" t="s">
        <v>452</v>
      </c>
      <c r="B328" s="61" t="s">
        <v>453</v>
      </c>
      <c r="C328" s="35">
        <v>4301060379</v>
      </c>
      <c r="D328" s="395">
        <v>4607091380880</v>
      </c>
      <c r="E328" s="395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5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7"/>
      <c r="R328" s="397"/>
      <c r="S328" s="397"/>
      <c r="T328" s="398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hidden="1" customHeight="1" x14ac:dyDescent="0.25">
      <c r="A329" s="61" t="s">
        <v>454</v>
      </c>
      <c r="B329" s="61" t="s">
        <v>455</v>
      </c>
      <c r="C329" s="35">
        <v>4301060308</v>
      </c>
      <c r="D329" s="395">
        <v>4607091384482</v>
      </c>
      <c r="E329" s="39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7"/>
      <c r="R329" s="397"/>
      <c r="S329" s="397"/>
      <c r="T329" s="398"/>
      <c r="U329" s="38" t="s">
        <v>48</v>
      </c>
      <c r="V329" s="38" t="s">
        <v>48</v>
      </c>
      <c r="W329" s="39" t="s">
        <v>0</v>
      </c>
      <c r="X329" s="57">
        <v>0</v>
      </c>
      <c r="Y329" s="54">
        <f>IFERROR(IF(X329="",0,CEILING((X329/$H329),1)*$H329),"")</f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0</v>
      </c>
      <c r="BN329" s="76">
        <f>IFERROR(Y329*I329/H329,"0")</f>
        <v>0</v>
      </c>
      <c r="BO329" s="76">
        <f>IFERROR(1/J329*(X329/H329),"0")</f>
        <v>0</v>
      </c>
      <c r="BP329" s="76">
        <f>IFERROR(1/J329*(Y329/H329),"0")</f>
        <v>0</v>
      </c>
    </row>
    <row r="330" spans="1:68" ht="16.5" hidden="1" customHeight="1" x14ac:dyDescent="0.25">
      <c r="A330" s="61" t="s">
        <v>456</v>
      </c>
      <c r="B330" s="61" t="s">
        <v>457</v>
      </c>
      <c r="C330" s="35">
        <v>4301060325</v>
      </c>
      <c r="D330" s="395">
        <v>4607091380897</v>
      </c>
      <c r="E330" s="395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7"/>
      <c r="R330" s="397"/>
      <c r="S330" s="397"/>
      <c r="T330" s="398"/>
      <c r="U330" s="38" t="s">
        <v>48</v>
      </c>
      <c r="V330" s="38" t="s">
        <v>48</v>
      </c>
      <c r="W330" s="39" t="s">
        <v>0</v>
      </c>
      <c r="X330" s="57">
        <v>0</v>
      </c>
      <c r="Y330" s="54">
        <f>IFERROR(IF(X330="",0,CEILING((X330/$H330),1)*$H330),"")</f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0</v>
      </c>
      <c r="BN330" s="76">
        <f>IFERROR(Y330*I330/H330,"0")</f>
        <v>0</v>
      </c>
      <c r="BO330" s="76">
        <f>IFERROR(1/J330*(X330/H330),"0")</f>
        <v>0</v>
      </c>
      <c r="BP330" s="76">
        <f>IFERROR(1/J330*(Y330/H330),"0")</f>
        <v>0</v>
      </c>
    </row>
    <row r="331" spans="1:68" hidden="1" x14ac:dyDescent="0.2">
      <c r="A331" s="385"/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6"/>
      <c r="P331" s="382" t="s">
        <v>43</v>
      </c>
      <c r="Q331" s="383"/>
      <c r="R331" s="383"/>
      <c r="S331" s="383"/>
      <c r="T331" s="383"/>
      <c r="U331" s="383"/>
      <c r="V331" s="384"/>
      <c r="W331" s="41" t="s">
        <v>42</v>
      </c>
      <c r="X331" s="42">
        <f>IFERROR(X328/H328,"0")+IFERROR(X329/H329,"0")+IFERROR(X330/H330,"0")</f>
        <v>0</v>
      </c>
      <c r="Y331" s="42">
        <f>IFERROR(Y328/H328,"0")+IFERROR(Y329/H329,"0")+IFERROR(Y330/H330,"0")</f>
        <v>0</v>
      </c>
      <c r="Z331" s="42">
        <f>IFERROR(IF(Z328="",0,Z328),"0")+IFERROR(IF(Z329="",0,Z329),"0")+IFERROR(IF(Z330="",0,Z330),"0")</f>
        <v>0</v>
      </c>
      <c r="AA331" s="65"/>
      <c r="AB331" s="65"/>
      <c r="AC331" s="65"/>
    </row>
    <row r="332" spans="1:68" hidden="1" x14ac:dyDescent="0.2">
      <c r="A332" s="385"/>
      <c r="B332" s="385"/>
      <c r="C332" s="385"/>
      <c r="D332" s="385"/>
      <c r="E332" s="385"/>
      <c r="F332" s="385"/>
      <c r="G332" s="385"/>
      <c r="H332" s="385"/>
      <c r="I332" s="385"/>
      <c r="J332" s="385"/>
      <c r="K332" s="385"/>
      <c r="L332" s="385"/>
      <c r="M332" s="385"/>
      <c r="N332" s="385"/>
      <c r="O332" s="386"/>
      <c r="P332" s="382" t="s">
        <v>43</v>
      </c>
      <c r="Q332" s="383"/>
      <c r="R332" s="383"/>
      <c r="S332" s="383"/>
      <c r="T332" s="383"/>
      <c r="U332" s="383"/>
      <c r="V332" s="384"/>
      <c r="W332" s="41" t="s">
        <v>0</v>
      </c>
      <c r="X332" s="42">
        <f>IFERROR(SUM(X328:X330),"0")</f>
        <v>0</v>
      </c>
      <c r="Y332" s="42">
        <f>IFERROR(SUM(Y328:Y330),"0")</f>
        <v>0</v>
      </c>
      <c r="Z332" s="41"/>
      <c r="AA332" s="65"/>
      <c r="AB332" s="65"/>
      <c r="AC332" s="65"/>
    </row>
    <row r="333" spans="1:68" ht="14.25" hidden="1" customHeight="1" x14ac:dyDescent="0.25">
      <c r="A333" s="394" t="s">
        <v>108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  <c r="AA333" s="64"/>
      <c r="AB333" s="64"/>
      <c r="AC333" s="64"/>
    </row>
    <row r="334" spans="1:68" ht="16.5" hidden="1" customHeight="1" x14ac:dyDescent="0.25">
      <c r="A334" s="61" t="s">
        <v>458</v>
      </c>
      <c r="B334" s="61" t="s">
        <v>459</v>
      </c>
      <c r="C334" s="35">
        <v>4301030232</v>
      </c>
      <c r="D334" s="395">
        <v>4607091388374</v>
      </c>
      <c r="E334" s="395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526" t="s">
        <v>460</v>
      </c>
      <c r="Q334" s="397"/>
      <c r="R334" s="397"/>
      <c r="S334" s="397"/>
      <c r="T334" s="398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hidden="1" customHeight="1" x14ac:dyDescent="0.25">
      <c r="A335" s="61" t="s">
        <v>461</v>
      </c>
      <c r="B335" s="61" t="s">
        <v>462</v>
      </c>
      <c r="C335" s="35">
        <v>4301030235</v>
      </c>
      <c r="D335" s="395">
        <v>4607091388381</v>
      </c>
      <c r="E335" s="395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527" t="s">
        <v>463</v>
      </c>
      <c r="Q335" s="397"/>
      <c r="R335" s="397"/>
      <c r="S335" s="397"/>
      <c r="T335" s="398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hidden="1" customHeight="1" x14ac:dyDescent="0.25">
      <c r="A336" s="61" t="s">
        <v>464</v>
      </c>
      <c r="B336" s="61" t="s">
        <v>465</v>
      </c>
      <c r="C336" s="35">
        <v>4301032015</v>
      </c>
      <c r="D336" s="395">
        <v>4607091383102</v>
      </c>
      <c r="E336" s="395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7"/>
      <c r="R336" s="397"/>
      <c r="S336" s="397"/>
      <c r="T336" s="398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hidden="1" customHeight="1" x14ac:dyDescent="0.25">
      <c r="A337" s="61" t="s">
        <v>466</v>
      </c>
      <c r="B337" s="61" t="s">
        <v>467</v>
      </c>
      <c r="C337" s="35">
        <v>4301030233</v>
      </c>
      <c r="D337" s="395">
        <v>4607091388404</v>
      </c>
      <c r="E337" s="395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7"/>
      <c r="R337" s="397"/>
      <c r="S337" s="397"/>
      <c r="T337" s="398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idden="1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6"/>
      <c r="P338" s="382" t="s">
        <v>43</v>
      </c>
      <c r="Q338" s="383"/>
      <c r="R338" s="383"/>
      <c r="S338" s="383"/>
      <c r="T338" s="383"/>
      <c r="U338" s="383"/>
      <c r="V338" s="384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hidden="1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5"/>
      <c r="O339" s="386"/>
      <c r="P339" s="382" t="s">
        <v>43</v>
      </c>
      <c r="Q339" s="383"/>
      <c r="R339" s="383"/>
      <c r="S339" s="383"/>
      <c r="T339" s="383"/>
      <c r="U339" s="383"/>
      <c r="V339" s="384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hidden="1" customHeight="1" x14ac:dyDescent="0.25">
      <c r="A340" s="394" t="s">
        <v>468</v>
      </c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  <c r="AA340" s="64"/>
      <c r="AB340" s="64"/>
      <c r="AC340" s="64"/>
    </row>
    <row r="341" spans="1:68" ht="16.5" hidden="1" customHeight="1" x14ac:dyDescent="0.25">
      <c r="A341" s="61" t="s">
        <v>469</v>
      </c>
      <c r="B341" s="61" t="s">
        <v>470</v>
      </c>
      <c r="C341" s="35">
        <v>4301180007</v>
      </c>
      <c r="D341" s="395">
        <v>4680115881808</v>
      </c>
      <c r="E341" s="395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7"/>
      <c r="R341" s="397"/>
      <c r="S341" s="397"/>
      <c r="T341" s="398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473</v>
      </c>
      <c r="B342" s="61" t="s">
        <v>474</v>
      </c>
      <c r="C342" s="35">
        <v>4301180006</v>
      </c>
      <c r="D342" s="395">
        <v>4680115881822</v>
      </c>
      <c r="E342" s="395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7"/>
      <c r="R342" s="397"/>
      <c r="S342" s="397"/>
      <c r="T342" s="398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475</v>
      </c>
      <c r="B343" s="61" t="s">
        <v>476</v>
      </c>
      <c r="C343" s="35">
        <v>4301180001</v>
      </c>
      <c r="D343" s="395">
        <v>4680115880016</v>
      </c>
      <c r="E343" s="395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7"/>
      <c r="R343" s="397"/>
      <c r="S343" s="397"/>
      <c r="T343" s="398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6"/>
      <c r="P344" s="382" t="s">
        <v>43</v>
      </c>
      <c r="Q344" s="383"/>
      <c r="R344" s="383"/>
      <c r="S344" s="383"/>
      <c r="T344" s="383"/>
      <c r="U344" s="383"/>
      <c r="V344" s="384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5"/>
      <c r="O345" s="386"/>
      <c r="P345" s="382" t="s">
        <v>43</v>
      </c>
      <c r="Q345" s="383"/>
      <c r="R345" s="383"/>
      <c r="S345" s="383"/>
      <c r="T345" s="383"/>
      <c r="U345" s="383"/>
      <c r="V345" s="384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hidden="1" customHeight="1" x14ac:dyDescent="0.25">
      <c r="A346" s="405" t="s">
        <v>477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63"/>
      <c r="AB346" s="63"/>
      <c r="AC346" s="63"/>
    </row>
    <row r="347" spans="1:68" ht="14.25" hidden="1" customHeight="1" x14ac:dyDescent="0.25">
      <c r="A347" s="394" t="s">
        <v>79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64"/>
      <c r="AB347" s="64"/>
      <c r="AC347" s="64"/>
    </row>
    <row r="348" spans="1:68" ht="27" hidden="1" customHeight="1" x14ac:dyDescent="0.25">
      <c r="A348" s="61" t="s">
        <v>478</v>
      </c>
      <c r="B348" s="61" t="s">
        <v>479</v>
      </c>
      <c r="C348" s="35">
        <v>4301031066</v>
      </c>
      <c r="D348" s="395">
        <v>4607091383836</v>
      </c>
      <c r="E348" s="395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7"/>
      <c r="R348" s="397"/>
      <c r="S348" s="397"/>
      <c r="T348" s="398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idden="1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6"/>
      <c r="P349" s="382" t="s">
        <v>43</v>
      </c>
      <c r="Q349" s="383"/>
      <c r="R349" s="383"/>
      <c r="S349" s="383"/>
      <c r="T349" s="383"/>
      <c r="U349" s="383"/>
      <c r="V349" s="384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hidden="1" x14ac:dyDescent="0.2">
      <c r="A350" s="385"/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6"/>
      <c r="P350" s="382" t="s">
        <v>43</v>
      </c>
      <c r="Q350" s="383"/>
      <c r="R350" s="383"/>
      <c r="S350" s="383"/>
      <c r="T350" s="383"/>
      <c r="U350" s="383"/>
      <c r="V350" s="384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hidden="1" customHeight="1" x14ac:dyDescent="0.25">
      <c r="A351" s="394" t="s">
        <v>84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  <c r="AA351" s="64"/>
      <c r="AB351" s="64"/>
      <c r="AC351" s="64"/>
    </row>
    <row r="352" spans="1:68" ht="16.5" hidden="1" customHeight="1" x14ac:dyDescent="0.25">
      <c r="A352" s="61" t="s">
        <v>480</v>
      </c>
      <c r="B352" s="61" t="s">
        <v>481</v>
      </c>
      <c r="C352" s="35">
        <v>4301051142</v>
      </c>
      <c r="D352" s="395">
        <v>4607091387919</v>
      </c>
      <c r="E352" s="395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7"/>
      <c r="R352" s="397"/>
      <c r="S352" s="397"/>
      <c r="T352" s="39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4301051461</v>
      </c>
      <c r="D353" s="395">
        <v>4680115883604</v>
      </c>
      <c r="E353" s="395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7"/>
      <c r="R353" s="397"/>
      <c r="S353" s="397"/>
      <c r="T353" s="39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484</v>
      </c>
      <c r="B354" s="61" t="s">
        <v>485</v>
      </c>
      <c r="C354" s="35">
        <v>4301051485</v>
      </c>
      <c r="D354" s="395">
        <v>4680115883567</v>
      </c>
      <c r="E354" s="395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7"/>
      <c r="R354" s="397"/>
      <c r="S354" s="397"/>
      <c r="T354" s="39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385"/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6"/>
      <c r="P355" s="382" t="s">
        <v>43</v>
      </c>
      <c r="Q355" s="383"/>
      <c r="R355" s="383"/>
      <c r="S355" s="383"/>
      <c r="T355" s="383"/>
      <c r="U355" s="383"/>
      <c r="V355" s="384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hidden="1" x14ac:dyDescent="0.2">
      <c r="A356" s="385"/>
      <c r="B356" s="385"/>
      <c r="C356" s="385"/>
      <c r="D356" s="385"/>
      <c r="E356" s="385"/>
      <c r="F356" s="385"/>
      <c r="G356" s="385"/>
      <c r="H356" s="385"/>
      <c r="I356" s="385"/>
      <c r="J356" s="385"/>
      <c r="K356" s="385"/>
      <c r="L356" s="385"/>
      <c r="M356" s="385"/>
      <c r="N356" s="385"/>
      <c r="O356" s="386"/>
      <c r="P356" s="382" t="s">
        <v>43</v>
      </c>
      <c r="Q356" s="383"/>
      <c r="R356" s="383"/>
      <c r="S356" s="383"/>
      <c r="T356" s="383"/>
      <c r="U356" s="383"/>
      <c r="V356" s="384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hidden="1" customHeight="1" x14ac:dyDescent="0.2">
      <c r="A357" s="430" t="s">
        <v>486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53"/>
      <c r="AB357" s="53"/>
      <c r="AC357" s="53"/>
    </row>
    <row r="358" spans="1:68" ht="16.5" hidden="1" customHeight="1" x14ac:dyDescent="0.25">
      <c r="A358" s="405" t="s">
        <v>487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63"/>
      <c r="AB358" s="63"/>
      <c r="AC358" s="63"/>
    </row>
    <row r="359" spans="1:68" ht="14.25" hidden="1" customHeight="1" x14ac:dyDescent="0.25">
      <c r="A359" s="394" t="s">
        <v>122</v>
      </c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395">
        <v>4680115884847</v>
      </c>
      <c r="E360" s="395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5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7"/>
      <c r="R360" s="397"/>
      <c r="S360" s="397"/>
      <c r="T360" s="398"/>
      <c r="U360" s="38" t="s">
        <v>48</v>
      </c>
      <c r="V360" s="38" t="s">
        <v>48</v>
      </c>
      <c r="W360" s="39" t="s">
        <v>0</v>
      </c>
      <c r="X360" s="57">
        <v>2250</v>
      </c>
      <c r="Y360" s="54">
        <f t="shared" ref="Y360:Y368" si="67">IFERROR(IF(X360="",0,CEILING((X360/$H360),1)*$H360),"")</f>
        <v>2250</v>
      </c>
      <c r="Z360" s="40">
        <f>IFERROR(IF(Y360=0,"",ROUNDUP(Y360/H360,0)*0.02039),"")</f>
        <v>3.0584999999999996</v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2322</v>
      </c>
      <c r="BN360" s="76">
        <f t="shared" ref="BN360:BN368" si="69">IFERROR(Y360*I360/H360,"0")</f>
        <v>2322</v>
      </c>
      <c r="BO360" s="76">
        <f t="shared" ref="BO360:BO368" si="70">IFERROR(1/J360*(X360/H360),"0")</f>
        <v>3.125</v>
      </c>
      <c r="BP360" s="76">
        <f t="shared" ref="BP360:BP368" si="71">IFERROR(1/J360*(Y360/H360),"0")</f>
        <v>3.125</v>
      </c>
    </row>
    <row r="361" spans="1:68" ht="27" hidden="1" customHeight="1" x14ac:dyDescent="0.25">
      <c r="A361" s="61" t="s">
        <v>488</v>
      </c>
      <c r="B361" s="61" t="s">
        <v>490</v>
      </c>
      <c r="C361" s="35">
        <v>4301011869</v>
      </c>
      <c r="D361" s="395">
        <v>4680115884847</v>
      </c>
      <c r="E361" s="395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5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7"/>
      <c r="R361" s="397"/>
      <c r="S361" s="397"/>
      <c r="T361" s="398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395">
        <v>4680115884854</v>
      </c>
      <c r="E362" s="39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7"/>
      <c r="R362" s="397"/>
      <c r="S362" s="397"/>
      <c r="T362" s="398"/>
      <c r="U362" s="38" t="s">
        <v>48</v>
      </c>
      <c r="V362" s="38" t="s">
        <v>48</v>
      </c>
      <c r="W362" s="39" t="s">
        <v>0</v>
      </c>
      <c r="X362" s="57">
        <v>3200</v>
      </c>
      <c r="Y362" s="54">
        <f t="shared" si="67"/>
        <v>3210</v>
      </c>
      <c r="Z362" s="40">
        <f>IFERROR(IF(Y362=0,"",ROUNDUP(Y362/H362,0)*0.02039),"")</f>
        <v>4.3634599999999999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3302.4</v>
      </c>
      <c r="BN362" s="76">
        <f t="shared" si="69"/>
        <v>3312.7200000000003</v>
      </c>
      <c r="BO362" s="76">
        <f t="shared" si="70"/>
        <v>4.4444444444444446</v>
      </c>
      <c r="BP362" s="76">
        <f t="shared" si="71"/>
        <v>4.458333333333333</v>
      </c>
    </row>
    <row r="363" spans="1:68" ht="27" hidden="1" customHeight="1" x14ac:dyDescent="0.25">
      <c r="A363" s="61" t="s">
        <v>491</v>
      </c>
      <c r="B363" s="61" t="s">
        <v>493</v>
      </c>
      <c r="C363" s="35">
        <v>4301011870</v>
      </c>
      <c r="D363" s="395">
        <v>4680115884854</v>
      </c>
      <c r="E363" s="395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5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7"/>
      <c r="R363" s="397"/>
      <c r="S363" s="397"/>
      <c r="T363" s="398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395">
        <v>4680115884830</v>
      </c>
      <c r="E364" s="395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7"/>
      <c r="R364" s="397"/>
      <c r="S364" s="397"/>
      <c r="T364" s="398"/>
      <c r="U364" s="38" t="s">
        <v>48</v>
      </c>
      <c r="V364" s="38" t="s">
        <v>48</v>
      </c>
      <c r="W364" s="39" t="s">
        <v>0</v>
      </c>
      <c r="X364" s="57">
        <v>3000</v>
      </c>
      <c r="Y364" s="54">
        <f t="shared" si="67"/>
        <v>3000</v>
      </c>
      <c r="Z364" s="40">
        <f>IFERROR(IF(Y364=0,"",ROUNDUP(Y364/H364,0)*0.02039),"")</f>
        <v>4.0779999999999994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3096</v>
      </c>
      <c r="BN364" s="76">
        <f t="shared" si="69"/>
        <v>3096</v>
      </c>
      <c r="BO364" s="76">
        <f t="shared" si="70"/>
        <v>4.1666666666666661</v>
      </c>
      <c r="BP364" s="76">
        <f t="shared" si="71"/>
        <v>4.1666666666666661</v>
      </c>
    </row>
    <row r="365" spans="1:68" ht="27" hidden="1" customHeight="1" x14ac:dyDescent="0.25">
      <c r="A365" s="61" t="s">
        <v>494</v>
      </c>
      <c r="B365" s="61" t="s">
        <v>496</v>
      </c>
      <c r="C365" s="35">
        <v>4301011867</v>
      </c>
      <c r="D365" s="395">
        <v>4680115884830</v>
      </c>
      <c r="E365" s="395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7"/>
      <c r="R365" s="397"/>
      <c r="S365" s="397"/>
      <c r="T365" s="398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hidden="1" customHeight="1" x14ac:dyDescent="0.25">
      <c r="A366" s="61" t="s">
        <v>497</v>
      </c>
      <c r="B366" s="61" t="s">
        <v>498</v>
      </c>
      <c r="C366" s="35">
        <v>4301011433</v>
      </c>
      <c r="D366" s="395">
        <v>4680115882638</v>
      </c>
      <c r="E366" s="395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7"/>
      <c r="R366" s="397"/>
      <c r="S366" s="397"/>
      <c r="T366" s="398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hidden="1" customHeight="1" x14ac:dyDescent="0.25">
      <c r="A367" s="61" t="s">
        <v>499</v>
      </c>
      <c r="B367" s="61" t="s">
        <v>500</v>
      </c>
      <c r="C367" s="35">
        <v>4301011952</v>
      </c>
      <c r="D367" s="395">
        <v>4680115884922</v>
      </c>
      <c r="E367" s="395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7"/>
      <c r="R367" s="397"/>
      <c r="S367" s="397"/>
      <c r="T367" s="398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hidden="1" customHeight="1" x14ac:dyDescent="0.25">
      <c r="A368" s="61" t="s">
        <v>501</v>
      </c>
      <c r="B368" s="61" t="s">
        <v>502</v>
      </c>
      <c r="C368" s="35">
        <v>4301011868</v>
      </c>
      <c r="D368" s="395">
        <v>4680115884861</v>
      </c>
      <c r="E368" s="395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7"/>
      <c r="R368" s="397"/>
      <c r="S368" s="397"/>
      <c r="T368" s="398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5"/>
      <c r="O369" s="386"/>
      <c r="P369" s="382" t="s">
        <v>43</v>
      </c>
      <c r="Q369" s="383"/>
      <c r="R369" s="383"/>
      <c r="S369" s="383"/>
      <c r="T369" s="383"/>
      <c r="U369" s="383"/>
      <c r="V369" s="384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563.33333333333337</v>
      </c>
      <c r="Y369" s="42">
        <f>IFERROR(Y360/H360,"0")+IFERROR(Y361/H361,"0")+IFERROR(Y362/H362,"0")+IFERROR(Y363/H363,"0")+IFERROR(Y364/H364,"0")+IFERROR(Y365/H365,"0")+IFERROR(Y366/H366,"0")+IFERROR(Y367/H367,"0")+IFERROR(Y368/H368,"0")</f>
        <v>564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11.499959999999998</v>
      </c>
      <c r="AA369" s="65"/>
      <c r="AB369" s="65"/>
      <c r="AC369" s="65"/>
    </row>
    <row r="370" spans="1:68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5"/>
      <c r="O370" s="386"/>
      <c r="P370" s="382" t="s">
        <v>43</v>
      </c>
      <c r="Q370" s="383"/>
      <c r="R370" s="383"/>
      <c r="S370" s="383"/>
      <c r="T370" s="383"/>
      <c r="U370" s="383"/>
      <c r="V370" s="384"/>
      <c r="W370" s="41" t="s">
        <v>0</v>
      </c>
      <c r="X370" s="42">
        <f>IFERROR(SUM(X360:X368),"0")</f>
        <v>8450</v>
      </c>
      <c r="Y370" s="42">
        <f>IFERROR(SUM(Y360:Y368),"0")</f>
        <v>8460</v>
      </c>
      <c r="Z370" s="41"/>
      <c r="AA370" s="65"/>
      <c r="AB370" s="65"/>
      <c r="AC370" s="65"/>
    </row>
    <row r="371" spans="1:68" ht="14.25" hidden="1" customHeight="1" x14ac:dyDescent="0.25">
      <c r="A371" s="394" t="s">
        <v>162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395">
        <v>4607091383980</v>
      </c>
      <c r="E372" s="395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7"/>
      <c r="R372" s="397"/>
      <c r="S372" s="397"/>
      <c r="T372" s="398"/>
      <c r="U372" s="38" t="s">
        <v>48</v>
      </c>
      <c r="V372" s="38" t="s">
        <v>48</v>
      </c>
      <c r="W372" s="39" t="s">
        <v>0</v>
      </c>
      <c r="X372" s="57">
        <v>3550</v>
      </c>
      <c r="Y372" s="54">
        <f>IFERROR(IF(X372="",0,CEILING((X372/$H372),1)*$H372),"")</f>
        <v>3555</v>
      </c>
      <c r="Z372" s="40">
        <f>IFERROR(IF(Y372=0,"",ROUNDUP(Y372/H372,0)*0.02175),"")</f>
        <v>5.1547499999999999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3663.6</v>
      </c>
      <c r="BN372" s="76">
        <f>IFERROR(Y372*I372/H372,"0")</f>
        <v>3668.76</v>
      </c>
      <c r="BO372" s="76">
        <f>IFERROR(1/J372*(X372/H372),"0")</f>
        <v>4.9305555555555554</v>
      </c>
      <c r="BP372" s="76">
        <f>IFERROR(1/J372*(Y372/H372),"0")</f>
        <v>4.9375</v>
      </c>
    </row>
    <row r="373" spans="1:68" ht="27" hidden="1" customHeight="1" x14ac:dyDescent="0.25">
      <c r="A373" s="61" t="s">
        <v>505</v>
      </c>
      <c r="B373" s="61" t="s">
        <v>506</v>
      </c>
      <c r="C373" s="35">
        <v>4301020179</v>
      </c>
      <c r="D373" s="395">
        <v>4607091384178</v>
      </c>
      <c r="E373" s="395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7"/>
      <c r="R373" s="397"/>
      <c r="S373" s="397"/>
      <c r="T373" s="398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6"/>
      <c r="P374" s="382" t="s">
        <v>43</v>
      </c>
      <c r="Q374" s="383"/>
      <c r="R374" s="383"/>
      <c r="S374" s="383"/>
      <c r="T374" s="383"/>
      <c r="U374" s="383"/>
      <c r="V374" s="384"/>
      <c r="W374" s="41" t="s">
        <v>42</v>
      </c>
      <c r="X374" s="42">
        <f>IFERROR(X372/H372,"0")+IFERROR(X373/H373,"0")</f>
        <v>236.66666666666666</v>
      </c>
      <c r="Y374" s="42">
        <f>IFERROR(Y372/H372,"0")+IFERROR(Y373/H373,"0")</f>
        <v>237</v>
      </c>
      <c r="Z374" s="42">
        <f>IFERROR(IF(Z372="",0,Z372),"0")+IFERROR(IF(Z373="",0,Z373),"0")</f>
        <v>5.1547499999999999</v>
      </c>
      <c r="AA374" s="65"/>
      <c r="AB374" s="65"/>
      <c r="AC374" s="65"/>
    </row>
    <row r="375" spans="1:68" x14ac:dyDescent="0.2">
      <c r="A375" s="385"/>
      <c r="B375" s="385"/>
      <c r="C375" s="385"/>
      <c r="D375" s="385"/>
      <c r="E375" s="385"/>
      <c r="F375" s="385"/>
      <c r="G375" s="385"/>
      <c r="H375" s="385"/>
      <c r="I375" s="385"/>
      <c r="J375" s="385"/>
      <c r="K375" s="385"/>
      <c r="L375" s="385"/>
      <c r="M375" s="385"/>
      <c r="N375" s="385"/>
      <c r="O375" s="386"/>
      <c r="P375" s="382" t="s">
        <v>43</v>
      </c>
      <c r="Q375" s="383"/>
      <c r="R375" s="383"/>
      <c r="S375" s="383"/>
      <c r="T375" s="383"/>
      <c r="U375" s="383"/>
      <c r="V375" s="384"/>
      <c r="W375" s="41" t="s">
        <v>0</v>
      </c>
      <c r="X375" s="42">
        <f>IFERROR(SUM(X372:X373),"0")</f>
        <v>3550</v>
      </c>
      <c r="Y375" s="42">
        <f>IFERROR(SUM(Y372:Y373),"0")</f>
        <v>3555</v>
      </c>
      <c r="Z375" s="41"/>
      <c r="AA375" s="65"/>
      <c r="AB375" s="65"/>
      <c r="AC375" s="65"/>
    </row>
    <row r="376" spans="1:68" ht="14.25" hidden="1" customHeight="1" x14ac:dyDescent="0.25">
      <c r="A376" s="394" t="s">
        <v>84</v>
      </c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  <c r="X376" s="394"/>
      <c r="Y376" s="394"/>
      <c r="Z376" s="394"/>
      <c r="AA376" s="64"/>
      <c r="AB376" s="64"/>
      <c r="AC376" s="64"/>
    </row>
    <row r="377" spans="1:68" ht="27" hidden="1" customHeight="1" x14ac:dyDescent="0.25">
      <c r="A377" s="61" t="s">
        <v>507</v>
      </c>
      <c r="B377" s="61" t="s">
        <v>508</v>
      </c>
      <c r="C377" s="35">
        <v>4301051560</v>
      </c>
      <c r="D377" s="395">
        <v>4607091383928</v>
      </c>
      <c r="E377" s="395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7"/>
      <c r="R377" s="397"/>
      <c r="S377" s="397"/>
      <c r="T377" s="398"/>
      <c r="U377" s="38" t="s">
        <v>48</v>
      </c>
      <c r="V377" s="38" t="s">
        <v>48</v>
      </c>
      <c r="W377" s="39" t="s">
        <v>0</v>
      </c>
      <c r="X377" s="57">
        <v>0</v>
      </c>
      <c r="Y377" s="54">
        <f>IFERROR(IF(X377="",0,CEILING((X377/$H377),1)*$H377),"")</f>
        <v>0</v>
      </c>
      <c r="Z377" s="40" t="str">
        <f>IFERROR(IF(Y377=0,"",ROUNDUP(Y377/H377,0)*0.02175),"")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0</v>
      </c>
      <c r="BN377" s="76">
        <f>IFERROR(Y377*I377/H377,"0")</f>
        <v>0</v>
      </c>
      <c r="BO377" s="76">
        <f>IFERROR(1/J377*(X377/H377),"0")</f>
        <v>0</v>
      </c>
      <c r="BP377" s="76">
        <f>IFERROR(1/J377*(Y377/H377),"0")</f>
        <v>0</v>
      </c>
    </row>
    <row r="378" spans="1:68" ht="27" hidden="1" customHeight="1" x14ac:dyDescent="0.25">
      <c r="A378" s="61" t="s">
        <v>507</v>
      </c>
      <c r="B378" s="61" t="s">
        <v>509</v>
      </c>
      <c r="C378" s="35">
        <v>4301051639</v>
      </c>
      <c r="D378" s="395">
        <v>4607091383928</v>
      </c>
      <c r="E378" s="395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5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7"/>
      <c r="R378" s="397"/>
      <c r="S378" s="397"/>
      <c r="T378" s="398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hidden="1" customHeight="1" x14ac:dyDescent="0.25">
      <c r="A379" s="61" t="s">
        <v>510</v>
      </c>
      <c r="B379" s="61" t="s">
        <v>511</v>
      </c>
      <c r="C379" s="35">
        <v>4301051636</v>
      </c>
      <c r="D379" s="395">
        <v>4607091384260</v>
      </c>
      <c r="E379" s="395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5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7"/>
      <c r="R379" s="397"/>
      <c r="S379" s="397"/>
      <c r="T379" s="398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hidden="1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6"/>
      <c r="P380" s="382" t="s">
        <v>43</v>
      </c>
      <c r="Q380" s="383"/>
      <c r="R380" s="383"/>
      <c r="S380" s="383"/>
      <c r="T380" s="383"/>
      <c r="U380" s="383"/>
      <c r="V380" s="384"/>
      <c r="W380" s="41" t="s">
        <v>42</v>
      </c>
      <c r="X380" s="42">
        <f>IFERROR(X377/H377,"0")+IFERROR(X378/H378,"0")+IFERROR(X379/H379,"0")</f>
        <v>0</v>
      </c>
      <c r="Y380" s="42">
        <f>IFERROR(Y377/H377,"0")+IFERROR(Y378/H378,"0")+IFERROR(Y379/H379,"0")</f>
        <v>0</v>
      </c>
      <c r="Z380" s="42">
        <f>IFERROR(IF(Z377="",0,Z377),"0")+IFERROR(IF(Z378="",0,Z378),"0")+IFERROR(IF(Z379="",0,Z379),"0")</f>
        <v>0</v>
      </c>
      <c r="AA380" s="65"/>
      <c r="AB380" s="65"/>
      <c r="AC380" s="65"/>
    </row>
    <row r="381" spans="1:68" hidden="1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6"/>
      <c r="P381" s="382" t="s">
        <v>43</v>
      </c>
      <c r="Q381" s="383"/>
      <c r="R381" s="383"/>
      <c r="S381" s="383"/>
      <c r="T381" s="383"/>
      <c r="U381" s="383"/>
      <c r="V381" s="384"/>
      <c r="W381" s="41" t="s">
        <v>0</v>
      </c>
      <c r="X381" s="42">
        <f>IFERROR(SUM(X377:X379),"0")</f>
        <v>0</v>
      </c>
      <c r="Y381" s="42">
        <f>IFERROR(SUM(Y377:Y379),"0")</f>
        <v>0</v>
      </c>
      <c r="Z381" s="41"/>
      <c r="AA381" s="65"/>
      <c r="AB381" s="65"/>
      <c r="AC381" s="65"/>
    </row>
    <row r="382" spans="1:68" ht="14.25" hidden="1" customHeight="1" x14ac:dyDescent="0.25">
      <c r="A382" s="394" t="s">
        <v>183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64"/>
      <c r="AB382" s="64"/>
      <c r="AC382" s="64"/>
    </row>
    <row r="383" spans="1:68" ht="16.5" hidden="1" customHeight="1" x14ac:dyDescent="0.25">
      <c r="A383" s="61" t="s">
        <v>512</v>
      </c>
      <c r="B383" s="61" t="s">
        <v>513</v>
      </c>
      <c r="C383" s="35">
        <v>4301060314</v>
      </c>
      <c r="D383" s="395">
        <v>4607091384673</v>
      </c>
      <c r="E383" s="395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4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7"/>
      <c r="R383" s="397"/>
      <c r="S383" s="397"/>
      <c r="T383" s="398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hidden="1" customHeight="1" x14ac:dyDescent="0.25">
      <c r="A384" s="61" t="s">
        <v>512</v>
      </c>
      <c r="B384" s="61" t="s">
        <v>514</v>
      </c>
      <c r="C384" s="35">
        <v>4301060345</v>
      </c>
      <c r="D384" s="395">
        <v>4607091384673</v>
      </c>
      <c r="E384" s="395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7"/>
      <c r="R384" s="397"/>
      <c r="S384" s="397"/>
      <c r="T384" s="398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idden="1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6"/>
      <c r="P385" s="382" t="s">
        <v>43</v>
      </c>
      <c r="Q385" s="383"/>
      <c r="R385" s="383"/>
      <c r="S385" s="383"/>
      <c r="T385" s="383"/>
      <c r="U385" s="383"/>
      <c r="V385" s="384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hidden="1" x14ac:dyDescent="0.2">
      <c r="A386" s="385"/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6"/>
      <c r="P386" s="382" t="s">
        <v>43</v>
      </c>
      <c r="Q386" s="383"/>
      <c r="R386" s="383"/>
      <c r="S386" s="383"/>
      <c r="T386" s="383"/>
      <c r="U386" s="383"/>
      <c r="V386" s="384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hidden="1" customHeight="1" x14ac:dyDescent="0.25">
      <c r="A387" s="405" t="s">
        <v>515</v>
      </c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5"/>
      <c r="W387" s="405"/>
      <c r="X387" s="405"/>
      <c r="Y387" s="405"/>
      <c r="Z387" s="405"/>
      <c r="AA387" s="63"/>
      <c r="AB387" s="63"/>
      <c r="AC387" s="63"/>
    </row>
    <row r="388" spans="1:68" ht="14.25" hidden="1" customHeight="1" x14ac:dyDescent="0.25">
      <c r="A388" s="394" t="s">
        <v>122</v>
      </c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  <c r="X388" s="394"/>
      <c r="Y388" s="394"/>
      <c r="Z388" s="394"/>
      <c r="AA388" s="64"/>
      <c r="AB388" s="64"/>
      <c r="AC388" s="64"/>
    </row>
    <row r="389" spans="1:68" ht="27" hidden="1" customHeight="1" x14ac:dyDescent="0.25">
      <c r="A389" s="61" t="s">
        <v>516</v>
      </c>
      <c r="B389" s="61" t="s">
        <v>517</v>
      </c>
      <c r="C389" s="35">
        <v>4301011873</v>
      </c>
      <c r="D389" s="395">
        <v>4680115881907</v>
      </c>
      <c r="E389" s="395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498" t="s">
        <v>518</v>
      </c>
      <c r="Q389" s="397"/>
      <c r="R389" s="397"/>
      <c r="S389" s="397"/>
      <c r="T389" s="398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hidden="1" customHeight="1" x14ac:dyDescent="0.25">
      <c r="A390" s="61" t="s">
        <v>519</v>
      </c>
      <c r="B390" s="61" t="s">
        <v>520</v>
      </c>
      <c r="C390" s="35">
        <v>4301011874</v>
      </c>
      <c r="D390" s="395">
        <v>4680115884892</v>
      </c>
      <c r="E390" s="395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4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7"/>
      <c r="R390" s="397"/>
      <c r="S390" s="397"/>
      <c r="T390" s="398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hidden="1" customHeight="1" x14ac:dyDescent="0.25">
      <c r="A391" s="61" t="s">
        <v>521</v>
      </c>
      <c r="B391" s="61" t="s">
        <v>522</v>
      </c>
      <c r="C391" s="35">
        <v>4301011875</v>
      </c>
      <c r="D391" s="395">
        <v>4680115884885</v>
      </c>
      <c r="E391" s="395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5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7"/>
      <c r="R391" s="397"/>
      <c r="S391" s="397"/>
      <c r="T391" s="39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hidden="1" customHeight="1" x14ac:dyDescent="0.25">
      <c r="A392" s="61" t="s">
        <v>523</v>
      </c>
      <c r="B392" s="61" t="s">
        <v>524</v>
      </c>
      <c r="C392" s="35">
        <v>4301011871</v>
      </c>
      <c r="D392" s="395">
        <v>4680115884908</v>
      </c>
      <c r="E392" s="395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7"/>
      <c r="R392" s="397"/>
      <c r="S392" s="397"/>
      <c r="T392" s="398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385"/>
      <c r="B393" s="385"/>
      <c r="C393" s="385"/>
      <c r="D393" s="385"/>
      <c r="E393" s="385"/>
      <c r="F393" s="385"/>
      <c r="G393" s="385"/>
      <c r="H393" s="385"/>
      <c r="I393" s="385"/>
      <c r="J393" s="385"/>
      <c r="K393" s="385"/>
      <c r="L393" s="385"/>
      <c r="M393" s="385"/>
      <c r="N393" s="385"/>
      <c r="O393" s="386"/>
      <c r="P393" s="382" t="s">
        <v>43</v>
      </c>
      <c r="Q393" s="383"/>
      <c r="R393" s="383"/>
      <c r="S393" s="383"/>
      <c r="T393" s="383"/>
      <c r="U393" s="383"/>
      <c r="V393" s="384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hidden="1" x14ac:dyDescent="0.2">
      <c r="A394" s="385"/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  <c r="N394" s="385"/>
      <c r="O394" s="386"/>
      <c r="P394" s="382" t="s">
        <v>43</v>
      </c>
      <c r="Q394" s="383"/>
      <c r="R394" s="383"/>
      <c r="S394" s="383"/>
      <c r="T394" s="383"/>
      <c r="U394" s="383"/>
      <c r="V394" s="384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hidden="1" customHeight="1" x14ac:dyDescent="0.25">
      <c r="A395" s="394" t="s">
        <v>79</v>
      </c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  <c r="X395" s="394"/>
      <c r="Y395" s="394"/>
      <c r="Z395" s="394"/>
      <c r="AA395" s="64"/>
      <c r="AB395" s="64"/>
      <c r="AC395" s="64"/>
    </row>
    <row r="396" spans="1:68" ht="27" hidden="1" customHeight="1" x14ac:dyDescent="0.25">
      <c r="A396" s="61" t="s">
        <v>525</v>
      </c>
      <c r="B396" s="61" t="s">
        <v>526</v>
      </c>
      <c r="C396" s="35">
        <v>4301031303</v>
      </c>
      <c r="D396" s="395">
        <v>4607091384802</v>
      </c>
      <c r="E396" s="395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4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7"/>
      <c r="R396" s="397"/>
      <c r="S396" s="397"/>
      <c r="T396" s="39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hidden="1" customHeight="1" x14ac:dyDescent="0.25">
      <c r="A397" s="61" t="s">
        <v>527</v>
      </c>
      <c r="B397" s="61" t="s">
        <v>528</v>
      </c>
      <c r="C397" s="35">
        <v>4301031304</v>
      </c>
      <c r="D397" s="395">
        <v>4607091384826</v>
      </c>
      <c r="E397" s="395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4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7"/>
      <c r="R397" s="397"/>
      <c r="S397" s="397"/>
      <c r="T397" s="398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idden="1" x14ac:dyDescent="0.2">
      <c r="A398" s="385"/>
      <c r="B398" s="385"/>
      <c r="C398" s="385"/>
      <c r="D398" s="385"/>
      <c r="E398" s="385"/>
      <c r="F398" s="385"/>
      <c r="G398" s="385"/>
      <c r="H398" s="385"/>
      <c r="I398" s="385"/>
      <c r="J398" s="385"/>
      <c r="K398" s="385"/>
      <c r="L398" s="385"/>
      <c r="M398" s="385"/>
      <c r="N398" s="385"/>
      <c r="O398" s="386"/>
      <c r="P398" s="382" t="s">
        <v>43</v>
      </c>
      <c r="Q398" s="383"/>
      <c r="R398" s="383"/>
      <c r="S398" s="383"/>
      <c r="T398" s="383"/>
      <c r="U398" s="383"/>
      <c r="V398" s="384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hidden="1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85"/>
      <c r="O399" s="386"/>
      <c r="P399" s="382" t="s">
        <v>43</v>
      </c>
      <c r="Q399" s="383"/>
      <c r="R399" s="383"/>
      <c r="S399" s="383"/>
      <c r="T399" s="383"/>
      <c r="U399" s="383"/>
      <c r="V399" s="384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hidden="1" customHeight="1" x14ac:dyDescent="0.25">
      <c r="A400" s="394" t="s">
        <v>84</v>
      </c>
      <c r="B400" s="394"/>
      <c r="C400" s="394"/>
      <c r="D400" s="394"/>
      <c r="E400" s="394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  <c r="X400" s="394"/>
      <c r="Y400" s="394"/>
      <c r="Z400" s="394"/>
      <c r="AA400" s="64"/>
      <c r="AB400" s="64"/>
      <c r="AC400" s="64"/>
    </row>
    <row r="401" spans="1:68" ht="27" hidden="1" customHeight="1" x14ac:dyDescent="0.25">
      <c r="A401" s="61" t="s">
        <v>529</v>
      </c>
      <c r="B401" s="61" t="s">
        <v>530</v>
      </c>
      <c r="C401" s="35">
        <v>4301051635</v>
      </c>
      <c r="D401" s="395">
        <v>4607091384246</v>
      </c>
      <c r="E401" s="39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7"/>
      <c r="R401" s="397"/>
      <c r="S401" s="397"/>
      <c r="T401" s="39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hidden="1" customHeight="1" x14ac:dyDescent="0.25">
      <c r="A402" s="61" t="s">
        <v>531</v>
      </c>
      <c r="B402" s="61" t="s">
        <v>532</v>
      </c>
      <c r="C402" s="35">
        <v>4301051445</v>
      </c>
      <c r="D402" s="395">
        <v>4680115881976</v>
      </c>
      <c r="E402" s="395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7"/>
      <c r="R402" s="397"/>
      <c r="S402" s="397"/>
      <c r="T402" s="39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hidden="1" customHeight="1" x14ac:dyDescent="0.25">
      <c r="A403" s="61" t="s">
        <v>533</v>
      </c>
      <c r="B403" s="61" t="s">
        <v>534</v>
      </c>
      <c r="C403" s="35">
        <v>4301051297</v>
      </c>
      <c r="D403" s="395">
        <v>4607091384253</v>
      </c>
      <c r="E403" s="395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4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7"/>
      <c r="R403" s="397"/>
      <c r="S403" s="397"/>
      <c r="T403" s="398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533</v>
      </c>
      <c r="B404" s="61" t="s">
        <v>535</v>
      </c>
      <c r="C404" s="35">
        <v>4301051634</v>
      </c>
      <c r="D404" s="395">
        <v>4607091384253</v>
      </c>
      <c r="E404" s="395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7"/>
      <c r="R404" s="397"/>
      <c r="S404" s="397"/>
      <c r="T404" s="398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536</v>
      </c>
      <c r="B405" s="61" t="s">
        <v>537</v>
      </c>
      <c r="C405" s="35">
        <v>4301051444</v>
      </c>
      <c r="D405" s="395">
        <v>4680115881969</v>
      </c>
      <c r="E405" s="395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7"/>
      <c r="R405" s="397"/>
      <c r="S405" s="397"/>
      <c r="T405" s="398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5"/>
      <c r="O406" s="386"/>
      <c r="P406" s="382" t="s">
        <v>43</v>
      </c>
      <c r="Q406" s="383"/>
      <c r="R406" s="383"/>
      <c r="S406" s="383"/>
      <c r="T406" s="383"/>
      <c r="U406" s="383"/>
      <c r="V406" s="384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6"/>
      <c r="P407" s="382" t="s">
        <v>43</v>
      </c>
      <c r="Q407" s="383"/>
      <c r="R407" s="383"/>
      <c r="S407" s="383"/>
      <c r="T407" s="383"/>
      <c r="U407" s="383"/>
      <c r="V407" s="384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394" t="s">
        <v>183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64"/>
      <c r="AB408" s="64"/>
      <c r="AC408" s="64"/>
    </row>
    <row r="409" spans="1:68" ht="27" hidden="1" customHeight="1" x14ac:dyDescent="0.25">
      <c r="A409" s="61" t="s">
        <v>538</v>
      </c>
      <c r="B409" s="61" t="s">
        <v>539</v>
      </c>
      <c r="C409" s="35">
        <v>4301060377</v>
      </c>
      <c r="D409" s="395">
        <v>4607091389357</v>
      </c>
      <c r="E409" s="395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7"/>
      <c r="R409" s="397"/>
      <c r="S409" s="397"/>
      <c r="T409" s="39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idden="1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85"/>
      <c r="O410" s="386"/>
      <c r="P410" s="382" t="s">
        <v>43</v>
      </c>
      <c r="Q410" s="383"/>
      <c r="R410" s="383"/>
      <c r="S410" s="383"/>
      <c r="T410" s="383"/>
      <c r="U410" s="383"/>
      <c r="V410" s="384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hidden="1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6"/>
      <c r="P411" s="382" t="s">
        <v>43</v>
      </c>
      <c r="Q411" s="383"/>
      <c r="R411" s="383"/>
      <c r="S411" s="383"/>
      <c r="T411" s="383"/>
      <c r="U411" s="383"/>
      <c r="V411" s="384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hidden="1" customHeight="1" x14ac:dyDescent="0.2">
      <c r="A412" s="430" t="s">
        <v>540</v>
      </c>
      <c r="B412" s="430"/>
      <c r="C412" s="430"/>
      <c r="D412" s="430"/>
      <c r="E412" s="430"/>
      <c r="F412" s="430"/>
      <c r="G412" s="430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53"/>
      <c r="AB412" s="53"/>
      <c r="AC412" s="53"/>
    </row>
    <row r="413" spans="1:68" ht="16.5" hidden="1" customHeight="1" x14ac:dyDescent="0.25">
      <c r="A413" s="405" t="s">
        <v>541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63"/>
      <c r="AB413" s="63"/>
      <c r="AC413" s="63"/>
    </row>
    <row r="414" spans="1:68" ht="14.25" hidden="1" customHeight="1" x14ac:dyDescent="0.25">
      <c r="A414" s="394" t="s">
        <v>122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94"/>
      <c r="AA414" s="64"/>
      <c r="AB414" s="64"/>
      <c r="AC414" s="64"/>
    </row>
    <row r="415" spans="1:68" ht="27" hidden="1" customHeight="1" x14ac:dyDescent="0.25">
      <c r="A415" s="61" t="s">
        <v>542</v>
      </c>
      <c r="B415" s="61" t="s">
        <v>543</v>
      </c>
      <c r="C415" s="35">
        <v>4301011428</v>
      </c>
      <c r="D415" s="395">
        <v>4607091389708</v>
      </c>
      <c r="E415" s="395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7"/>
      <c r="R415" s="397"/>
      <c r="S415" s="397"/>
      <c r="T415" s="39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85"/>
      <c r="O416" s="386"/>
      <c r="P416" s="382" t="s">
        <v>43</v>
      </c>
      <c r="Q416" s="383"/>
      <c r="R416" s="383"/>
      <c r="S416" s="383"/>
      <c r="T416" s="383"/>
      <c r="U416" s="383"/>
      <c r="V416" s="384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hidden="1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6"/>
      <c r="P417" s="382" t="s">
        <v>43</v>
      </c>
      <c r="Q417" s="383"/>
      <c r="R417" s="383"/>
      <c r="S417" s="383"/>
      <c r="T417" s="383"/>
      <c r="U417" s="383"/>
      <c r="V417" s="384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394" t="s">
        <v>79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4"/>
      <c r="AB418" s="64"/>
      <c r="AC418" s="64"/>
    </row>
    <row r="419" spans="1:68" ht="27" hidden="1" customHeight="1" x14ac:dyDescent="0.25">
      <c r="A419" s="61" t="s">
        <v>544</v>
      </c>
      <c r="B419" s="61" t="s">
        <v>545</v>
      </c>
      <c r="C419" s="35">
        <v>4301031322</v>
      </c>
      <c r="D419" s="395">
        <v>4607091389753</v>
      </c>
      <c r="E419" s="395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4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7"/>
      <c r="R419" s="397"/>
      <c r="S419" s="397"/>
      <c r="T419" s="398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hidden="1" customHeight="1" x14ac:dyDescent="0.25">
      <c r="A420" s="61" t="s">
        <v>544</v>
      </c>
      <c r="B420" s="61" t="s">
        <v>546</v>
      </c>
      <c r="C420" s="35">
        <v>4301031355</v>
      </c>
      <c r="D420" s="395">
        <v>4607091389753</v>
      </c>
      <c r="E420" s="395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4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7"/>
      <c r="R420" s="397"/>
      <c r="S420" s="397"/>
      <c r="T420" s="398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hidden="1" customHeight="1" x14ac:dyDescent="0.25">
      <c r="A421" s="61" t="s">
        <v>547</v>
      </c>
      <c r="B421" s="61" t="s">
        <v>548</v>
      </c>
      <c r="C421" s="35">
        <v>4301031323</v>
      </c>
      <c r="D421" s="395">
        <v>4607091389760</v>
      </c>
      <c r="E421" s="395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4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7"/>
      <c r="R421" s="397"/>
      <c r="S421" s="397"/>
      <c r="T421" s="398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hidden="1" customHeight="1" x14ac:dyDescent="0.25">
      <c r="A422" s="61" t="s">
        <v>549</v>
      </c>
      <c r="B422" s="61" t="s">
        <v>550</v>
      </c>
      <c r="C422" s="35">
        <v>4301031325</v>
      </c>
      <c r="D422" s="395">
        <v>4607091389746</v>
      </c>
      <c r="E422" s="395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7"/>
      <c r="R422" s="397"/>
      <c r="S422" s="397"/>
      <c r="T422" s="398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hidden="1" customHeight="1" x14ac:dyDescent="0.25">
      <c r="A423" s="61" t="s">
        <v>549</v>
      </c>
      <c r="B423" s="61" t="s">
        <v>551</v>
      </c>
      <c r="C423" s="35">
        <v>4301031356</v>
      </c>
      <c r="D423" s="395">
        <v>4607091389746</v>
      </c>
      <c r="E423" s="395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7"/>
      <c r="R423" s="397"/>
      <c r="S423" s="397"/>
      <c r="T423" s="398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hidden="1" customHeight="1" x14ac:dyDescent="0.25">
      <c r="A424" s="61" t="s">
        <v>552</v>
      </c>
      <c r="B424" s="61" t="s">
        <v>553</v>
      </c>
      <c r="C424" s="35">
        <v>4301031335</v>
      </c>
      <c r="D424" s="395">
        <v>4680115883147</v>
      </c>
      <c r="E424" s="395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7"/>
      <c r="R424" s="397"/>
      <c r="S424" s="397"/>
      <c r="T424" s="398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hidden="1" customHeight="1" x14ac:dyDescent="0.25">
      <c r="A425" s="61" t="s">
        <v>552</v>
      </c>
      <c r="B425" s="61" t="s">
        <v>554</v>
      </c>
      <c r="C425" s="35">
        <v>4301031257</v>
      </c>
      <c r="D425" s="395">
        <v>4680115883147</v>
      </c>
      <c r="E425" s="395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7"/>
      <c r="R425" s="397"/>
      <c r="S425" s="397"/>
      <c r="T425" s="398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hidden="1" customHeight="1" x14ac:dyDescent="0.25">
      <c r="A426" s="61" t="s">
        <v>555</v>
      </c>
      <c r="B426" s="61" t="s">
        <v>556</v>
      </c>
      <c r="C426" s="35">
        <v>4301031330</v>
      </c>
      <c r="D426" s="395">
        <v>4607091384338</v>
      </c>
      <c r="E426" s="395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4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7"/>
      <c r="R426" s="397"/>
      <c r="S426" s="397"/>
      <c r="T426" s="398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hidden="1" customHeight="1" x14ac:dyDescent="0.25">
      <c r="A427" s="61" t="s">
        <v>555</v>
      </c>
      <c r="B427" s="61" t="s">
        <v>557</v>
      </c>
      <c r="C427" s="35">
        <v>4301031178</v>
      </c>
      <c r="D427" s="395">
        <v>4607091384338</v>
      </c>
      <c r="E427" s="395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4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7"/>
      <c r="R427" s="397"/>
      <c r="S427" s="397"/>
      <c r="T427" s="398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hidden="1" customHeight="1" x14ac:dyDescent="0.25">
      <c r="A428" s="61" t="s">
        <v>558</v>
      </c>
      <c r="B428" s="61" t="s">
        <v>559</v>
      </c>
      <c r="C428" s="35">
        <v>4301031336</v>
      </c>
      <c r="D428" s="395">
        <v>4680115883154</v>
      </c>
      <c r="E428" s="395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4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7"/>
      <c r="R428" s="397"/>
      <c r="S428" s="397"/>
      <c r="T428" s="398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hidden="1" customHeight="1" x14ac:dyDescent="0.25">
      <c r="A429" s="61" t="s">
        <v>558</v>
      </c>
      <c r="B429" s="61" t="s">
        <v>560</v>
      </c>
      <c r="C429" s="35">
        <v>4301031254</v>
      </c>
      <c r="D429" s="395">
        <v>4680115883154</v>
      </c>
      <c r="E429" s="395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4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7"/>
      <c r="R429" s="397"/>
      <c r="S429" s="397"/>
      <c r="T429" s="398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hidden="1" customHeight="1" x14ac:dyDescent="0.25">
      <c r="A430" s="61" t="s">
        <v>561</v>
      </c>
      <c r="B430" s="61" t="s">
        <v>562</v>
      </c>
      <c r="C430" s="35">
        <v>4301031331</v>
      </c>
      <c r="D430" s="395">
        <v>4607091389524</v>
      </c>
      <c r="E430" s="395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4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7"/>
      <c r="R430" s="397"/>
      <c r="S430" s="397"/>
      <c r="T430" s="398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hidden="1" customHeight="1" x14ac:dyDescent="0.25">
      <c r="A431" s="61" t="s">
        <v>561</v>
      </c>
      <c r="B431" s="61" t="s">
        <v>563</v>
      </c>
      <c r="C431" s="35">
        <v>4301031361</v>
      </c>
      <c r="D431" s="395">
        <v>4607091389524</v>
      </c>
      <c r="E431" s="39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76" t="s">
        <v>564</v>
      </c>
      <c r="Q431" s="397"/>
      <c r="R431" s="397"/>
      <c r="S431" s="397"/>
      <c r="T431" s="398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hidden="1" customHeight="1" x14ac:dyDescent="0.25">
      <c r="A432" s="61" t="s">
        <v>565</v>
      </c>
      <c r="B432" s="61" t="s">
        <v>566</v>
      </c>
      <c r="C432" s="35">
        <v>4301031337</v>
      </c>
      <c r="D432" s="395">
        <v>4680115883161</v>
      </c>
      <c r="E432" s="395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4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7"/>
      <c r="R432" s="397"/>
      <c r="S432" s="397"/>
      <c r="T432" s="398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hidden="1" customHeight="1" x14ac:dyDescent="0.25">
      <c r="A433" s="61" t="s">
        <v>565</v>
      </c>
      <c r="B433" s="61" t="s">
        <v>567</v>
      </c>
      <c r="C433" s="35">
        <v>4301031258</v>
      </c>
      <c r="D433" s="395">
        <v>4680115883161</v>
      </c>
      <c r="E433" s="39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4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7"/>
      <c r="R433" s="397"/>
      <c r="S433" s="397"/>
      <c r="T433" s="398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568</v>
      </c>
      <c r="B434" s="61" t="s">
        <v>569</v>
      </c>
      <c r="C434" s="35">
        <v>4301031333</v>
      </c>
      <c r="D434" s="395">
        <v>4607091389531</v>
      </c>
      <c r="E434" s="39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7"/>
      <c r="R434" s="397"/>
      <c r="S434" s="397"/>
      <c r="T434" s="398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568</v>
      </c>
      <c r="B435" s="61" t="s">
        <v>570</v>
      </c>
      <c r="C435" s="35">
        <v>4301031358</v>
      </c>
      <c r="D435" s="395">
        <v>4607091389531</v>
      </c>
      <c r="E435" s="395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4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7"/>
      <c r="R435" s="397"/>
      <c r="S435" s="397"/>
      <c r="T435" s="398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hidden="1" customHeight="1" x14ac:dyDescent="0.25">
      <c r="A436" s="61" t="s">
        <v>571</v>
      </c>
      <c r="B436" s="61" t="s">
        <v>572</v>
      </c>
      <c r="C436" s="35">
        <v>4301031360</v>
      </c>
      <c r="D436" s="395">
        <v>4607091384345</v>
      </c>
      <c r="E436" s="39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7"/>
      <c r="R436" s="397"/>
      <c r="S436" s="397"/>
      <c r="T436" s="398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573</v>
      </c>
      <c r="B437" s="61" t="s">
        <v>574</v>
      </c>
      <c r="C437" s="35">
        <v>4301031338</v>
      </c>
      <c r="D437" s="395">
        <v>4680115883185</v>
      </c>
      <c r="E437" s="395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7"/>
      <c r="R437" s="397"/>
      <c r="S437" s="397"/>
      <c r="T437" s="398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573</v>
      </c>
      <c r="B438" s="61" t="s">
        <v>575</v>
      </c>
      <c r="C438" s="35">
        <v>4301031255</v>
      </c>
      <c r="D438" s="395">
        <v>4680115883185</v>
      </c>
      <c r="E438" s="395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7"/>
      <c r="R438" s="397"/>
      <c r="S438" s="397"/>
      <c r="T438" s="39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hidden="1" customHeight="1" x14ac:dyDescent="0.25">
      <c r="A439" s="61" t="s">
        <v>576</v>
      </c>
      <c r="B439" s="61" t="s">
        <v>577</v>
      </c>
      <c r="C439" s="35">
        <v>4301031236</v>
      </c>
      <c r="D439" s="395">
        <v>4680115882928</v>
      </c>
      <c r="E439" s="395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7"/>
      <c r="R439" s="397"/>
      <c r="S439" s="397"/>
      <c r="T439" s="39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idden="1" x14ac:dyDescent="0.2">
      <c r="A440" s="385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85"/>
      <c r="O440" s="386"/>
      <c r="P440" s="382" t="s">
        <v>43</v>
      </c>
      <c r="Q440" s="383"/>
      <c r="R440" s="383"/>
      <c r="S440" s="383"/>
      <c r="T440" s="383"/>
      <c r="U440" s="383"/>
      <c r="V440" s="384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5"/>
      <c r="AB440" s="65"/>
      <c r="AC440" s="65"/>
    </row>
    <row r="441" spans="1:68" hidden="1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5"/>
      <c r="O441" s="386"/>
      <c r="P441" s="382" t="s">
        <v>43</v>
      </c>
      <c r="Q441" s="383"/>
      <c r="R441" s="383"/>
      <c r="S441" s="383"/>
      <c r="T441" s="383"/>
      <c r="U441" s="383"/>
      <c r="V441" s="384"/>
      <c r="W441" s="41" t="s">
        <v>0</v>
      </c>
      <c r="X441" s="42">
        <f>IFERROR(SUM(X419:X439),"0")</f>
        <v>0</v>
      </c>
      <c r="Y441" s="42">
        <f>IFERROR(SUM(Y419:Y439),"0")</f>
        <v>0</v>
      </c>
      <c r="Z441" s="41"/>
      <c r="AA441" s="65"/>
      <c r="AB441" s="65"/>
      <c r="AC441" s="65"/>
    </row>
    <row r="442" spans="1:68" ht="14.25" hidden="1" customHeight="1" x14ac:dyDescent="0.25">
      <c r="A442" s="394" t="s">
        <v>84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64"/>
      <c r="AB442" s="64"/>
      <c r="AC442" s="64"/>
    </row>
    <row r="443" spans="1:68" ht="27" hidden="1" customHeight="1" x14ac:dyDescent="0.25">
      <c r="A443" s="61" t="s">
        <v>578</v>
      </c>
      <c r="B443" s="61" t="s">
        <v>579</v>
      </c>
      <c r="C443" s="35">
        <v>4301051284</v>
      </c>
      <c r="D443" s="395">
        <v>4607091384352</v>
      </c>
      <c r="E443" s="395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7"/>
      <c r="R443" s="397"/>
      <c r="S443" s="397"/>
      <c r="T443" s="398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hidden="1" customHeight="1" x14ac:dyDescent="0.25">
      <c r="A444" s="61" t="s">
        <v>580</v>
      </c>
      <c r="B444" s="61" t="s">
        <v>581</v>
      </c>
      <c r="C444" s="35">
        <v>4301051431</v>
      </c>
      <c r="D444" s="395">
        <v>4607091389654</v>
      </c>
      <c r="E444" s="395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7"/>
      <c r="R444" s="397"/>
      <c r="S444" s="397"/>
      <c r="T444" s="398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hidden="1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6"/>
      <c r="P445" s="382" t="s">
        <v>43</v>
      </c>
      <c r="Q445" s="383"/>
      <c r="R445" s="383"/>
      <c r="S445" s="383"/>
      <c r="T445" s="383"/>
      <c r="U445" s="383"/>
      <c r="V445" s="384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hidden="1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6"/>
      <c r="P446" s="382" t="s">
        <v>43</v>
      </c>
      <c r="Q446" s="383"/>
      <c r="R446" s="383"/>
      <c r="S446" s="383"/>
      <c r="T446" s="383"/>
      <c r="U446" s="383"/>
      <c r="V446" s="384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hidden="1" customHeight="1" x14ac:dyDescent="0.25">
      <c r="A447" s="394" t="s">
        <v>108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64"/>
      <c r="AB447" s="64"/>
      <c r="AC447" s="64"/>
    </row>
    <row r="448" spans="1:68" ht="27" hidden="1" customHeight="1" x14ac:dyDescent="0.25">
      <c r="A448" s="61" t="s">
        <v>582</v>
      </c>
      <c r="B448" s="61" t="s">
        <v>583</v>
      </c>
      <c r="C448" s="35">
        <v>4301032047</v>
      </c>
      <c r="D448" s="395">
        <v>4680115884342</v>
      </c>
      <c r="E448" s="395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7"/>
      <c r="R448" s="397"/>
      <c r="S448" s="397"/>
      <c r="T448" s="398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idden="1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5"/>
      <c r="O449" s="386"/>
      <c r="P449" s="382" t="s">
        <v>43</v>
      </c>
      <c r="Q449" s="383"/>
      <c r="R449" s="383"/>
      <c r="S449" s="383"/>
      <c r="T449" s="383"/>
      <c r="U449" s="383"/>
      <c r="V449" s="384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hidden="1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85"/>
      <c r="O450" s="386"/>
      <c r="P450" s="382" t="s">
        <v>43</v>
      </c>
      <c r="Q450" s="383"/>
      <c r="R450" s="383"/>
      <c r="S450" s="383"/>
      <c r="T450" s="383"/>
      <c r="U450" s="383"/>
      <c r="V450" s="384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hidden="1" customHeight="1" x14ac:dyDescent="0.25">
      <c r="A451" s="405" t="s">
        <v>586</v>
      </c>
      <c r="B451" s="405"/>
      <c r="C451" s="405"/>
      <c r="D451" s="405"/>
      <c r="E451" s="405"/>
      <c r="F451" s="405"/>
      <c r="G451" s="405"/>
      <c r="H451" s="405"/>
      <c r="I451" s="405"/>
      <c r="J451" s="405"/>
      <c r="K451" s="405"/>
      <c r="L451" s="405"/>
      <c r="M451" s="405"/>
      <c r="N451" s="405"/>
      <c r="O451" s="405"/>
      <c r="P451" s="405"/>
      <c r="Q451" s="405"/>
      <c r="R451" s="405"/>
      <c r="S451" s="405"/>
      <c r="T451" s="405"/>
      <c r="U451" s="405"/>
      <c r="V451" s="405"/>
      <c r="W451" s="405"/>
      <c r="X451" s="405"/>
      <c r="Y451" s="405"/>
      <c r="Z451" s="405"/>
      <c r="AA451" s="63"/>
      <c r="AB451" s="63"/>
      <c r="AC451" s="63"/>
    </row>
    <row r="452" spans="1:68" ht="14.25" hidden="1" customHeight="1" x14ac:dyDescent="0.25">
      <c r="A452" s="394" t="s">
        <v>162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4"/>
      <c r="AB452" s="64"/>
      <c r="AC452" s="64"/>
    </row>
    <row r="453" spans="1:68" ht="27" hidden="1" customHeight="1" x14ac:dyDescent="0.25">
      <c r="A453" s="61" t="s">
        <v>587</v>
      </c>
      <c r="B453" s="61" t="s">
        <v>588</v>
      </c>
      <c r="C453" s="35">
        <v>4301020315</v>
      </c>
      <c r="D453" s="395">
        <v>4607091389364</v>
      </c>
      <c r="E453" s="395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4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7"/>
      <c r="R453" s="397"/>
      <c r="S453" s="397"/>
      <c r="T453" s="398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5"/>
      <c r="N454" s="385"/>
      <c r="O454" s="386"/>
      <c r="P454" s="382" t="s">
        <v>43</v>
      </c>
      <c r="Q454" s="383"/>
      <c r="R454" s="383"/>
      <c r="S454" s="383"/>
      <c r="T454" s="383"/>
      <c r="U454" s="383"/>
      <c r="V454" s="384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hidden="1" x14ac:dyDescent="0.2">
      <c r="A455" s="385"/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6"/>
      <c r="P455" s="382" t="s">
        <v>43</v>
      </c>
      <c r="Q455" s="383"/>
      <c r="R455" s="383"/>
      <c r="S455" s="383"/>
      <c r="T455" s="383"/>
      <c r="U455" s="383"/>
      <c r="V455" s="384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394" t="s">
        <v>79</v>
      </c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  <c r="X456" s="394"/>
      <c r="Y456" s="394"/>
      <c r="Z456" s="394"/>
      <c r="AA456" s="64"/>
      <c r="AB456" s="64"/>
      <c r="AC456" s="64"/>
    </row>
    <row r="457" spans="1:68" ht="27" hidden="1" customHeight="1" x14ac:dyDescent="0.25">
      <c r="A457" s="61" t="s">
        <v>589</v>
      </c>
      <c r="B457" s="61" t="s">
        <v>590</v>
      </c>
      <c r="C457" s="35">
        <v>4301031324</v>
      </c>
      <c r="D457" s="395">
        <v>4607091389739</v>
      </c>
      <c r="E457" s="395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4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7"/>
      <c r="R457" s="397"/>
      <c r="S457" s="397"/>
      <c r="T457" s="398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ref="Y457:Y462" si="78"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0</v>
      </c>
      <c r="BN457" s="76">
        <f t="shared" ref="BN457:BN462" si="80">IFERROR(Y457*I457/H457,"0")</f>
        <v>0</v>
      </c>
      <c r="BO457" s="76">
        <f t="shared" ref="BO457:BO462" si="81">IFERROR(1/J457*(X457/H457),"0")</f>
        <v>0</v>
      </c>
      <c r="BP457" s="76">
        <f t="shared" ref="BP457:BP462" si="82">IFERROR(1/J457*(Y457/H457),"0")</f>
        <v>0</v>
      </c>
    </row>
    <row r="458" spans="1:68" ht="27" hidden="1" customHeight="1" x14ac:dyDescent="0.25">
      <c r="A458" s="61" t="s">
        <v>589</v>
      </c>
      <c r="B458" s="61" t="s">
        <v>591</v>
      </c>
      <c r="C458" s="35">
        <v>4301031212</v>
      </c>
      <c r="D458" s="395">
        <v>4607091389739</v>
      </c>
      <c r="E458" s="395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4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7"/>
      <c r="R458" s="397"/>
      <c r="S458" s="397"/>
      <c r="T458" s="398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hidden="1" customHeight="1" x14ac:dyDescent="0.25">
      <c r="A459" s="61" t="s">
        <v>592</v>
      </c>
      <c r="B459" s="61" t="s">
        <v>593</v>
      </c>
      <c r="C459" s="35">
        <v>4301031363</v>
      </c>
      <c r="D459" s="395">
        <v>4607091389425</v>
      </c>
      <c r="E459" s="395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7"/>
      <c r="R459" s="397"/>
      <c r="S459" s="397"/>
      <c r="T459" s="398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hidden="1" customHeight="1" x14ac:dyDescent="0.25">
      <c r="A460" s="61" t="s">
        <v>594</v>
      </c>
      <c r="B460" s="61" t="s">
        <v>595</v>
      </c>
      <c r="C460" s="35">
        <v>4301031334</v>
      </c>
      <c r="D460" s="395">
        <v>4680115880771</v>
      </c>
      <c r="E460" s="395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7"/>
      <c r="R460" s="397"/>
      <c r="S460" s="397"/>
      <c r="T460" s="398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hidden="1" customHeight="1" x14ac:dyDescent="0.25">
      <c r="A461" s="61" t="s">
        <v>596</v>
      </c>
      <c r="B461" s="61" t="s">
        <v>597</v>
      </c>
      <c r="C461" s="35">
        <v>4301031327</v>
      </c>
      <c r="D461" s="395">
        <v>4607091389500</v>
      </c>
      <c r="E461" s="395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4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7"/>
      <c r="R461" s="397"/>
      <c r="S461" s="397"/>
      <c r="T461" s="398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hidden="1" customHeight="1" x14ac:dyDescent="0.25">
      <c r="A462" s="61" t="s">
        <v>596</v>
      </c>
      <c r="B462" s="61" t="s">
        <v>598</v>
      </c>
      <c r="C462" s="35">
        <v>4301031173</v>
      </c>
      <c r="D462" s="395">
        <v>4607091389500</v>
      </c>
      <c r="E462" s="395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7"/>
      <c r="R462" s="397"/>
      <c r="S462" s="397"/>
      <c r="T462" s="398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hidden="1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6"/>
      <c r="P463" s="382" t="s">
        <v>43</v>
      </c>
      <c r="Q463" s="383"/>
      <c r="R463" s="383"/>
      <c r="S463" s="383"/>
      <c r="T463" s="383"/>
      <c r="U463" s="383"/>
      <c r="V463" s="384"/>
      <c r="W463" s="41" t="s">
        <v>42</v>
      </c>
      <c r="X463" s="42">
        <f>IFERROR(X457/H457,"0")+IFERROR(X458/H458,"0")+IFERROR(X459/H459,"0")+IFERROR(X460/H460,"0")+IFERROR(X461/H461,"0")+IFERROR(X462/H462,"0")</f>
        <v>0</v>
      </c>
      <c r="Y463" s="42">
        <f>IFERROR(Y457/H457,"0")+IFERROR(Y458/H458,"0")+IFERROR(Y459/H459,"0")+IFERROR(Y460/H460,"0")+IFERROR(Y461/H461,"0")+IFERROR(Y462/H462,"0")</f>
        <v>0</v>
      </c>
      <c r="Z463" s="42">
        <f>IFERROR(IF(Z457="",0,Z457),"0")+IFERROR(IF(Z458="",0,Z458),"0")+IFERROR(IF(Z459="",0,Z459),"0")+IFERROR(IF(Z460="",0,Z460),"0")+IFERROR(IF(Z461="",0,Z461),"0")+IFERROR(IF(Z462="",0,Z462),"0")</f>
        <v>0</v>
      </c>
      <c r="AA463" s="65"/>
      <c r="AB463" s="65"/>
      <c r="AC463" s="65"/>
    </row>
    <row r="464" spans="1:68" hidden="1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6"/>
      <c r="P464" s="382" t="s">
        <v>43</v>
      </c>
      <c r="Q464" s="383"/>
      <c r="R464" s="383"/>
      <c r="S464" s="383"/>
      <c r="T464" s="383"/>
      <c r="U464" s="383"/>
      <c r="V464" s="384"/>
      <c r="W464" s="41" t="s">
        <v>0</v>
      </c>
      <c r="X464" s="42">
        <f>IFERROR(SUM(X457:X462),"0")</f>
        <v>0</v>
      </c>
      <c r="Y464" s="42">
        <f>IFERROR(SUM(Y457:Y462),"0")</f>
        <v>0</v>
      </c>
      <c r="Z464" s="41"/>
      <c r="AA464" s="65"/>
      <c r="AB464" s="65"/>
      <c r="AC464" s="65"/>
    </row>
    <row r="465" spans="1:68" ht="14.25" hidden="1" customHeight="1" x14ac:dyDescent="0.25">
      <c r="A465" s="394" t="s">
        <v>117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64"/>
      <c r="AB465" s="64"/>
      <c r="AC465" s="64"/>
    </row>
    <row r="466" spans="1:68" ht="27" hidden="1" customHeight="1" x14ac:dyDescent="0.25">
      <c r="A466" s="61" t="s">
        <v>599</v>
      </c>
      <c r="B466" s="61" t="s">
        <v>600</v>
      </c>
      <c r="C466" s="35">
        <v>4301170010</v>
      </c>
      <c r="D466" s="395">
        <v>4680115884090</v>
      </c>
      <c r="E466" s="395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7"/>
      <c r="R466" s="397"/>
      <c r="S466" s="397"/>
      <c r="T466" s="39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85"/>
      <c r="O467" s="386"/>
      <c r="P467" s="382" t="s">
        <v>43</v>
      </c>
      <c r="Q467" s="383"/>
      <c r="R467" s="383"/>
      <c r="S467" s="383"/>
      <c r="T467" s="383"/>
      <c r="U467" s="383"/>
      <c r="V467" s="38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85"/>
      <c r="O468" s="386"/>
      <c r="P468" s="382" t="s">
        <v>43</v>
      </c>
      <c r="Q468" s="383"/>
      <c r="R468" s="383"/>
      <c r="S468" s="383"/>
      <c r="T468" s="383"/>
      <c r="U468" s="383"/>
      <c r="V468" s="38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05" t="s">
        <v>601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63"/>
      <c r="AB469" s="63"/>
      <c r="AC469" s="63"/>
    </row>
    <row r="470" spans="1:68" ht="14.25" hidden="1" customHeight="1" x14ac:dyDescent="0.25">
      <c r="A470" s="394" t="s">
        <v>79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94"/>
      <c r="AA470" s="64"/>
      <c r="AB470" s="64"/>
      <c r="AC470" s="64"/>
    </row>
    <row r="471" spans="1:68" ht="27" hidden="1" customHeight="1" x14ac:dyDescent="0.25">
      <c r="A471" s="61" t="s">
        <v>602</v>
      </c>
      <c r="B471" s="61" t="s">
        <v>603</v>
      </c>
      <c r="C471" s="35">
        <v>4301031294</v>
      </c>
      <c r="D471" s="395">
        <v>4680115885189</v>
      </c>
      <c r="E471" s="395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7"/>
      <c r="R471" s="397"/>
      <c r="S471" s="397"/>
      <c r="T471" s="39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hidden="1" customHeight="1" x14ac:dyDescent="0.25">
      <c r="A472" s="61" t="s">
        <v>604</v>
      </c>
      <c r="B472" s="61" t="s">
        <v>605</v>
      </c>
      <c r="C472" s="35">
        <v>4301031293</v>
      </c>
      <c r="D472" s="395">
        <v>4680115885172</v>
      </c>
      <c r="E472" s="395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7"/>
      <c r="R472" s="397"/>
      <c r="S472" s="397"/>
      <c r="T472" s="398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hidden="1" customHeight="1" x14ac:dyDescent="0.25">
      <c r="A473" s="61" t="s">
        <v>606</v>
      </c>
      <c r="B473" s="61" t="s">
        <v>607</v>
      </c>
      <c r="C473" s="35">
        <v>4301031291</v>
      </c>
      <c r="D473" s="395">
        <v>4680115885110</v>
      </c>
      <c r="E473" s="395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7"/>
      <c r="R473" s="397"/>
      <c r="S473" s="397"/>
      <c r="T473" s="398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hidden="1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85"/>
      <c r="O474" s="386"/>
      <c r="P474" s="382" t="s">
        <v>43</v>
      </c>
      <c r="Q474" s="383"/>
      <c r="R474" s="383"/>
      <c r="S474" s="383"/>
      <c r="T474" s="383"/>
      <c r="U474" s="383"/>
      <c r="V474" s="384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385"/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6"/>
      <c r="P475" s="382" t="s">
        <v>43</v>
      </c>
      <c r="Q475" s="383"/>
      <c r="R475" s="383"/>
      <c r="S475" s="383"/>
      <c r="T475" s="383"/>
      <c r="U475" s="383"/>
      <c r="V475" s="384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hidden="1" customHeight="1" x14ac:dyDescent="0.25">
      <c r="A476" s="405" t="s">
        <v>608</v>
      </c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5"/>
      <c r="P476" s="405"/>
      <c r="Q476" s="405"/>
      <c r="R476" s="405"/>
      <c r="S476" s="405"/>
      <c r="T476" s="405"/>
      <c r="U476" s="405"/>
      <c r="V476" s="405"/>
      <c r="W476" s="405"/>
      <c r="X476" s="405"/>
      <c r="Y476" s="405"/>
      <c r="Z476" s="405"/>
      <c r="AA476" s="63"/>
      <c r="AB476" s="63"/>
      <c r="AC476" s="63"/>
    </row>
    <row r="477" spans="1:68" ht="14.25" hidden="1" customHeight="1" x14ac:dyDescent="0.25">
      <c r="A477" s="394" t="s">
        <v>79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4"/>
      <c r="AB477" s="64"/>
      <c r="AC477" s="64"/>
    </row>
    <row r="478" spans="1:68" ht="27" hidden="1" customHeight="1" x14ac:dyDescent="0.25">
      <c r="A478" s="61" t="s">
        <v>609</v>
      </c>
      <c r="B478" s="61" t="s">
        <v>610</v>
      </c>
      <c r="C478" s="35">
        <v>4301031261</v>
      </c>
      <c r="D478" s="395">
        <v>4680115885103</v>
      </c>
      <c r="E478" s="395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7"/>
      <c r="R478" s="397"/>
      <c r="S478" s="397"/>
      <c r="T478" s="398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5"/>
      <c r="O479" s="386"/>
      <c r="P479" s="382" t="s">
        <v>43</v>
      </c>
      <c r="Q479" s="383"/>
      <c r="R479" s="383"/>
      <c r="S479" s="383"/>
      <c r="T479" s="383"/>
      <c r="U479" s="383"/>
      <c r="V479" s="384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hidden="1" x14ac:dyDescent="0.2">
      <c r="A480" s="385"/>
      <c r="B480" s="385"/>
      <c r="C480" s="385"/>
      <c r="D480" s="385"/>
      <c r="E480" s="385"/>
      <c r="F480" s="385"/>
      <c r="G480" s="385"/>
      <c r="H480" s="385"/>
      <c r="I480" s="385"/>
      <c r="J480" s="385"/>
      <c r="K480" s="385"/>
      <c r="L480" s="385"/>
      <c r="M480" s="385"/>
      <c r="N480" s="385"/>
      <c r="O480" s="386"/>
      <c r="P480" s="382" t="s">
        <v>43</v>
      </c>
      <c r="Q480" s="383"/>
      <c r="R480" s="383"/>
      <c r="S480" s="383"/>
      <c r="T480" s="383"/>
      <c r="U480" s="383"/>
      <c r="V480" s="384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hidden="1" customHeight="1" x14ac:dyDescent="0.2">
      <c r="A481" s="430" t="s">
        <v>611</v>
      </c>
      <c r="B481" s="430"/>
      <c r="C481" s="430"/>
      <c r="D481" s="430"/>
      <c r="E481" s="430"/>
      <c r="F481" s="430"/>
      <c r="G481" s="430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  <c r="U481" s="430"/>
      <c r="V481" s="430"/>
      <c r="W481" s="430"/>
      <c r="X481" s="430"/>
      <c r="Y481" s="430"/>
      <c r="Z481" s="430"/>
      <c r="AA481" s="53"/>
      <c r="AB481" s="53"/>
      <c r="AC481" s="53"/>
    </row>
    <row r="482" spans="1:68" ht="16.5" hidden="1" customHeight="1" x14ac:dyDescent="0.25">
      <c r="A482" s="405" t="s">
        <v>611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63"/>
      <c r="AB482" s="63"/>
      <c r="AC482" s="63"/>
    </row>
    <row r="483" spans="1:68" ht="14.25" hidden="1" customHeight="1" x14ac:dyDescent="0.25">
      <c r="A483" s="394" t="s">
        <v>122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94"/>
      <c r="AA483" s="64"/>
      <c r="AB483" s="64"/>
      <c r="AC483" s="64"/>
    </row>
    <row r="484" spans="1:68" ht="27" hidden="1" customHeight="1" x14ac:dyDescent="0.25">
      <c r="A484" s="61" t="s">
        <v>612</v>
      </c>
      <c r="B484" s="61" t="s">
        <v>613</v>
      </c>
      <c r="C484" s="35">
        <v>4301011795</v>
      </c>
      <c r="D484" s="395">
        <v>4607091389067</v>
      </c>
      <c r="E484" s="395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7"/>
      <c r="R484" s="397"/>
      <c r="S484" s="397"/>
      <c r="T484" s="398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hidden="1" customHeight="1" x14ac:dyDescent="0.25">
      <c r="A485" s="61" t="s">
        <v>614</v>
      </c>
      <c r="B485" s="61" t="s">
        <v>615</v>
      </c>
      <c r="C485" s="35">
        <v>4301011961</v>
      </c>
      <c r="D485" s="395">
        <v>4680115885271</v>
      </c>
      <c r="E485" s="395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7"/>
      <c r="R485" s="397"/>
      <c r="S485" s="397"/>
      <c r="T485" s="398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hidden="1" customHeight="1" x14ac:dyDescent="0.25">
      <c r="A486" s="61" t="s">
        <v>616</v>
      </c>
      <c r="B486" s="61" t="s">
        <v>617</v>
      </c>
      <c r="C486" s="35">
        <v>4301011774</v>
      </c>
      <c r="D486" s="395">
        <v>4680115884502</v>
      </c>
      <c r="E486" s="395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7"/>
      <c r="R486" s="397"/>
      <c r="S486" s="397"/>
      <c r="T486" s="398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hidden="1" customHeight="1" x14ac:dyDescent="0.25">
      <c r="A487" s="61" t="s">
        <v>618</v>
      </c>
      <c r="B487" s="61" t="s">
        <v>619</v>
      </c>
      <c r="C487" s="35">
        <v>4301011771</v>
      </c>
      <c r="D487" s="395">
        <v>4607091389104</v>
      </c>
      <c r="E487" s="39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7"/>
      <c r="R487" s="397"/>
      <c r="S487" s="397"/>
      <c r="T487" s="398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3"/>
        <v>0</v>
      </c>
      <c r="Z487" s="40" t="str">
        <f t="shared" si="84"/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0</v>
      </c>
      <c r="BN487" s="76">
        <f t="shared" si="86"/>
        <v>0</v>
      </c>
      <c r="BO487" s="76">
        <f t="shared" si="87"/>
        <v>0</v>
      </c>
      <c r="BP487" s="76">
        <f t="shared" si="88"/>
        <v>0</v>
      </c>
    </row>
    <row r="488" spans="1:68" ht="16.5" hidden="1" customHeight="1" x14ac:dyDescent="0.25">
      <c r="A488" s="61" t="s">
        <v>620</v>
      </c>
      <c r="B488" s="61" t="s">
        <v>621</v>
      </c>
      <c r="C488" s="35">
        <v>4301011799</v>
      </c>
      <c r="D488" s="395">
        <v>4680115884519</v>
      </c>
      <c r="E488" s="395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7"/>
      <c r="R488" s="397"/>
      <c r="S488" s="397"/>
      <c r="T488" s="398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hidden="1" customHeight="1" x14ac:dyDescent="0.25">
      <c r="A489" s="61" t="s">
        <v>622</v>
      </c>
      <c r="B489" s="61" t="s">
        <v>623</v>
      </c>
      <c r="C489" s="35">
        <v>4301011376</v>
      </c>
      <c r="D489" s="395">
        <v>4680115885226</v>
      </c>
      <c r="E489" s="395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7"/>
      <c r="R489" s="397"/>
      <c r="S489" s="397"/>
      <c r="T489" s="398"/>
      <c r="U489" s="38" t="s">
        <v>48</v>
      </c>
      <c r="V489" s="38" t="s">
        <v>48</v>
      </c>
      <c r="W489" s="39" t="s">
        <v>0</v>
      </c>
      <c r="X489" s="57">
        <v>0</v>
      </c>
      <c r="Y489" s="54">
        <f t="shared" si="83"/>
        <v>0</v>
      </c>
      <c r="Z489" s="40" t="str">
        <f t="shared" si="84"/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0</v>
      </c>
      <c r="BN489" s="76">
        <f t="shared" si="86"/>
        <v>0</v>
      </c>
      <c r="BO489" s="76">
        <f t="shared" si="87"/>
        <v>0</v>
      </c>
      <c r="BP489" s="76">
        <f t="shared" si="88"/>
        <v>0</v>
      </c>
    </row>
    <row r="490" spans="1:68" ht="27" hidden="1" customHeight="1" x14ac:dyDescent="0.25">
      <c r="A490" s="61" t="s">
        <v>624</v>
      </c>
      <c r="B490" s="61" t="s">
        <v>625</v>
      </c>
      <c r="C490" s="35">
        <v>4301011778</v>
      </c>
      <c r="D490" s="395">
        <v>4680115880603</v>
      </c>
      <c r="E490" s="395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7"/>
      <c r="R490" s="397"/>
      <c r="S490" s="397"/>
      <c r="T490" s="398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hidden="1" customHeight="1" x14ac:dyDescent="0.25">
      <c r="A491" s="61" t="s">
        <v>626</v>
      </c>
      <c r="B491" s="61" t="s">
        <v>627</v>
      </c>
      <c r="C491" s="35">
        <v>4301011784</v>
      </c>
      <c r="D491" s="395">
        <v>4607091389982</v>
      </c>
      <c r="E491" s="395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4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7"/>
      <c r="R491" s="397"/>
      <c r="S491" s="397"/>
      <c r="T491" s="398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hidden="1" x14ac:dyDescent="0.2">
      <c r="A492" s="385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85"/>
      <c r="O492" s="386"/>
      <c r="P492" s="382" t="s">
        <v>43</v>
      </c>
      <c r="Q492" s="383"/>
      <c r="R492" s="383"/>
      <c r="S492" s="383"/>
      <c r="T492" s="383"/>
      <c r="U492" s="383"/>
      <c r="V492" s="384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0</v>
      </c>
      <c r="Y492" s="42">
        <f>IFERROR(Y484/H484,"0")+IFERROR(Y485/H485,"0")+IFERROR(Y486/H486,"0")+IFERROR(Y487/H487,"0")+IFERROR(Y488/H488,"0")+IFERROR(Y489/H489,"0")+IFERROR(Y490/H490,"0")+IFERROR(Y491/H491,"0")</f>
        <v>0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5"/>
      <c r="AB492" s="65"/>
      <c r="AC492" s="65"/>
    </row>
    <row r="493" spans="1:68" hidden="1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85"/>
      <c r="O493" s="386"/>
      <c r="P493" s="382" t="s">
        <v>43</v>
      </c>
      <c r="Q493" s="383"/>
      <c r="R493" s="383"/>
      <c r="S493" s="383"/>
      <c r="T493" s="383"/>
      <c r="U493" s="383"/>
      <c r="V493" s="384"/>
      <c r="W493" s="41" t="s">
        <v>0</v>
      </c>
      <c r="X493" s="42">
        <f>IFERROR(SUM(X484:X491),"0")</f>
        <v>0</v>
      </c>
      <c r="Y493" s="42">
        <f>IFERROR(SUM(Y484:Y491),"0")</f>
        <v>0</v>
      </c>
      <c r="Z493" s="41"/>
      <c r="AA493" s="65"/>
      <c r="AB493" s="65"/>
      <c r="AC493" s="65"/>
    </row>
    <row r="494" spans="1:68" ht="14.25" hidden="1" customHeight="1" x14ac:dyDescent="0.25">
      <c r="A494" s="394" t="s">
        <v>162</v>
      </c>
      <c r="B494" s="394"/>
      <c r="C494" s="394"/>
      <c r="D494" s="394"/>
      <c r="E494" s="394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  <c r="X494" s="394"/>
      <c r="Y494" s="394"/>
      <c r="Z494" s="394"/>
      <c r="AA494" s="64"/>
      <c r="AB494" s="64"/>
      <c r="AC494" s="64"/>
    </row>
    <row r="495" spans="1:68" ht="16.5" hidden="1" customHeight="1" x14ac:dyDescent="0.25">
      <c r="A495" s="61" t="s">
        <v>628</v>
      </c>
      <c r="B495" s="61" t="s">
        <v>629</v>
      </c>
      <c r="C495" s="35">
        <v>4301020222</v>
      </c>
      <c r="D495" s="395">
        <v>4607091388930</v>
      </c>
      <c r="E495" s="395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7"/>
      <c r="R495" s="397"/>
      <c r="S495" s="397"/>
      <c r="T495" s="398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IFERROR(IF(Y495=0,"",ROUNDUP(Y495/H495,0)*0.01196),"")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16.5" hidden="1" customHeight="1" x14ac:dyDescent="0.25">
      <c r="A496" s="61" t="s">
        <v>630</v>
      </c>
      <c r="B496" s="61" t="s">
        <v>631</v>
      </c>
      <c r="C496" s="35">
        <v>4301020206</v>
      </c>
      <c r="D496" s="395">
        <v>4680115880054</v>
      </c>
      <c r="E496" s="395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7"/>
      <c r="R496" s="397"/>
      <c r="S496" s="397"/>
      <c r="T496" s="39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hidden="1" x14ac:dyDescent="0.2">
      <c r="A497" s="385"/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6"/>
      <c r="P497" s="382" t="s">
        <v>43</v>
      </c>
      <c r="Q497" s="383"/>
      <c r="R497" s="383"/>
      <c r="S497" s="383"/>
      <c r="T497" s="383"/>
      <c r="U497" s="383"/>
      <c r="V497" s="384"/>
      <c r="W497" s="41" t="s">
        <v>42</v>
      </c>
      <c r="X497" s="42">
        <f>IFERROR(X495/H495,"0")+IFERROR(X496/H496,"0")</f>
        <v>0</v>
      </c>
      <c r="Y497" s="42">
        <f>IFERROR(Y495/H495,"0")+IFERROR(Y496/H496,"0")</f>
        <v>0</v>
      </c>
      <c r="Z497" s="42">
        <f>IFERROR(IF(Z495="",0,Z495),"0")+IFERROR(IF(Z496="",0,Z496),"0")</f>
        <v>0</v>
      </c>
      <c r="AA497" s="65"/>
      <c r="AB497" s="65"/>
      <c r="AC497" s="65"/>
    </row>
    <row r="498" spans="1:68" hidden="1" x14ac:dyDescent="0.2">
      <c r="A498" s="385"/>
      <c r="B498" s="385"/>
      <c r="C498" s="385"/>
      <c r="D498" s="385"/>
      <c r="E498" s="385"/>
      <c r="F498" s="385"/>
      <c r="G498" s="385"/>
      <c r="H498" s="385"/>
      <c r="I498" s="385"/>
      <c r="J498" s="385"/>
      <c r="K498" s="385"/>
      <c r="L498" s="385"/>
      <c r="M498" s="385"/>
      <c r="N498" s="385"/>
      <c r="O498" s="386"/>
      <c r="P498" s="382" t="s">
        <v>43</v>
      </c>
      <c r="Q498" s="383"/>
      <c r="R498" s="383"/>
      <c r="S498" s="383"/>
      <c r="T498" s="383"/>
      <c r="U498" s="383"/>
      <c r="V498" s="384"/>
      <c r="W498" s="41" t="s">
        <v>0</v>
      </c>
      <c r="X498" s="42">
        <f>IFERROR(SUM(X495:X496),"0")</f>
        <v>0</v>
      </c>
      <c r="Y498" s="42">
        <f>IFERROR(SUM(Y495:Y496),"0")</f>
        <v>0</v>
      </c>
      <c r="Z498" s="41"/>
      <c r="AA498" s="65"/>
      <c r="AB498" s="65"/>
      <c r="AC498" s="65"/>
    </row>
    <row r="499" spans="1:68" ht="14.25" hidden="1" customHeight="1" x14ac:dyDescent="0.25">
      <c r="A499" s="394" t="s">
        <v>79</v>
      </c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  <c r="X499" s="394"/>
      <c r="Y499" s="394"/>
      <c r="Z499" s="394"/>
      <c r="AA499" s="64"/>
      <c r="AB499" s="64"/>
      <c r="AC499" s="64"/>
    </row>
    <row r="500" spans="1:68" ht="27" hidden="1" customHeight="1" x14ac:dyDescent="0.25">
      <c r="A500" s="61" t="s">
        <v>632</v>
      </c>
      <c r="B500" s="61" t="s">
        <v>633</v>
      </c>
      <c r="C500" s="35">
        <v>4301031252</v>
      </c>
      <c r="D500" s="395">
        <v>4680115883116</v>
      </c>
      <c r="E500" s="395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7"/>
      <c r="R500" s="397"/>
      <c r="S500" s="397"/>
      <c r="T500" s="398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hidden="1" customHeight="1" x14ac:dyDescent="0.25">
      <c r="A501" s="61" t="s">
        <v>634</v>
      </c>
      <c r="B501" s="61" t="s">
        <v>635</v>
      </c>
      <c r="C501" s="35">
        <v>4301031248</v>
      </c>
      <c r="D501" s="395">
        <v>4680115883093</v>
      </c>
      <c r="E501" s="395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7"/>
      <c r="R501" s="397"/>
      <c r="S501" s="397"/>
      <c r="T501" s="398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hidden="1" customHeight="1" x14ac:dyDescent="0.25">
      <c r="A502" s="61" t="s">
        <v>636</v>
      </c>
      <c r="B502" s="61" t="s">
        <v>637</v>
      </c>
      <c r="C502" s="35">
        <v>4301031250</v>
      </c>
      <c r="D502" s="395">
        <v>4680115883109</v>
      </c>
      <c r="E502" s="39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7"/>
      <c r="R502" s="397"/>
      <c r="S502" s="397"/>
      <c r="T502" s="398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89"/>
        <v>0</v>
      </c>
      <c r="Z502" s="40" t="str">
        <f>IFERROR(IF(Y502=0,"",ROUNDUP(Y502/H502,0)*0.01196),"")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0</v>
      </c>
      <c r="BN502" s="76">
        <f t="shared" si="91"/>
        <v>0</v>
      </c>
      <c r="BO502" s="76">
        <f t="shared" si="92"/>
        <v>0</v>
      </c>
      <c r="BP502" s="76">
        <f t="shared" si="93"/>
        <v>0</v>
      </c>
    </row>
    <row r="503" spans="1:68" ht="27" hidden="1" customHeight="1" x14ac:dyDescent="0.25">
      <c r="A503" s="61" t="s">
        <v>638</v>
      </c>
      <c r="B503" s="61" t="s">
        <v>639</v>
      </c>
      <c r="C503" s="35">
        <v>4301031249</v>
      </c>
      <c r="D503" s="395">
        <v>4680115882072</v>
      </c>
      <c r="E503" s="395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7"/>
      <c r="R503" s="397"/>
      <c r="S503" s="397"/>
      <c r="T503" s="39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hidden="1" customHeight="1" x14ac:dyDescent="0.25">
      <c r="A504" s="61" t="s">
        <v>640</v>
      </c>
      <c r="B504" s="61" t="s">
        <v>641</v>
      </c>
      <c r="C504" s="35">
        <v>4301031251</v>
      </c>
      <c r="D504" s="395">
        <v>4680115882102</v>
      </c>
      <c r="E504" s="395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7"/>
      <c r="R504" s="397"/>
      <c r="S504" s="397"/>
      <c r="T504" s="39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hidden="1" customHeight="1" x14ac:dyDescent="0.25">
      <c r="A505" s="61" t="s">
        <v>642</v>
      </c>
      <c r="B505" s="61" t="s">
        <v>643</v>
      </c>
      <c r="C505" s="35">
        <v>4301031253</v>
      </c>
      <c r="D505" s="395">
        <v>4680115882096</v>
      </c>
      <c r="E505" s="395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4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7"/>
      <c r="R505" s="397"/>
      <c r="S505" s="397"/>
      <c r="T505" s="39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hidden="1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6"/>
      <c r="P506" s="382" t="s">
        <v>43</v>
      </c>
      <c r="Q506" s="383"/>
      <c r="R506" s="383"/>
      <c r="S506" s="383"/>
      <c r="T506" s="383"/>
      <c r="U506" s="383"/>
      <c r="V506" s="384"/>
      <c r="W506" s="41" t="s">
        <v>42</v>
      </c>
      <c r="X506" s="42">
        <f>IFERROR(X500/H500,"0")+IFERROR(X501/H501,"0")+IFERROR(X502/H502,"0")+IFERROR(X503/H503,"0")+IFERROR(X504/H504,"0")+IFERROR(X505/H505,"0")</f>
        <v>0</v>
      </c>
      <c r="Y506" s="42">
        <f>IFERROR(Y500/H500,"0")+IFERROR(Y501/H501,"0")+IFERROR(Y502/H502,"0")+IFERROR(Y503/H503,"0")+IFERROR(Y504/H504,"0")+IFERROR(Y505/H505,"0")</f>
        <v>0</v>
      </c>
      <c r="Z506" s="42">
        <f>IFERROR(IF(Z500="",0,Z500),"0")+IFERROR(IF(Z501="",0,Z501),"0")+IFERROR(IF(Z502="",0,Z502),"0")+IFERROR(IF(Z503="",0,Z503),"0")+IFERROR(IF(Z504="",0,Z504),"0")+IFERROR(IF(Z505="",0,Z505),"0")</f>
        <v>0</v>
      </c>
      <c r="AA506" s="65"/>
      <c r="AB506" s="65"/>
      <c r="AC506" s="65"/>
    </row>
    <row r="507" spans="1:68" hidden="1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6"/>
      <c r="P507" s="382" t="s">
        <v>43</v>
      </c>
      <c r="Q507" s="383"/>
      <c r="R507" s="383"/>
      <c r="S507" s="383"/>
      <c r="T507" s="383"/>
      <c r="U507" s="383"/>
      <c r="V507" s="384"/>
      <c r="W507" s="41" t="s">
        <v>0</v>
      </c>
      <c r="X507" s="42">
        <f>IFERROR(SUM(X500:X505),"0")</f>
        <v>0</v>
      </c>
      <c r="Y507" s="42">
        <f>IFERROR(SUM(Y500:Y505),"0")</f>
        <v>0</v>
      </c>
      <c r="Z507" s="41"/>
      <c r="AA507" s="65"/>
      <c r="AB507" s="65"/>
      <c r="AC507" s="65"/>
    </row>
    <row r="508" spans="1:68" ht="14.25" hidden="1" customHeight="1" x14ac:dyDescent="0.25">
      <c r="A508" s="394" t="s">
        <v>84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94"/>
      <c r="AA508" s="64"/>
      <c r="AB508" s="64"/>
      <c r="AC508" s="64"/>
    </row>
    <row r="509" spans="1:68" ht="16.5" hidden="1" customHeight="1" x14ac:dyDescent="0.25">
      <c r="A509" s="61" t="s">
        <v>644</v>
      </c>
      <c r="B509" s="61" t="s">
        <v>645</v>
      </c>
      <c r="C509" s="35">
        <v>4301051230</v>
      </c>
      <c r="D509" s="395">
        <v>4607091383409</v>
      </c>
      <c r="E509" s="395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7"/>
      <c r="R509" s="397"/>
      <c r="S509" s="397"/>
      <c r="T509" s="398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hidden="1" customHeight="1" x14ac:dyDescent="0.25">
      <c r="A510" s="61" t="s">
        <v>646</v>
      </c>
      <c r="B510" s="61" t="s">
        <v>647</v>
      </c>
      <c r="C510" s="35">
        <v>4301051231</v>
      </c>
      <c r="D510" s="395">
        <v>4607091383416</v>
      </c>
      <c r="E510" s="395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7"/>
      <c r="R510" s="397"/>
      <c r="S510" s="397"/>
      <c r="T510" s="398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hidden="1" customHeight="1" x14ac:dyDescent="0.25">
      <c r="A511" s="61" t="s">
        <v>648</v>
      </c>
      <c r="B511" s="61" t="s">
        <v>649</v>
      </c>
      <c r="C511" s="35">
        <v>4301051058</v>
      </c>
      <c r="D511" s="395">
        <v>4680115883536</v>
      </c>
      <c r="E511" s="395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4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7"/>
      <c r="R511" s="397"/>
      <c r="S511" s="397"/>
      <c r="T511" s="398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hidden="1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6"/>
      <c r="P512" s="382" t="s">
        <v>43</v>
      </c>
      <c r="Q512" s="383"/>
      <c r="R512" s="383"/>
      <c r="S512" s="383"/>
      <c r="T512" s="383"/>
      <c r="U512" s="383"/>
      <c r="V512" s="384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hidden="1" x14ac:dyDescent="0.2">
      <c r="A513" s="385"/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6"/>
      <c r="P513" s="382" t="s">
        <v>43</v>
      </c>
      <c r="Q513" s="383"/>
      <c r="R513" s="383"/>
      <c r="S513" s="383"/>
      <c r="T513" s="383"/>
      <c r="U513" s="383"/>
      <c r="V513" s="384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hidden="1" customHeight="1" x14ac:dyDescent="0.25">
      <c r="A514" s="394" t="s">
        <v>183</v>
      </c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  <c r="X514" s="394"/>
      <c r="Y514" s="394"/>
      <c r="Z514" s="394"/>
      <c r="AA514" s="64"/>
      <c r="AB514" s="64"/>
      <c r="AC514" s="64"/>
    </row>
    <row r="515" spans="1:68" ht="16.5" hidden="1" customHeight="1" x14ac:dyDescent="0.25">
      <c r="A515" s="61" t="s">
        <v>650</v>
      </c>
      <c r="B515" s="61" t="s">
        <v>651</v>
      </c>
      <c r="C515" s="35">
        <v>4301060363</v>
      </c>
      <c r="D515" s="395">
        <v>4680115885035</v>
      </c>
      <c r="E515" s="395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7"/>
      <c r="R515" s="397"/>
      <c r="S515" s="397"/>
      <c r="T515" s="398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hidden="1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5"/>
      <c r="O516" s="386"/>
      <c r="P516" s="382" t="s">
        <v>43</v>
      </c>
      <c r="Q516" s="383"/>
      <c r="R516" s="383"/>
      <c r="S516" s="383"/>
      <c r="T516" s="383"/>
      <c r="U516" s="383"/>
      <c r="V516" s="384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hidden="1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5"/>
      <c r="O517" s="386"/>
      <c r="P517" s="382" t="s">
        <v>43</v>
      </c>
      <c r="Q517" s="383"/>
      <c r="R517" s="383"/>
      <c r="S517" s="383"/>
      <c r="T517" s="383"/>
      <c r="U517" s="383"/>
      <c r="V517" s="384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hidden="1" customHeight="1" x14ac:dyDescent="0.2">
      <c r="A518" s="430" t="s">
        <v>652</v>
      </c>
      <c r="B518" s="430"/>
      <c r="C518" s="430"/>
      <c r="D518" s="430"/>
      <c r="E518" s="430"/>
      <c r="F518" s="430"/>
      <c r="G518" s="430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  <c r="U518" s="430"/>
      <c r="V518" s="430"/>
      <c r="W518" s="430"/>
      <c r="X518" s="430"/>
      <c r="Y518" s="430"/>
      <c r="Z518" s="430"/>
      <c r="AA518" s="53"/>
      <c r="AB518" s="53"/>
      <c r="AC518" s="53"/>
    </row>
    <row r="519" spans="1:68" ht="16.5" hidden="1" customHeight="1" x14ac:dyDescent="0.25">
      <c r="A519" s="405" t="s">
        <v>652</v>
      </c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5"/>
      <c r="P519" s="405"/>
      <c r="Q519" s="405"/>
      <c r="R519" s="405"/>
      <c r="S519" s="405"/>
      <c r="T519" s="405"/>
      <c r="U519" s="405"/>
      <c r="V519" s="405"/>
      <c r="W519" s="405"/>
      <c r="X519" s="405"/>
      <c r="Y519" s="405"/>
      <c r="Z519" s="405"/>
      <c r="AA519" s="63"/>
      <c r="AB519" s="63"/>
      <c r="AC519" s="63"/>
    </row>
    <row r="520" spans="1:68" ht="14.25" hidden="1" customHeight="1" x14ac:dyDescent="0.25">
      <c r="A520" s="394" t="s">
        <v>122</v>
      </c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  <c r="X520" s="394"/>
      <c r="Y520" s="394"/>
      <c r="Z520" s="394"/>
      <c r="AA520" s="64"/>
      <c r="AB520" s="64"/>
      <c r="AC520" s="64"/>
    </row>
    <row r="521" spans="1:68" ht="27" hidden="1" customHeight="1" x14ac:dyDescent="0.25">
      <c r="A521" s="61" t="s">
        <v>653</v>
      </c>
      <c r="B521" s="61" t="s">
        <v>654</v>
      </c>
      <c r="C521" s="35">
        <v>4301011763</v>
      </c>
      <c r="D521" s="395">
        <v>4640242181011</v>
      </c>
      <c r="E521" s="395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431" t="s">
        <v>655</v>
      </c>
      <c r="Q521" s="397"/>
      <c r="R521" s="397"/>
      <c r="S521" s="397"/>
      <c r="T521" s="39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hidden="1" customHeight="1" x14ac:dyDescent="0.25">
      <c r="A522" s="61" t="s">
        <v>656</v>
      </c>
      <c r="B522" s="61" t="s">
        <v>657</v>
      </c>
      <c r="C522" s="35">
        <v>4301011585</v>
      </c>
      <c r="D522" s="395">
        <v>4640242180441</v>
      </c>
      <c r="E522" s="395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432" t="s">
        <v>658</v>
      </c>
      <c r="Q522" s="397"/>
      <c r="R522" s="397"/>
      <c r="S522" s="397"/>
      <c r="T522" s="39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hidden="1" customHeight="1" x14ac:dyDescent="0.25">
      <c r="A523" s="61" t="s">
        <v>659</v>
      </c>
      <c r="B523" s="61" t="s">
        <v>660</v>
      </c>
      <c r="C523" s="35">
        <v>4301011584</v>
      </c>
      <c r="D523" s="395">
        <v>4640242180564</v>
      </c>
      <c r="E523" s="395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421" t="s">
        <v>661</v>
      </c>
      <c r="Q523" s="397"/>
      <c r="R523" s="397"/>
      <c r="S523" s="397"/>
      <c r="T523" s="398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94"/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0</v>
      </c>
      <c r="BN523" s="76">
        <f t="shared" si="96"/>
        <v>0</v>
      </c>
      <c r="BO523" s="76">
        <f t="shared" si="97"/>
        <v>0</v>
      </c>
      <c r="BP523" s="76">
        <f t="shared" si="98"/>
        <v>0</v>
      </c>
    </row>
    <row r="524" spans="1:68" ht="27" hidden="1" customHeight="1" x14ac:dyDescent="0.25">
      <c r="A524" s="61" t="s">
        <v>662</v>
      </c>
      <c r="B524" s="61" t="s">
        <v>663</v>
      </c>
      <c r="C524" s="35">
        <v>4301011762</v>
      </c>
      <c r="D524" s="395">
        <v>4640242180922</v>
      </c>
      <c r="E524" s="395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422" t="s">
        <v>664</v>
      </c>
      <c r="Q524" s="397"/>
      <c r="R524" s="397"/>
      <c r="S524" s="397"/>
      <c r="T524" s="398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hidden="1" customHeight="1" x14ac:dyDescent="0.25">
      <c r="A525" s="61" t="s">
        <v>665</v>
      </c>
      <c r="B525" s="61" t="s">
        <v>666</v>
      </c>
      <c r="C525" s="35">
        <v>4301011764</v>
      </c>
      <c r="D525" s="395">
        <v>4640242181189</v>
      </c>
      <c r="E525" s="395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423" t="s">
        <v>667</v>
      </c>
      <c r="Q525" s="397"/>
      <c r="R525" s="397"/>
      <c r="S525" s="397"/>
      <c r="T525" s="398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668</v>
      </c>
      <c r="B526" s="61" t="s">
        <v>669</v>
      </c>
      <c r="C526" s="35">
        <v>4301011551</v>
      </c>
      <c r="D526" s="395">
        <v>4640242180038</v>
      </c>
      <c r="E526" s="395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424" t="s">
        <v>670</v>
      </c>
      <c r="Q526" s="397"/>
      <c r="R526" s="397"/>
      <c r="S526" s="397"/>
      <c r="T526" s="398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hidden="1" customHeight="1" x14ac:dyDescent="0.25">
      <c r="A527" s="61" t="s">
        <v>671</v>
      </c>
      <c r="B527" s="61" t="s">
        <v>672</v>
      </c>
      <c r="C527" s="35">
        <v>4301011765</v>
      </c>
      <c r="D527" s="395">
        <v>4640242181172</v>
      </c>
      <c r="E527" s="395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425" t="s">
        <v>673</v>
      </c>
      <c r="Q527" s="397"/>
      <c r="R527" s="397"/>
      <c r="S527" s="397"/>
      <c r="T527" s="398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hidden="1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85"/>
      <c r="O528" s="386"/>
      <c r="P528" s="382" t="s">
        <v>43</v>
      </c>
      <c r="Q528" s="383"/>
      <c r="R528" s="383"/>
      <c r="S528" s="383"/>
      <c r="T528" s="383"/>
      <c r="U528" s="383"/>
      <c r="V528" s="384"/>
      <c r="W528" s="41" t="s">
        <v>42</v>
      </c>
      <c r="X528" s="42">
        <f>IFERROR(X521/H521,"0")+IFERROR(X522/H522,"0")+IFERROR(X523/H523,"0")+IFERROR(X524/H524,"0")+IFERROR(X525/H525,"0")+IFERROR(X526/H526,"0")+IFERROR(X527/H527,"0")</f>
        <v>0</v>
      </c>
      <c r="Y528" s="42">
        <f>IFERROR(Y521/H521,"0")+IFERROR(Y522/H522,"0")+IFERROR(Y523/H523,"0")+IFERROR(Y524/H524,"0")+IFERROR(Y525/H525,"0")+IFERROR(Y526/H526,"0")+IFERROR(Y527/H527,"0")</f>
        <v>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5"/>
      <c r="AB528" s="65"/>
      <c r="AC528" s="65"/>
    </row>
    <row r="529" spans="1:68" hidden="1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6"/>
      <c r="P529" s="382" t="s">
        <v>43</v>
      </c>
      <c r="Q529" s="383"/>
      <c r="R529" s="383"/>
      <c r="S529" s="383"/>
      <c r="T529" s="383"/>
      <c r="U529" s="383"/>
      <c r="V529" s="384"/>
      <c r="W529" s="41" t="s">
        <v>0</v>
      </c>
      <c r="X529" s="42">
        <f>IFERROR(SUM(X521:X527),"0")</f>
        <v>0</v>
      </c>
      <c r="Y529" s="42">
        <f>IFERROR(SUM(Y521:Y527),"0")</f>
        <v>0</v>
      </c>
      <c r="Z529" s="41"/>
      <c r="AA529" s="65"/>
      <c r="AB529" s="65"/>
      <c r="AC529" s="65"/>
    </row>
    <row r="530" spans="1:68" ht="14.25" hidden="1" customHeight="1" x14ac:dyDescent="0.25">
      <c r="A530" s="394" t="s">
        <v>162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94"/>
      <c r="AA530" s="64"/>
      <c r="AB530" s="64"/>
      <c r="AC530" s="64"/>
    </row>
    <row r="531" spans="1:68" ht="16.5" hidden="1" customHeight="1" x14ac:dyDescent="0.25">
      <c r="A531" s="61" t="s">
        <v>674</v>
      </c>
      <c r="B531" s="61" t="s">
        <v>675</v>
      </c>
      <c r="C531" s="35">
        <v>4301020269</v>
      </c>
      <c r="D531" s="395">
        <v>4640242180519</v>
      </c>
      <c r="E531" s="395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426" t="s">
        <v>676</v>
      </c>
      <c r="Q531" s="397"/>
      <c r="R531" s="397"/>
      <c r="S531" s="397"/>
      <c r="T531" s="398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hidden="1" customHeight="1" x14ac:dyDescent="0.25">
      <c r="A532" s="61" t="s">
        <v>677</v>
      </c>
      <c r="B532" s="61" t="s">
        <v>678</v>
      </c>
      <c r="C532" s="35">
        <v>4301020260</v>
      </c>
      <c r="D532" s="395">
        <v>4640242180526</v>
      </c>
      <c r="E532" s="395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427" t="s">
        <v>679</v>
      </c>
      <c r="Q532" s="397"/>
      <c r="R532" s="397"/>
      <c r="S532" s="397"/>
      <c r="T532" s="398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hidden="1" customHeight="1" x14ac:dyDescent="0.25">
      <c r="A533" s="61" t="s">
        <v>680</v>
      </c>
      <c r="B533" s="61" t="s">
        <v>681</v>
      </c>
      <c r="C533" s="35">
        <v>4301020309</v>
      </c>
      <c r="D533" s="395">
        <v>4640242180090</v>
      </c>
      <c r="E533" s="395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414" t="s">
        <v>682</v>
      </c>
      <c r="Q533" s="397"/>
      <c r="R533" s="397"/>
      <c r="S533" s="397"/>
      <c r="T533" s="39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hidden="1" customHeight="1" x14ac:dyDescent="0.25">
      <c r="A534" s="61" t="s">
        <v>683</v>
      </c>
      <c r="B534" s="61" t="s">
        <v>684</v>
      </c>
      <c r="C534" s="35">
        <v>4301020295</v>
      </c>
      <c r="D534" s="395">
        <v>4640242181363</v>
      </c>
      <c r="E534" s="395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415" t="s">
        <v>685</v>
      </c>
      <c r="Q534" s="397"/>
      <c r="R534" s="397"/>
      <c r="S534" s="397"/>
      <c r="T534" s="39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85"/>
      <c r="O535" s="386"/>
      <c r="P535" s="382" t="s">
        <v>43</v>
      </c>
      <c r="Q535" s="383"/>
      <c r="R535" s="383"/>
      <c r="S535" s="383"/>
      <c r="T535" s="383"/>
      <c r="U535" s="383"/>
      <c r="V535" s="384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hidden="1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6"/>
      <c r="P536" s="382" t="s">
        <v>43</v>
      </c>
      <c r="Q536" s="383"/>
      <c r="R536" s="383"/>
      <c r="S536" s="383"/>
      <c r="T536" s="383"/>
      <c r="U536" s="383"/>
      <c r="V536" s="384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hidden="1" customHeight="1" x14ac:dyDescent="0.25">
      <c r="A537" s="394" t="s">
        <v>79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64"/>
      <c r="AB537" s="64"/>
      <c r="AC537" s="64"/>
    </row>
    <row r="538" spans="1:68" ht="27" hidden="1" customHeight="1" x14ac:dyDescent="0.25">
      <c r="A538" s="61" t="s">
        <v>686</v>
      </c>
      <c r="B538" s="61" t="s">
        <v>687</v>
      </c>
      <c r="C538" s="35">
        <v>4301031280</v>
      </c>
      <c r="D538" s="395">
        <v>4640242180816</v>
      </c>
      <c r="E538" s="395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416" t="s">
        <v>688</v>
      </c>
      <c r="Q538" s="397"/>
      <c r="R538" s="397"/>
      <c r="S538" s="397"/>
      <c r="T538" s="398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hidden="1" customHeight="1" x14ac:dyDescent="0.25">
      <c r="A539" s="61" t="s">
        <v>689</v>
      </c>
      <c r="B539" s="61" t="s">
        <v>690</v>
      </c>
      <c r="C539" s="35">
        <v>4301031244</v>
      </c>
      <c r="D539" s="395">
        <v>4640242180595</v>
      </c>
      <c r="E539" s="395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417" t="s">
        <v>691</v>
      </c>
      <c r="Q539" s="397"/>
      <c r="R539" s="397"/>
      <c r="S539" s="397"/>
      <c r="T539" s="398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9"/>
        <v>0</v>
      </c>
      <c r="Z539" s="40" t="str">
        <f>IFERROR(IF(Y539=0,"",ROUNDUP(Y539/H539,0)*0.00753),"")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0</v>
      </c>
      <c r="BN539" s="76">
        <f t="shared" si="101"/>
        <v>0</v>
      </c>
      <c r="BO539" s="76">
        <f t="shared" si="102"/>
        <v>0</v>
      </c>
      <c r="BP539" s="76">
        <f t="shared" si="103"/>
        <v>0</v>
      </c>
    </row>
    <row r="540" spans="1:68" ht="27" hidden="1" customHeight="1" x14ac:dyDescent="0.25">
      <c r="A540" s="61" t="s">
        <v>692</v>
      </c>
      <c r="B540" s="61" t="s">
        <v>693</v>
      </c>
      <c r="C540" s="35">
        <v>4301031289</v>
      </c>
      <c r="D540" s="395">
        <v>4640242181615</v>
      </c>
      <c r="E540" s="395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418" t="s">
        <v>694</v>
      </c>
      <c r="Q540" s="397"/>
      <c r="R540" s="397"/>
      <c r="S540" s="397"/>
      <c r="T540" s="39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hidden="1" customHeight="1" x14ac:dyDescent="0.25">
      <c r="A541" s="61" t="s">
        <v>695</v>
      </c>
      <c r="B541" s="61" t="s">
        <v>696</v>
      </c>
      <c r="C541" s="35">
        <v>4301031285</v>
      </c>
      <c r="D541" s="395">
        <v>4640242181639</v>
      </c>
      <c r="E541" s="395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419" t="s">
        <v>697</v>
      </c>
      <c r="Q541" s="397"/>
      <c r="R541" s="397"/>
      <c r="S541" s="397"/>
      <c r="T541" s="39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hidden="1" customHeight="1" x14ac:dyDescent="0.25">
      <c r="A542" s="61" t="s">
        <v>698</v>
      </c>
      <c r="B542" s="61" t="s">
        <v>699</v>
      </c>
      <c r="C542" s="35">
        <v>4301031287</v>
      </c>
      <c r="D542" s="395">
        <v>4640242181622</v>
      </c>
      <c r="E542" s="395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420" t="s">
        <v>700</v>
      </c>
      <c r="Q542" s="397"/>
      <c r="R542" s="397"/>
      <c r="S542" s="397"/>
      <c r="T542" s="39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hidden="1" customHeight="1" x14ac:dyDescent="0.25">
      <c r="A543" s="61" t="s">
        <v>701</v>
      </c>
      <c r="B543" s="61" t="s">
        <v>702</v>
      </c>
      <c r="C543" s="35">
        <v>4301031203</v>
      </c>
      <c r="D543" s="395">
        <v>4640242180908</v>
      </c>
      <c r="E543" s="395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408" t="s">
        <v>703</v>
      </c>
      <c r="Q543" s="397"/>
      <c r="R543" s="397"/>
      <c r="S543" s="397"/>
      <c r="T543" s="39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hidden="1" customHeight="1" x14ac:dyDescent="0.25">
      <c r="A544" s="61" t="s">
        <v>704</v>
      </c>
      <c r="B544" s="61" t="s">
        <v>705</v>
      </c>
      <c r="C544" s="35">
        <v>4301031200</v>
      </c>
      <c r="D544" s="395">
        <v>4640242180489</v>
      </c>
      <c r="E544" s="395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409" t="s">
        <v>706</v>
      </c>
      <c r="Q544" s="397"/>
      <c r="R544" s="397"/>
      <c r="S544" s="397"/>
      <c r="T544" s="39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hidden="1" x14ac:dyDescent="0.2">
      <c r="A545" s="385"/>
      <c r="B545" s="385"/>
      <c r="C545" s="385"/>
      <c r="D545" s="385"/>
      <c r="E545" s="385"/>
      <c r="F545" s="385"/>
      <c r="G545" s="385"/>
      <c r="H545" s="385"/>
      <c r="I545" s="385"/>
      <c r="J545" s="385"/>
      <c r="K545" s="385"/>
      <c r="L545" s="385"/>
      <c r="M545" s="385"/>
      <c r="N545" s="385"/>
      <c r="O545" s="386"/>
      <c r="P545" s="382" t="s">
        <v>43</v>
      </c>
      <c r="Q545" s="383"/>
      <c r="R545" s="383"/>
      <c r="S545" s="383"/>
      <c r="T545" s="383"/>
      <c r="U545" s="383"/>
      <c r="V545" s="384"/>
      <c r="W545" s="41" t="s">
        <v>42</v>
      </c>
      <c r="X545" s="42">
        <f>IFERROR(X538/H538,"0")+IFERROR(X539/H539,"0")+IFERROR(X540/H540,"0")+IFERROR(X541/H541,"0")+IFERROR(X542/H542,"0")+IFERROR(X543/H543,"0")+IFERROR(X544/H544,"0")</f>
        <v>0</v>
      </c>
      <c r="Y545" s="42">
        <f>IFERROR(Y538/H538,"0")+IFERROR(Y539/H539,"0")+IFERROR(Y540/H540,"0")+IFERROR(Y541/H541,"0")+IFERROR(Y542/H542,"0")+IFERROR(Y543/H543,"0")+IFERROR(Y544/H544,"0")</f>
        <v>0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5"/>
      <c r="AB545" s="65"/>
      <c r="AC545" s="65"/>
    </row>
    <row r="546" spans="1:68" hidden="1" x14ac:dyDescent="0.2">
      <c r="A546" s="385"/>
      <c r="B546" s="385"/>
      <c r="C546" s="385"/>
      <c r="D546" s="385"/>
      <c r="E546" s="385"/>
      <c r="F546" s="385"/>
      <c r="G546" s="385"/>
      <c r="H546" s="385"/>
      <c r="I546" s="385"/>
      <c r="J546" s="385"/>
      <c r="K546" s="385"/>
      <c r="L546" s="385"/>
      <c r="M546" s="385"/>
      <c r="N546" s="385"/>
      <c r="O546" s="386"/>
      <c r="P546" s="382" t="s">
        <v>43</v>
      </c>
      <c r="Q546" s="383"/>
      <c r="R546" s="383"/>
      <c r="S546" s="383"/>
      <c r="T546" s="383"/>
      <c r="U546" s="383"/>
      <c r="V546" s="384"/>
      <c r="W546" s="41" t="s">
        <v>0</v>
      </c>
      <c r="X546" s="42">
        <f>IFERROR(SUM(X538:X544),"0")</f>
        <v>0</v>
      </c>
      <c r="Y546" s="42">
        <f>IFERROR(SUM(Y538:Y544),"0")</f>
        <v>0</v>
      </c>
      <c r="Z546" s="41"/>
      <c r="AA546" s="65"/>
      <c r="AB546" s="65"/>
      <c r="AC546" s="65"/>
    </row>
    <row r="547" spans="1:68" ht="14.25" hidden="1" customHeight="1" x14ac:dyDescent="0.25">
      <c r="A547" s="394" t="s">
        <v>84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4"/>
      <c r="AB547" s="64"/>
      <c r="AC547" s="64"/>
    </row>
    <row r="548" spans="1:68" ht="27" hidden="1" customHeight="1" x14ac:dyDescent="0.25">
      <c r="A548" s="61" t="s">
        <v>707</v>
      </c>
      <c r="B548" s="61" t="s">
        <v>708</v>
      </c>
      <c r="C548" s="35">
        <v>4301051746</v>
      </c>
      <c r="D548" s="395">
        <v>4640242180533</v>
      </c>
      <c r="E548" s="395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410" t="s">
        <v>709</v>
      </c>
      <c r="Q548" s="397"/>
      <c r="R548" s="397"/>
      <c r="S548" s="397"/>
      <c r="T548" s="398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710</v>
      </c>
      <c r="B549" s="61" t="s">
        <v>711</v>
      </c>
      <c r="C549" s="35">
        <v>4301051510</v>
      </c>
      <c r="D549" s="395">
        <v>4640242180540</v>
      </c>
      <c r="E549" s="395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411" t="s">
        <v>712</v>
      </c>
      <c r="Q549" s="397"/>
      <c r="R549" s="397"/>
      <c r="S549" s="397"/>
      <c r="T549" s="398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714</v>
      </c>
      <c r="B550" s="61" t="s">
        <v>715</v>
      </c>
      <c r="C550" s="35">
        <v>4301051390</v>
      </c>
      <c r="D550" s="395">
        <v>4640242181233</v>
      </c>
      <c r="E550" s="395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412" t="s">
        <v>716</v>
      </c>
      <c r="Q550" s="397"/>
      <c r="R550" s="397"/>
      <c r="S550" s="397"/>
      <c r="T550" s="398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717</v>
      </c>
      <c r="B551" s="61" t="s">
        <v>718</v>
      </c>
      <c r="C551" s="35">
        <v>4301051448</v>
      </c>
      <c r="D551" s="395">
        <v>4640242181226</v>
      </c>
      <c r="E551" s="395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413" t="s">
        <v>719</v>
      </c>
      <c r="Q551" s="397"/>
      <c r="R551" s="397"/>
      <c r="S551" s="397"/>
      <c r="T551" s="39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idden="1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385"/>
      <c r="O552" s="386"/>
      <c r="P552" s="382" t="s">
        <v>43</v>
      </c>
      <c r="Q552" s="383"/>
      <c r="R552" s="383"/>
      <c r="S552" s="383"/>
      <c r="T552" s="383"/>
      <c r="U552" s="383"/>
      <c r="V552" s="384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hidden="1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385"/>
      <c r="O553" s="386"/>
      <c r="P553" s="382" t="s">
        <v>43</v>
      </c>
      <c r="Q553" s="383"/>
      <c r="R553" s="383"/>
      <c r="S553" s="383"/>
      <c r="T553" s="383"/>
      <c r="U553" s="383"/>
      <c r="V553" s="384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hidden="1" customHeight="1" x14ac:dyDescent="0.25">
      <c r="A554" s="394" t="s">
        <v>183</v>
      </c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394"/>
      <c r="O554" s="394"/>
      <c r="P554" s="394"/>
      <c r="Q554" s="394"/>
      <c r="R554" s="394"/>
      <c r="S554" s="394"/>
      <c r="T554" s="394"/>
      <c r="U554" s="394"/>
      <c r="V554" s="394"/>
      <c r="W554" s="394"/>
      <c r="X554" s="394"/>
      <c r="Y554" s="394"/>
      <c r="Z554" s="394"/>
      <c r="AA554" s="64"/>
      <c r="AB554" s="64"/>
      <c r="AC554" s="64"/>
    </row>
    <row r="555" spans="1:68" ht="27" hidden="1" customHeight="1" x14ac:dyDescent="0.25">
      <c r="A555" s="61" t="s">
        <v>720</v>
      </c>
      <c r="B555" s="61" t="s">
        <v>721</v>
      </c>
      <c r="C555" s="35">
        <v>4301060408</v>
      </c>
      <c r="D555" s="395">
        <v>4640242180120</v>
      </c>
      <c r="E555" s="395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401" t="s">
        <v>722</v>
      </c>
      <c r="Q555" s="397"/>
      <c r="R555" s="397"/>
      <c r="S555" s="397"/>
      <c r="T555" s="398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hidden="1" customHeight="1" x14ac:dyDescent="0.25">
      <c r="A556" s="61" t="s">
        <v>720</v>
      </c>
      <c r="B556" s="61" t="s">
        <v>723</v>
      </c>
      <c r="C556" s="35">
        <v>4301060354</v>
      </c>
      <c r="D556" s="395">
        <v>4640242180120</v>
      </c>
      <c r="E556" s="395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402" t="s">
        <v>724</v>
      </c>
      <c r="Q556" s="397"/>
      <c r="R556" s="397"/>
      <c r="S556" s="397"/>
      <c r="T556" s="398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hidden="1" customHeight="1" x14ac:dyDescent="0.25">
      <c r="A557" s="61" t="s">
        <v>725</v>
      </c>
      <c r="B557" s="61" t="s">
        <v>726</v>
      </c>
      <c r="C557" s="35">
        <v>4301060407</v>
      </c>
      <c r="D557" s="395">
        <v>4640242180137</v>
      </c>
      <c r="E557" s="395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403" t="s">
        <v>727</v>
      </c>
      <c r="Q557" s="397"/>
      <c r="R557" s="397"/>
      <c r="S557" s="397"/>
      <c r="T557" s="398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725</v>
      </c>
      <c r="B558" s="61" t="s">
        <v>728</v>
      </c>
      <c r="C558" s="35">
        <v>4301060355</v>
      </c>
      <c r="D558" s="395">
        <v>4640242180137</v>
      </c>
      <c r="E558" s="395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404" t="s">
        <v>729</v>
      </c>
      <c r="Q558" s="397"/>
      <c r="R558" s="397"/>
      <c r="S558" s="397"/>
      <c r="T558" s="398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idden="1" x14ac:dyDescent="0.2">
      <c r="A559" s="385"/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6"/>
      <c r="P559" s="382" t="s">
        <v>43</v>
      </c>
      <c r="Q559" s="383"/>
      <c r="R559" s="383"/>
      <c r="S559" s="383"/>
      <c r="T559" s="383"/>
      <c r="U559" s="383"/>
      <c r="V559" s="384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hidden="1" x14ac:dyDescent="0.2">
      <c r="A560" s="385"/>
      <c r="B560" s="385"/>
      <c r="C560" s="385"/>
      <c r="D560" s="385"/>
      <c r="E560" s="385"/>
      <c r="F560" s="385"/>
      <c r="G560" s="385"/>
      <c r="H560" s="385"/>
      <c r="I560" s="385"/>
      <c r="J560" s="385"/>
      <c r="K560" s="385"/>
      <c r="L560" s="385"/>
      <c r="M560" s="385"/>
      <c r="N560" s="385"/>
      <c r="O560" s="386"/>
      <c r="P560" s="382" t="s">
        <v>43</v>
      </c>
      <c r="Q560" s="383"/>
      <c r="R560" s="383"/>
      <c r="S560" s="383"/>
      <c r="T560" s="383"/>
      <c r="U560" s="383"/>
      <c r="V560" s="384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hidden="1" customHeight="1" x14ac:dyDescent="0.25">
      <c r="A561" s="405" t="s">
        <v>730</v>
      </c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05"/>
      <c r="O561" s="405"/>
      <c r="P561" s="405"/>
      <c r="Q561" s="405"/>
      <c r="R561" s="405"/>
      <c r="S561" s="405"/>
      <c r="T561" s="405"/>
      <c r="U561" s="405"/>
      <c r="V561" s="405"/>
      <c r="W561" s="405"/>
      <c r="X561" s="405"/>
      <c r="Y561" s="405"/>
      <c r="Z561" s="405"/>
      <c r="AA561" s="63"/>
      <c r="AB561" s="63"/>
      <c r="AC561" s="63"/>
    </row>
    <row r="562" spans="1:68" ht="14.25" hidden="1" customHeight="1" x14ac:dyDescent="0.25">
      <c r="A562" s="394" t="s">
        <v>122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4"/>
      <c r="M562" s="394"/>
      <c r="N562" s="394"/>
      <c r="O562" s="394"/>
      <c r="P562" s="394"/>
      <c r="Q562" s="394"/>
      <c r="R562" s="394"/>
      <c r="S562" s="394"/>
      <c r="T562" s="394"/>
      <c r="U562" s="394"/>
      <c r="V562" s="394"/>
      <c r="W562" s="394"/>
      <c r="X562" s="394"/>
      <c r="Y562" s="394"/>
      <c r="Z562" s="394"/>
      <c r="AA562" s="64"/>
      <c r="AB562" s="64"/>
      <c r="AC562" s="64"/>
    </row>
    <row r="563" spans="1:68" ht="27" hidden="1" customHeight="1" x14ac:dyDescent="0.25">
      <c r="A563" s="61" t="s">
        <v>731</v>
      </c>
      <c r="B563" s="61" t="s">
        <v>732</v>
      </c>
      <c r="C563" s="35">
        <v>4301011951</v>
      </c>
      <c r="D563" s="395">
        <v>4640242180045</v>
      </c>
      <c r="E563" s="395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406" t="s">
        <v>733</v>
      </c>
      <c r="Q563" s="397"/>
      <c r="R563" s="397"/>
      <c r="S563" s="397"/>
      <c r="T563" s="398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734</v>
      </c>
      <c r="B564" s="61" t="s">
        <v>735</v>
      </c>
      <c r="C564" s="35">
        <v>4301011950</v>
      </c>
      <c r="D564" s="395">
        <v>4640242180601</v>
      </c>
      <c r="E564" s="395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407" t="s">
        <v>736</v>
      </c>
      <c r="Q564" s="397"/>
      <c r="R564" s="397"/>
      <c r="S564" s="397"/>
      <c r="T564" s="398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385"/>
      <c r="B565" s="385"/>
      <c r="C565" s="385"/>
      <c r="D565" s="385"/>
      <c r="E565" s="385"/>
      <c r="F565" s="385"/>
      <c r="G565" s="385"/>
      <c r="H565" s="385"/>
      <c r="I565" s="385"/>
      <c r="J565" s="385"/>
      <c r="K565" s="385"/>
      <c r="L565" s="385"/>
      <c r="M565" s="385"/>
      <c r="N565" s="385"/>
      <c r="O565" s="386"/>
      <c r="P565" s="382" t="s">
        <v>43</v>
      </c>
      <c r="Q565" s="383"/>
      <c r="R565" s="383"/>
      <c r="S565" s="383"/>
      <c r="T565" s="383"/>
      <c r="U565" s="383"/>
      <c r="V565" s="384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hidden="1" x14ac:dyDescent="0.2">
      <c r="A566" s="385"/>
      <c r="B566" s="385"/>
      <c r="C566" s="385"/>
      <c r="D566" s="385"/>
      <c r="E566" s="385"/>
      <c r="F566" s="385"/>
      <c r="G566" s="385"/>
      <c r="H566" s="385"/>
      <c r="I566" s="385"/>
      <c r="J566" s="385"/>
      <c r="K566" s="385"/>
      <c r="L566" s="385"/>
      <c r="M566" s="385"/>
      <c r="N566" s="385"/>
      <c r="O566" s="386"/>
      <c r="P566" s="382" t="s">
        <v>43</v>
      </c>
      <c r="Q566" s="383"/>
      <c r="R566" s="383"/>
      <c r="S566" s="383"/>
      <c r="T566" s="383"/>
      <c r="U566" s="383"/>
      <c r="V566" s="384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394" t="s">
        <v>162</v>
      </c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394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X567" s="394"/>
      <c r="Y567" s="394"/>
      <c r="Z567" s="394"/>
      <c r="AA567" s="64"/>
      <c r="AB567" s="64"/>
      <c r="AC567" s="64"/>
    </row>
    <row r="568" spans="1:68" ht="27" hidden="1" customHeight="1" x14ac:dyDescent="0.25">
      <c r="A568" s="61" t="s">
        <v>737</v>
      </c>
      <c r="B568" s="61" t="s">
        <v>738</v>
      </c>
      <c r="C568" s="35">
        <v>4301020314</v>
      </c>
      <c r="D568" s="395">
        <v>4640242180090</v>
      </c>
      <c r="E568" s="395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396" t="s">
        <v>739</v>
      </c>
      <c r="Q568" s="397"/>
      <c r="R568" s="397"/>
      <c r="S568" s="397"/>
      <c r="T568" s="39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385"/>
      <c r="B569" s="385"/>
      <c r="C569" s="385"/>
      <c r="D569" s="385"/>
      <c r="E569" s="385"/>
      <c r="F569" s="385"/>
      <c r="G569" s="385"/>
      <c r="H569" s="385"/>
      <c r="I569" s="385"/>
      <c r="J569" s="385"/>
      <c r="K569" s="385"/>
      <c r="L569" s="385"/>
      <c r="M569" s="385"/>
      <c r="N569" s="385"/>
      <c r="O569" s="386"/>
      <c r="P569" s="382" t="s">
        <v>43</v>
      </c>
      <c r="Q569" s="383"/>
      <c r="R569" s="383"/>
      <c r="S569" s="383"/>
      <c r="T569" s="383"/>
      <c r="U569" s="383"/>
      <c r="V569" s="384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hidden="1" x14ac:dyDescent="0.2">
      <c r="A570" s="385"/>
      <c r="B570" s="385"/>
      <c r="C570" s="385"/>
      <c r="D570" s="385"/>
      <c r="E570" s="385"/>
      <c r="F570" s="385"/>
      <c r="G570" s="385"/>
      <c r="H570" s="385"/>
      <c r="I570" s="385"/>
      <c r="J570" s="385"/>
      <c r="K570" s="385"/>
      <c r="L570" s="385"/>
      <c r="M570" s="385"/>
      <c r="N570" s="385"/>
      <c r="O570" s="386"/>
      <c r="P570" s="382" t="s">
        <v>43</v>
      </c>
      <c r="Q570" s="383"/>
      <c r="R570" s="383"/>
      <c r="S570" s="383"/>
      <c r="T570" s="383"/>
      <c r="U570" s="383"/>
      <c r="V570" s="384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hidden="1" customHeight="1" x14ac:dyDescent="0.25">
      <c r="A571" s="394" t="s">
        <v>79</v>
      </c>
      <c r="B571" s="394"/>
      <c r="C571" s="394"/>
      <c r="D571" s="394"/>
      <c r="E571" s="394"/>
      <c r="F571" s="394"/>
      <c r="G571" s="394"/>
      <c r="H571" s="394"/>
      <c r="I571" s="394"/>
      <c r="J571" s="394"/>
      <c r="K571" s="394"/>
      <c r="L571" s="394"/>
      <c r="M571" s="394"/>
      <c r="N571" s="394"/>
      <c r="O571" s="394"/>
      <c r="P571" s="394"/>
      <c r="Q571" s="394"/>
      <c r="R571" s="394"/>
      <c r="S571" s="394"/>
      <c r="T571" s="394"/>
      <c r="U571" s="394"/>
      <c r="V571" s="394"/>
      <c r="W571" s="394"/>
      <c r="X571" s="394"/>
      <c r="Y571" s="394"/>
      <c r="Z571" s="394"/>
      <c r="AA571" s="64"/>
      <c r="AB571" s="64"/>
      <c r="AC571" s="64"/>
    </row>
    <row r="572" spans="1:68" ht="27" hidden="1" customHeight="1" x14ac:dyDescent="0.25">
      <c r="A572" s="61" t="s">
        <v>740</v>
      </c>
      <c r="B572" s="61" t="s">
        <v>741</v>
      </c>
      <c r="C572" s="35">
        <v>4301031321</v>
      </c>
      <c r="D572" s="395">
        <v>4640242180076</v>
      </c>
      <c r="E572" s="395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399" t="s">
        <v>742</v>
      </c>
      <c r="Q572" s="397"/>
      <c r="R572" s="397"/>
      <c r="S572" s="397"/>
      <c r="T572" s="398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idden="1" x14ac:dyDescent="0.2">
      <c r="A573" s="385"/>
      <c r="B573" s="385"/>
      <c r="C573" s="385"/>
      <c r="D573" s="385"/>
      <c r="E573" s="385"/>
      <c r="F573" s="385"/>
      <c r="G573" s="385"/>
      <c r="H573" s="385"/>
      <c r="I573" s="385"/>
      <c r="J573" s="385"/>
      <c r="K573" s="385"/>
      <c r="L573" s="385"/>
      <c r="M573" s="385"/>
      <c r="N573" s="385"/>
      <c r="O573" s="386"/>
      <c r="P573" s="382" t="s">
        <v>43</v>
      </c>
      <c r="Q573" s="383"/>
      <c r="R573" s="383"/>
      <c r="S573" s="383"/>
      <c r="T573" s="383"/>
      <c r="U573" s="383"/>
      <c r="V573" s="384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hidden="1" x14ac:dyDescent="0.2">
      <c r="A574" s="385"/>
      <c r="B574" s="385"/>
      <c r="C574" s="385"/>
      <c r="D574" s="385"/>
      <c r="E574" s="385"/>
      <c r="F574" s="385"/>
      <c r="G574" s="385"/>
      <c r="H574" s="385"/>
      <c r="I574" s="385"/>
      <c r="J574" s="385"/>
      <c r="K574" s="385"/>
      <c r="L574" s="385"/>
      <c r="M574" s="385"/>
      <c r="N574" s="385"/>
      <c r="O574" s="386"/>
      <c r="P574" s="382" t="s">
        <v>43</v>
      </c>
      <c r="Q574" s="383"/>
      <c r="R574" s="383"/>
      <c r="S574" s="383"/>
      <c r="T574" s="383"/>
      <c r="U574" s="383"/>
      <c r="V574" s="384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hidden="1" customHeight="1" x14ac:dyDescent="0.25">
      <c r="A575" s="394" t="s">
        <v>84</v>
      </c>
      <c r="B575" s="394"/>
      <c r="C575" s="394"/>
      <c r="D575" s="394"/>
      <c r="E575" s="394"/>
      <c r="F575" s="394"/>
      <c r="G575" s="394"/>
      <c r="H575" s="394"/>
      <c r="I575" s="394"/>
      <c r="J575" s="394"/>
      <c r="K575" s="394"/>
      <c r="L575" s="394"/>
      <c r="M575" s="394"/>
      <c r="N575" s="394"/>
      <c r="O575" s="394"/>
      <c r="P575" s="394"/>
      <c r="Q575" s="394"/>
      <c r="R575" s="394"/>
      <c r="S575" s="394"/>
      <c r="T575" s="394"/>
      <c r="U575" s="394"/>
      <c r="V575" s="394"/>
      <c r="W575" s="394"/>
      <c r="X575" s="394"/>
      <c r="Y575" s="394"/>
      <c r="Z575" s="394"/>
      <c r="AA575" s="64"/>
      <c r="AB575" s="64"/>
      <c r="AC575" s="64"/>
    </row>
    <row r="576" spans="1:68" ht="27" hidden="1" customHeight="1" x14ac:dyDescent="0.25">
      <c r="A576" s="61" t="s">
        <v>743</v>
      </c>
      <c r="B576" s="61" t="s">
        <v>744</v>
      </c>
      <c r="C576" s="35">
        <v>4301051780</v>
      </c>
      <c r="D576" s="395">
        <v>4640242180106</v>
      </c>
      <c r="E576" s="39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400" t="s">
        <v>745</v>
      </c>
      <c r="Q576" s="397"/>
      <c r="R576" s="397"/>
      <c r="S576" s="397"/>
      <c r="T576" s="39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hidden="1" x14ac:dyDescent="0.2">
      <c r="A577" s="385"/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6"/>
      <c r="P577" s="382" t="s">
        <v>43</v>
      </c>
      <c r="Q577" s="383"/>
      <c r="R577" s="383"/>
      <c r="S577" s="383"/>
      <c r="T577" s="383"/>
      <c r="U577" s="383"/>
      <c r="V577" s="384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hidden="1" x14ac:dyDescent="0.2">
      <c r="A578" s="385"/>
      <c r="B578" s="385"/>
      <c r="C578" s="385"/>
      <c r="D578" s="385"/>
      <c r="E578" s="385"/>
      <c r="F578" s="385"/>
      <c r="G578" s="385"/>
      <c r="H578" s="385"/>
      <c r="I578" s="385"/>
      <c r="J578" s="385"/>
      <c r="K578" s="385"/>
      <c r="L578" s="385"/>
      <c r="M578" s="385"/>
      <c r="N578" s="385"/>
      <c r="O578" s="386"/>
      <c r="P578" s="382" t="s">
        <v>43</v>
      </c>
      <c r="Q578" s="383"/>
      <c r="R578" s="383"/>
      <c r="S578" s="383"/>
      <c r="T578" s="383"/>
      <c r="U578" s="383"/>
      <c r="V578" s="384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385"/>
      <c r="B579" s="385"/>
      <c r="C579" s="385"/>
      <c r="D579" s="385"/>
      <c r="E579" s="385"/>
      <c r="F579" s="385"/>
      <c r="G579" s="385"/>
      <c r="H579" s="385"/>
      <c r="I579" s="385"/>
      <c r="J579" s="385"/>
      <c r="K579" s="385"/>
      <c r="L579" s="385"/>
      <c r="M579" s="385"/>
      <c r="N579" s="385"/>
      <c r="O579" s="390"/>
      <c r="P579" s="387" t="s">
        <v>36</v>
      </c>
      <c r="Q579" s="388"/>
      <c r="R579" s="388"/>
      <c r="S579" s="388"/>
      <c r="T579" s="388"/>
      <c r="U579" s="388"/>
      <c r="V579" s="389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18000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18021</v>
      </c>
      <c r="Z579" s="41"/>
      <c r="AA579" s="65"/>
      <c r="AB579" s="65"/>
      <c r="AC579" s="65"/>
    </row>
    <row r="580" spans="1:32" x14ac:dyDescent="0.2">
      <c r="A580" s="385"/>
      <c r="B580" s="385"/>
      <c r="C580" s="385"/>
      <c r="D580" s="385"/>
      <c r="E580" s="385"/>
      <c r="F580" s="385"/>
      <c r="G580" s="385"/>
      <c r="H580" s="385"/>
      <c r="I580" s="385"/>
      <c r="J580" s="385"/>
      <c r="K580" s="385"/>
      <c r="L580" s="385"/>
      <c r="M580" s="385"/>
      <c r="N580" s="385"/>
      <c r="O580" s="390"/>
      <c r="P580" s="387" t="s">
        <v>37</v>
      </c>
      <c r="Q580" s="388"/>
      <c r="R580" s="388"/>
      <c r="S580" s="388"/>
      <c r="T580" s="388"/>
      <c r="U580" s="388"/>
      <c r="V580" s="389"/>
      <c r="W580" s="41" t="s">
        <v>0</v>
      </c>
      <c r="X580" s="42">
        <f>IFERROR(SUM(BM22:BM576),"0")</f>
        <v>18813.23076923077</v>
      </c>
      <c r="Y580" s="42">
        <f>IFERROR(SUM(BN22:BN576),"0")</f>
        <v>18835.14</v>
      </c>
      <c r="Z580" s="41"/>
      <c r="AA580" s="65"/>
      <c r="AB580" s="65"/>
      <c r="AC580" s="65"/>
    </row>
    <row r="581" spans="1:32" x14ac:dyDescent="0.2">
      <c r="A581" s="385"/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90"/>
      <c r="P581" s="387" t="s">
        <v>38</v>
      </c>
      <c r="Q581" s="388"/>
      <c r="R581" s="388"/>
      <c r="S581" s="388"/>
      <c r="T581" s="388"/>
      <c r="U581" s="388"/>
      <c r="V581" s="389"/>
      <c r="W581" s="41" t="s">
        <v>23</v>
      </c>
      <c r="X581" s="43">
        <f>ROUNDUP(SUM(BO22:BO576),0)</f>
        <v>31</v>
      </c>
      <c r="Y581" s="43">
        <f>ROUNDUP(SUM(BP22:BP576),0)</f>
        <v>31</v>
      </c>
      <c r="Z581" s="41"/>
      <c r="AA581" s="65"/>
      <c r="AB581" s="65"/>
      <c r="AC581" s="65"/>
    </row>
    <row r="582" spans="1:32" x14ac:dyDescent="0.2">
      <c r="A582" s="385"/>
      <c r="B582" s="385"/>
      <c r="C582" s="385"/>
      <c r="D582" s="385"/>
      <c r="E582" s="385"/>
      <c r="F582" s="385"/>
      <c r="G582" s="385"/>
      <c r="H582" s="385"/>
      <c r="I582" s="385"/>
      <c r="J582" s="385"/>
      <c r="K582" s="385"/>
      <c r="L582" s="385"/>
      <c r="M582" s="385"/>
      <c r="N582" s="385"/>
      <c r="O582" s="390"/>
      <c r="P582" s="387" t="s">
        <v>39</v>
      </c>
      <c r="Q582" s="388"/>
      <c r="R582" s="388"/>
      <c r="S582" s="388"/>
      <c r="T582" s="388"/>
      <c r="U582" s="388"/>
      <c r="V582" s="389"/>
      <c r="W582" s="41" t="s">
        <v>0</v>
      </c>
      <c r="X582" s="42">
        <f>GrossWeightTotal+PalletQtyTotal*25</f>
        <v>19588.23076923077</v>
      </c>
      <c r="Y582" s="42">
        <f>GrossWeightTotalR+PalletQtyTotalR*25</f>
        <v>19610.14</v>
      </c>
      <c r="Z582" s="41"/>
      <c r="AA582" s="65"/>
      <c r="AB582" s="65"/>
      <c r="AC582" s="65"/>
    </row>
    <row r="583" spans="1:32" x14ac:dyDescent="0.2">
      <c r="A583" s="385"/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5"/>
      <c r="M583" s="385"/>
      <c r="N583" s="385"/>
      <c r="O583" s="390"/>
      <c r="P583" s="387" t="s">
        <v>40</v>
      </c>
      <c r="Q583" s="388"/>
      <c r="R583" s="388"/>
      <c r="S583" s="388"/>
      <c r="T583" s="388"/>
      <c r="U583" s="388"/>
      <c r="V583" s="389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1569.2307692307693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1571</v>
      </c>
      <c r="Z583" s="41"/>
      <c r="AA583" s="65"/>
      <c r="AB583" s="65"/>
      <c r="AC583" s="65"/>
    </row>
    <row r="584" spans="1:32" ht="14.25" hidden="1" x14ac:dyDescent="0.2">
      <c r="A584" s="385"/>
      <c r="B584" s="385"/>
      <c r="C584" s="385"/>
      <c r="D584" s="385"/>
      <c r="E584" s="385"/>
      <c r="F584" s="385"/>
      <c r="G584" s="385"/>
      <c r="H584" s="385"/>
      <c r="I584" s="385"/>
      <c r="J584" s="385"/>
      <c r="K584" s="385"/>
      <c r="L584" s="385"/>
      <c r="M584" s="385"/>
      <c r="N584" s="385"/>
      <c r="O584" s="390"/>
      <c r="P584" s="387" t="s">
        <v>41</v>
      </c>
      <c r="Q584" s="388"/>
      <c r="R584" s="388"/>
      <c r="S584" s="388"/>
      <c r="T584" s="388"/>
      <c r="U584" s="388"/>
      <c r="V584" s="389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33.402209999999997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381" t="s">
        <v>120</v>
      </c>
      <c r="D586" s="381" t="s">
        <v>120</v>
      </c>
      <c r="E586" s="381" t="s">
        <v>120</v>
      </c>
      <c r="F586" s="381" t="s">
        <v>120</v>
      </c>
      <c r="G586" s="381" t="s">
        <v>120</v>
      </c>
      <c r="H586" s="381" t="s">
        <v>266</v>
      </c>
      <c r="I586" s="381" t="s">
        <v>266</v>
      </c>
      <c r="J586" s="381" t="s">
        <v>266</v>
      </c>
      <c r="K586" s="381" t="s">
        <v>266</v>
      </c>
      <c r="L586" s="391"/>
      <c r="M586" s="381" t="s">
        <v>266</v>
      </c>
      <c r="N586" s="391"/>
      <c r="O586" s="381" t="s">
        <v>266</v>
      </c>
      <c r="P586" s="381" t="s">
        <v>266</v>
      </c>
      <c r="Q586" s="381" t="s">
        <v>266</v>
      </c>
      <c r="R586" s="381" t="s">
        <v>266</v>
      </c>
      <c r="S586" s="381" t="s">
        <v>266</v>
      </c>
      <c r="T586" s="381" t="s">
        <v>266</v>
      </c>
      <c r="U586" s="381" t="s">
        <v>266</v>
      </c>
      <c r="V586" s="381" t="s">
        <v>486</v>
      </c>
      <c r="W586" s="381" t="s">
        <v>486</v>
      </c>
      <c r="X586" s="381" t="s">
        <v>540</v>
      </c>
      <c r="Y586" s="381" t="s">
        <v>540</v>
      </c>
      <c r="Z586" s="381" t="s">
        <v>540</v>
      </c>
      <c r="AA586" s="381" t="s">
        <v>540</v>
      </c>
      <c r="AB586" s="78" t="s">
        <v>611</v>
      </c>
      <c r="AC586" s="381" t="s">
        <v>652</v>
      </c>
      <c r="AD586" s="381" t="s">
        <v>652</v>
      </c>
      <c r="AF586" s="1"/>
    </row>
    <row r="587" spans="1:32" ht="14.25" customHeight="1" thickTop="1" x14ac:dyDescent="0.2">
      <c r="A587" s="392" t="s">
        <v>10</v>
      </c>
      <c r="B587" s="381" t="s">
        <v>78</v>
      </c>
      <c r="C587" s="381" t="s">
        <v>121</v>
      </c>
      <c r="D587" s="381" t="s">
        <v>141</v>
      </c>
      <c r="E587" s="381" t="s">
        <v>189</v>
      </c>
      <c r="F587" s="381" t="s">
        <v>209</v>
      </c>
      <c r="G587" s="381" t="s">
        <v>120</v>
      </c>
      <c r="H587" s="381" t="s">
        <v>267</v>
      </c>
      <c r="I587" s="381" t="s">
        <v>284</v>
      </c>
      <c r="J587" s="381" t="s">
        <v>340</v>
      </c>
      <c r="K587" s="381" t="s">
        <v>355</v>
      </c>
      <c r="L587" s="1"/>
      <c r="M587" s="381" t="s">
        <v>371</v>
      </c>
      <c r="N587" s="1"/>
      <c r="O587" s="381" t="s">
        <v>384</v>
      </c>
      <c r="P587" s="381" t="s">
        <v>387</v>
      </c>
      <c r="Q587" s="381" t="s">
        <v>394</v>
      </c>
      <c r="R587" s="381" t="s">
        <v>405</v>
      </c>
      <c r="S587" s="381" t="s">
        <v>408</v>
      </c>
      <c r="T587" s="381" t="s">
        <v>415</v>
      </c>
      <c r="U587" s="381" t="s">
        <v>477</v>
      </c>
      <c r="V587" s="381" t="s">
        <v>487</v>
      </c>
      <c r="W587" s="381" t="s">
        <v>515</v>
      </c>
      <c r="X587" s="381" t="s">
        <v>541</v>
      </c>
      <c r="Y587" s="381" t="s">
        <v>586</v>
      </c>
      <c r="Z587" s="381" t="s">
        <v>601</v>
      </c>
      <c r="AA587" s="381" t="s">
        <v>608</v>
      </c>
      <c r="AB587" s="381" t="s">
        <v>611</v>
      </c>
      <c r="AC587" s="381" t="s">
        <v>652</v>
      </c>
      <c r="AD587" s="381" t="s">
        <v>730</v>
      </c>
      <c r="AF587" s="1"/>
    </row>
    <row r="588" spans="1:32" ht="13.5" thickBot="1" x14ac:dyDescent="0.25">
      <c r="A588" s="393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1"/>
      <c r="M588" s="381"/>
      <c r="N588" s="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  <c r="AA588" s="381"/>
      <c r="AB588" s="381"/>
      <c r="AC588" s="381"/>
      <c r="AD588" s="381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1">
        <f>IFERROR(Y105*1,"0")+IFERROR(Y106*1,"0")+IFERROR(Y107*1,"0")+IFERROR(Y108*1,"0")+IFERROR(Y109*1,"0")+IFERROR(Y113*1,"0")+IFERROR(Y114*1,"0")+IFERROR(Y115*1,"0")+IFERROR(Y116*1,"0")+IFERROR(Y117*1,"0")</f>
        <v>0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0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6006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12015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1">
        <f>IFERROR(Y453*1,"0")+IFERROR(Y457*1,"0")+IFERROR(Y458*1,"0")+IFERROR(Y459*1,"0")+IFERROR(Y460*1,"0")+IFERROR(Y461*1,"0")+IFERROR(Y462*1,"0")+IFERROR(Y466*1,"0")</f>
        <v>0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69,23"/>
        <filter val="18 000,00"/>
        <filter val="18 813,23"/>
        <filter val="19 588,23"/>
        <filter val="2 250,00"/>
        <filter val="236,67"/>
        <filter val="3 000,00"/>
        <filter val="3 200,00"/>
        <filter val="3 550,00"/>
        <filter val="31"/>
        <filter val="563,33"/>
        <filter val="6 000,00"/>
        <filter val="769,23"/>
        <filter val="8 450,00"/>
      </filters>
    </filterColumn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