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D69205-A23D-4B71-AEBB-6582CF9968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BP317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N153" i="1"/>
  <c r="BM153" i="1"/>
  <c r="Z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595" i="1" s="1"/>
  <c r="X23" i="1"/>
  <c r="BO22" i="1"/>
  <c r="X597" i="1" s="1"/>
  <c r="BM22" i="1"/>
  <c r="Y22" i="1"/>
  <c r="B605" i="1" s="1"/>
  <c r="P22" i="1"/>
  <c r="H10" i="1"/>
  <c r="A9" i="1"/>
  <c r="F10" i="1" s="1"/>
  <c r="D7" i="1"/>
  <c r="Q6" i="1"/>
  <c r="P2" i="1"/>
  <c r="BP294" i="1" l="1"/>
  <c r="BN294" i="1"/>
  <c r="BP329" i="1"/>
  <c r="BN329" i="1"/>
  <c r="Z329" i="1"/>
  <c r="BP350" i="1"/>
  <c r="BN350" i="1"/>
  <c r="Z350" i="1"/>
  <c r="BP370" i="1"/>
  <c r="BN370" i="1"/>
  <c r="Z370" i="1"/>
  <c r="BP400" i="1"/>
  <c r="BN400" i="1"/>
  <c r="Z400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6" i="1"/>
  <c r="X599" i="1"/>
  <c r="Z30" i="1"/>
  <c r="BN30" i="1"/>
  <c r="Z58" i="1"/>
  <c r="BN58" i="1"/>
  <c r="Z70" i="1"/>
  <c r="BN70" i="1"/>
  <c r="Z75" i="1"/>
  <c r="BN75" i="1"/>
  <c r="Z89" i="1"/>
  <c r="BN89" i="1"/>
  <c r="Z108" i="1"/>
  <c r="BN108" i="1"/>
  <c r="Y118" i="1"/>
  <c r="Z125" i="1"/>
  <c r="BN125" i="1"/>
  <c r="Y136" i="1"/>
  <c r="Z132" i="1"/>
  <c r="BN132" i="1"/>
  <c r="Z142" i="1"/>
  <c r="BN142" i="1"/>
  <c r="Z176" i="1"/>
  <c r="BN176" i="1"/>
  <c r="Z194" i="1"/>
  <c r="BN194" i="1"/>
  <c r="Z209" i="1"/>
  <c r="BN209" i="1"/>
  <c r="Y221" i="1"/>
  <c r="Z219" i="1"/>
  <c r="BN219" i="1"/>
  <c r="Y236" i="1"/>
  <c r="Z231" i="1"/>
  <c r="BN231" i="1"/>
  <c r="Z248" i="1"/>
  <c r="BN248" i="1"/>
  <c r="Z259" i="1"/>
  <c r="BN259" i="1"/>
  <c r="Y268" i="1"/>
  <c r="Z294" i="1"/>
  <c r="BP339" i="1"/>
  <c r="BN339" i="1"/>
  <c r="Z339" i="1"/>
  <c r="BP345" i="1"/>
  <c r="BN345" i="1"/>
  <c r="Z345" i="1"/>
  <c r="BP351" i="1"/>
  <c r="BN351" i="1"/>
  <c r="Z351" i="1"/>
  <c r="BP382" i="1"/>
  <c r="BN382" i="1"/>
  <c r="Z382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54" i="1"/>
  <c r="Y605" i="1"/>
  <c r="Y457" i="1"/>
  <c r="X598" i="1"/>
  <c r="Y36" i="1"/>
  <c r="Z28" i="1"/>
  <c r="BN28" i="1"/>
  <c r="Z34" i="1"/>
  <c r="BN34" i="1"/>
  <c r="C605" i="1"/>
  <c r="Z56" i="1"/>
  <c r="BN56" i="1"/>
  <c r="Z62" i="1"/>
  <c r="BN62" i="1"/>
  <c r="BP62" i="1"/>
  <c r="Z68" i="1"/>
  <c r="BN68" i="1"/>
  <c r="Z72" i="1"/>
  <c r="BN72" i="1"/>
  <c r="Z73" i="1"/>
  <c r="BN73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9" i="1"/>
  <c r="BN159" i="1"/>
  <c r="BP170" i="1"/>
  <c r="BN170" i="1"/>
  <c r="Z170" i="1"/>
  <c r="BP178" i="1"/>
  <c r="BN178" i="1"/>
  <c r="Z178" i="1"/>
  <c r="Y165" i="1"/>
  <c r="Y180" i="1"/>
  <c r="Y187" i="1"/>
  <c r="Z192" i="1"/>
  <c r="BN192" i="1"/>
  <c r="Z196" i="1"/>
  <c r="BN196" i="1"/>
  <c r="Z203" i="1"/>
  <c r="BN203" i="1"/>
  <c r="Z213" i="1"/>
  <c r="BN213" i="1"/>
  <c r="BP213" i="1"/>
  <c r="Y222" i="1"/>
  <c r="Z217" i="1"/>
  <c r="BN217" i="1"/>
  <c r="Z225" i="1"/>
  <c r="BN225" i="1"/>
  <c r="Z229" i="1"/>
  <c r="BN229" i="1"/>
  <c r="Z233" i="1"/>
  <c r="BN233" i="1"/>
  <c r="Y244" i="1"/>
  <c r="Z241" i="1"/>
  <c r="BN241" i="1"/>
  <c r="K605" i="1"/>
  <c r="Z250" i="1"/>
  <c r="BN250" i="1"/>
  <c r="Z254" i="1"/>
  <c r="BN254" i="1"/>
  <c r="Z261" i="1"/>
  <c r="BN261" i="1"/>
  <c r="Z265" i="1"/>
  <c r="BN265" i="1"/>
  <c r="O605" i="1"/>
  <c r="Z273" i="1"/>
  <c r="BN273" i="1"/>
  <c r="Z287" i="1"/>
  <c r="BN287" i="1"/>
  <c r="R605" i="1"/>
  <c r="Z296" i="1"/>
  <c r="BN296" i="1"/>
  <c r="Z317" i="1"/>
  <c r="BN317" i="1"/>
  <c r="Z320" i="1"/>
  <c r="BN320" i="1"/>
  <c r="Z323" i="1"/>
  <c r="BN323" i="1"/>
  <c r="Z331" i="1"/>
  <c r="BN331" i="1"/>
  <c r="Y341" i="1"/>
  <c r="Z337" i="1"/>
  <c r="BN337" i="1"/>
  <c r="BP359" i="1"/>
  <c r="BN359" i="1"/>
  <c r="Z359" i="1"/>
  <c r="V605" i="1"/>
  <c r="Y365" i="1"/>
  <c r="BP364" i="1"/>
  <c r="BN364" i="1"/>
  <c r="Z364" i="1"/>
  <c r="Z365" i="1" s="1"/>
  <c r="Y372" i="1"/>
  <c r="BP368" i="1"/>
  <c r="BN368" i="1"/>
  <c r="Z368" i="1"/>
  <c r="BP380" i="1"/>
  <c r="BN380" i="1"/>
  <c r="Z380" i="1"/>
  <c r="BP394" i="1"/>
  <c r="BN394" i="1"/>
  <c r="Z394" i="1"/>
  <c r="Y422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P353" i="1"/>
  <c r="BN353" i="1"/>
  <c r="Z353" i="1"/>
  <c r="BP376" i="1"/>
  <c r="BN376" i="1"/>
  <c r="Z376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Z581" i="1" s="1"/>
  <c r="Y361" i="1"/>
  <c r="Y360" i="1"/>
  <c r="Y390" i="1"/>
  <c r="X605" i="1"/>
  <c r="Y414" i="1"/>
  <c r="Y479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BP185" i="1"/>
  <c r="BN185" i="1"/>
  <c r="Z185" i="1"/>
  <c r="I605" i="1"/>
  <c r="Y200" i="1"/>
  <c r="BP191" i="1"/>
  <c r="BN191" i="1"/>
  <c r="Z191" i="1"/>
  <c r="BP195" i="1"/>
  <c r="BN195" i="1"/>
  <c r="Z195" i="1"/>
  <c r="Y199" i="1"/>
  <c r="BP204" i="1"/>
  <c r="BN204" i="1"/>
  <c r="Z204" i="1"/>
  <c r="Z205" i="1" s="1"/>
  <c r="Y206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Y181" i="1"/>
  <c r="Y186" i="1"/>
  <c r="BP183" i="1"/>
  <c r="BN183" i="1"/>
  <c r="Z183" i="1"/>
  <c r="Z186" i="1" s="1"/>
  <c r="BP193" i="1"/>
  <c r="BN193" i="1"/>
  <c r="Z193" i="1"/>
  <c r="BP197" i="1"/>
  <c r="BN197" i="1"/>
  <c r="Z197" i="1"/>
  <c r="J605" i="1"/>
  <c r="Y205" i="1"/>
  <c r="Z208" i="1"/>
  <c r="BN208" i="1"/>
  <c r="BP208" i="1"/>
  <c r="Y211" i="1"/>
  <c r="Z214" i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BP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Z293" i="1"/>
  <c r="BN293" i="1"/>
  <c r="BP293" i="1"/>
  <c r="Z295" i="1"/>
  <c r="BN295" i="1"/>
  <c r="Z297" i="1"/>
  <c r="BN297" i="1"/>
  <c r="Y298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Y314" i="1"/>
  <c r="U605" i="1"/>
  <c r="Y325" i="1"/>
  <c r="Z318" i="1"/>
  <c r="BN318" i="1"/>
  <c r="Z319" i="1"/>
  <c r="BN319" i="1"/>
  <c r="Z321" i="1"/>
  <c r="BN321" i="1"/>
  <c r="BP322" i="1"/>
  <c r="BN322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55" i="1"/>
  <c r="BP358" i="1"/>
  <c r="BN358" i="1"/>
  <c r="Z358" i="1"/>
  <c r="Z360" i="1" s="1"/>
  <c r="Y255" i="1"/>
  <c r="Y278" i="1"/>
  <c r="Y283" i="1"/>
  <c r="Y290" i="1"/>
  <c r="Y299" i="1"/>
  <c r="Y304" i="1"/>
  <c r="Y309" i="1"/>
  <c r="BP330" i="1"/>
  <c r="BN330" i="1"/>
  <c r="Z330" i="1"/>
  <c r="BP338" i="1"/>
  <c r="BN338" i="1"/>
  <c r="Z338" i="1"/>
  <c r="BP346" i="1"/>
  <c r="BN346" i="1"/>
  <c r="Z346" i="1"/>
  <c r="Y348" i="1"/>
  <c r="BP352" i="1"/>
  <c r="BN352" i="1"/>
  <c r="Z352" i="1"/>
  <c r="Z354" i="1" s="1"/>
  <c r="Y371" i="1"/>
  <c r="Y385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Z369" i="1"/>
  <c r="Z371" i="1" s="1"/>
  <c r="BN369" i="1"/>
  <c r="W605" i="1"/>
  <c r="Z377" i="1"/>
  <c r="BN377" i="1"/>
  <c r="Z379" i="1"/>
  <c r="BN379" i="1"/>
  <c r="Z381" i="1"/>
  <c r="BN381" i="1"/>
  <c r="Z383" i="1"/>
  <c r="BN383" i="1"/>
  <c r="Y386" i="1"/>
  <c r="Z389" i="1"/>
  <c r="Z390" i="1" s="1"/>
  <c r="BN389" i="1"/>
  <c r="Z393" i="1"/>
  <c r="BN393" i="1"/>
  <c r="BP393" i="1"/>
  <c r="Z395" i="1"/>
  <c r="BN395" i="1"/>
  <c r="Z399" i="1"/>
  <c r="BN399" i="1"/>
  <c r="BP399" i="1"/>
  <c r="Z405" i="1"/>
  <c r="BN405" i="1"/>
  <c r="BP405" i="1"/>
  <c r="Z407" i="1"/>
  <c r="BN407" i="1"/>
  <c r="Y410" i="1"/>
  <c r="Z413" i="1"/>
  <c r="Z414" i="1" s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BN460" i="1"/>
  <c r="Z464" i="1"/>
  <c r="Z465" i="1" s="1"/>
  <c r="BN464" i="1"/>
  <c r="BP464" i="1"/>
  <c r="Z469" i="1"/>
  <c r="Z470" i="1" s="1"/>
  <c r="BN469" i="1"/>
  <c r="BP469" i="1"/>
  <c r="Z473" i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BP502" i="1"/>
  <c r="BN502" i="1"/>
  <c r="Z502" i="1"/>
  <c r="BP506" i="1"/>
  <c r="BN506" i="1"/>
  <c r="Z506" i="1"/>
  <c r="Y513" i="1"/>
  <c r="BP518" i="1"/>
  <c r="BN518" i="1"/>
  <c r="Z518" i="1"/>
  <c r="Y522" i="1"/>
  <c r="BP526" i="1"/>
  <c r="BN526" i="1"/>
  <c r="Z526" i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51" i="1" l="1"/>
  <c r="Z528" i="1"/>
  <c r="Z490" i="1"/>
  <c r="Z461" i="1"/>
  <c r="Z401" i="1"/>
  <c r="Z513" i="1"/>
  <c r="Z298" i="1"/>
  <c r="Z289" i="1"/>
  <c r="Z277" i="1"/>
  <c r="Z267" i="1"/>
  <c r="Z221" i="1"/>
  <c r="Z210" i="1"/>
  <c r="Z180" i="1"/>
  <c r="Z172" i="1"/>
  <c r="Z118" i="1"/>
  <c r="Z110" i="1"/>
  <c r="Z90" i="1"/>
  <c r="Z81" i="1"/>
  <c r="Z568" i="1"/>
  <c r="Z325" i="1"/>
  <c r="Z144" i="1"/>
  <c r="Z59" i="1"/>
  <c r="Z479" i="1"/>
  <c r="Z385" i="1"/>
  <c r="Z341" i="1"/>
  <c r="Z76" i="1"/>
  <c r="Z36" i="1"/>
  <c r="Z456" i="1"/>
  <c r="Z422" i="1"/>
  <c r="Z409" i="1"/>
  <c r="Z396" i="1"/>
  <c r="Z522" i="1"/>
  <c r="Z508" i="1"/>
  <c r="Z347" i="1"/>
  <c r="Z332" i="1"/>
  <c r="Z255" i="1"/>
  <c r="Z243" i="1"/>
  <c r="Z235" i="1"/>
  <c r="Z135" i="1"/>
  <c r="Z127" i="1"/>
  <c r="Z101" i="1"/>
  <c r="Y597" i="1"/>
  <c r="Y595" i="1"/>
  <c r="Z575" i="1"/>
  <c r="Z561" i="1"/>
  <c r="Z544" i="1"/>
  <c r="Y599" i="1"/>
  <c r="Y596" i="1"/>
  <c r="Z199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<sst xmlns="http://schemas.openxmlformats.org/spreadsheetml/2006/main" count="2465" uniqueCount="787">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</sst>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45556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155</v>
      </c>
      <c r="Y53" s="384">
        <f t="shared" ref="Y53:Y58" si="6">IFERROR(IF(X53="",0,CEILING((X53/$H53),1)*$H53),"")</f>
        <v>162</v>
      </c>
      <c r="Z53" s="36">
        <f>IFERROR(IF(Y53=0,"",ROUNDUP(Y53/H53,0)*0.02175),"")</f>
        <v>0.32624999999999998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161.88888888888886</v>
      </c>
      <c r="BN53" s="64">
        <f t="shared" ref="BN53:BN58" si="8">IFERROR(Y53*I53/H53,"0")</f>
        <v>169.2</v>
      </c>
      <c r="BO53" s="64">
        <f t="shared" ref="BO53:BO58" si="9">IFERROR(1/J53*(X53/H53),"0")</f>
        <v>0.25628306878306878</v>
      </c>
      <c r="BP53" s="64">
        <f t="shared" ref="BP53:BP58" si="10">IFERROR(1/J53*(Y53/H53),"0")</f>
        <v>0.26785714285714279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14.351851851851851</v>
      </c>
      <c r="Y59" s="385">
        <f>IFERROR(Y53/H53,"0")+IFERROR(Y54/H54,"0")+IFERROR(Y55/H55,"0")+IFERROR(Y56/H56,"0")+IFERROR(Y57/H57,"0")+IFERROR(Y58/H58,"0")</f>
        <v>14.999999999999998</v>
      </c>
      <c r="Z59" s="385">
        <f>IFERROR(IF(Z53="",0,Z53),"0")+IFERROR(IF(Z54="",0,Z54),"0")+IFERROR(IF(Z55="",0,Z55),"0")+IFERROR(IF(Z56="",0,Z56),"0")+IFERROR(IF(Z57="",0,Z57),"0")+IFERROR(IF(Z58="",0,Z58),"0")</f>
        <v>0.32624999999999998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155</v>
      </c>
      <c r="Y60" s="385">
        <f>IFERROR(SUM(Y53:Y58),"0")</f>
        <v>162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2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2.2955555555555551</v>
      </c>
      <c r="BN94" s="64">
        <f>IFERROR(Y94*I94/H94,"0")</f>
        <v>4.1319999999999997</v>
      </c>
      <c r="BO94" s="64">
        <f>IFERROR(1/J94*(X94/H94),"0")</f>
        <v>7.1225071225071226E-3</v>
      </c>
      <c r="BP94" s="64">
        <f>IFERROR(1/J94*(Y94/H94),"0")</f>
        <v>1.282051282051282E-2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1.1111111111111112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2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74</v>
      </c>
      <c r="Y105" s="384">
        <f>IFERROR(IF(X105="",0,CEILING((X105/$H105),1)*$H105),"")</f>
        <v>75.600000000000009</v>
      </c>
      <c r="Z105" s="36">
        <f>IFERROR(IF(Y105=0,"",ROUNDUP(Y105/H105,0)*0.02175),"")</f>
        <v>0.15225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77.288888888888877</v>
      </c>
      <c r="BN105" s="64">
        <f>IFERROR(Y105*I105/H105,"0")</f>
        <v>78.959999999999994</v>
      </c>
      <c r="BO105" s="64">
        <f>IFERROR(1/J105*(X105/H105),"0")</f>
        <v>0.12235449735449734</v>
      </c>
      <c r="BP105" s="64">
        <f>IFERROR(1/J105*(Y105/H105),"0")</f>
        <v>0.125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6.8518518518518512</v>
      </c>
      <c r="Y110" s="385">
        <f>IFERROR(Y105/H105,"0")+IFERROR(Y106/H106,"0")+IFERROR(Y107/H107,"0")+IFERROR(Y108/H108,"0")+IFERROR(Y109/H109,"0")</f>
        <v>7</v>
      </c>
      <c r="Z110" s="385">
        <f>IFERROR(IF(Z105="",0,Z105),"0")+IFERROR(IF(Z106="",0,Z106),"0")+IFERROR(IF(Z107="",0,Z107),"0")+IFERROR(IF(Z108="",0,Z108),"0")+IFERROR(IF(Z109="",0,Z109),"0")</f>
        <v>0.15225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74</v>
      </c>
      <c r="Y111" s="385">
        <f>IFERROR(SUM(Y105:Y109),"0")</f>
        <v>75.600000000000009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46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49.088571428571427</v>
      </c>
      <c r="BN114" s="64">
        <f>IFERROR(Y114*I114/H114,"0")</f>
        <v>53.784000000000006</v>
      </c>
      <c r="BO114" s="64">
        <f>IFERROR(1/J114*(X114/H114),"0")</f>
        <v>9.7789115646258501E-2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8</v>
      </c>
      <c r="Y115" s="384">
        <f>IFERROR(IF(X115="",0,CEILING((X115/$H115),1)*$H115),"")</f>
        <v>8.1000000000000014</v>
      </c>
      <c r="Z115" s="36">
        <f>IFERROR(IF(Y115=0,"",ROUNDUP(Y115/H115,0)*0.00753),"")</f>
        <v>2.2589999999999999E-2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8.8059259259259246</v>
      </c>
      <c r="BN115" s="64">
        <f>IFERROR(Y115*I115/H115,"0")</f>
        <v>8.9160000000000004</v>
      </c>
      <c r="BO115" s="64">
        <f>IFERROR(1/J115*(X115/H115),"0")</f>
        <v>1.8993352326685659E-2</v>
      </c>
      <c r="BP115" s="64">
        <f>IFERROR(1/J115*(Y115/H115),"0")</f>
        <v>1.9230769230769232E-2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8.43915343915344</v>
      </c>
      <c r="Y118" s="385">
        <f>IFERROR(Y113/H113,"0")+IFERROR(Y114/H114,"0")+IFERROR(Y115/H115,"0")+IFERROR(Y116/H116,"0")+IFERROR(Y117/H117,"0")</f>
        <v>9</v>
      </c>
      <c r="Z118" s="385">
        <f>IFERROR(IF(Z113="",0,Z113),"0")+IFERROR(IF(Z114="",0,Z114),"0")+IFERROR(IF(Z115="",0,Z115),"0")+IFERROR(IF(Z116="",0,Z116),"0")+IFERROR(IF(Z117="",0,Z117),"0")</f>
        <v>0.15309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54</v>
      </c>
      <c r="Y119" s="385">
        <f>IFERROR(SUM(Y113:Y117),"0")</f>
        <v>58.500000000000007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87</v>
      </c>
      <c r="Y123" s="384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90.728571428571428</v>
      </c>
      <c r="BN123" s="64">
        <f>IFERROR(Y123*I123/H123,"0")</f>
        <v>93.440000000000012</v>
      </c>
      <c r="BO123" s="64">
        <f>IFERROR(1/J123*(X123/H123),"0")</f>
        <v>0.13871173469387754</v>
      </c>
      <c r="BP123" s="64">
        <f>IFERROR(1/J123*(Y123/H123),"0")</f>
        <v>0.14285714285714285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7.7678571428571432</v>
      </c>
      <c r="Y127" s="385">
        <f>IFERROR(Y122/H122,"0")+IFERROR(Y123/H123,"0")+IFERROR(Y124/H124,"0")+IFERROR(Y125/H125,"0")+IFERROR(Y126/H126,"0")</f>
        <v>8</v>
      </c>
      <c r="Z127" s="385">
        <f>IFERROR(IF(Z122="",0,Z122),"0")+IFERROR(IF(Z123="",0,Z123),"0")+IFERROR(IF(Z124="",0,Z124),"0")+IFERROR(IF(Z125="",0,Z125),"0")+IFERROR(IF(Z126="",0,Z126),"0")</f>
        <v>0.17399999999999999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87</v>
      </c>
      <c r="Y128" s="385">
        <f>IFERROR(SUM(Y122:Y126),"0")</f>
        <v>89.6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37</v>
      </c>
      <c r="Y134" s="384">
        <f>IFERROR(IF(X134="",0,CEILING((X134/$H134),1)*$H134),"")</f>
        <v>38.4</v>
      </c>
      <c r="Z134" s="36">
        <f>IFERROR(IF(Y134=0,"",ROUNDUP(Y134/H134,0)*0.00753),"")</f>
        <v>0.12048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40.083333333333336</v>
      </c>
      <c r="BN134" s="64">
        <f>IFERROR(Y134*I134/H134,"0")</f>
        <v>41.6</v>
      </c>
      <c r="BO134" s="64">
        <f>IFERROR(1/J134*(X134/H134),"0")</f>
        <v>9.8824786324786335E-2</v>
      </c>
      <c r="BP134" s="64">
        <f>IFERROR(1/J134*(Y134/H134),"0")</f>
        <v>0.10256410256410256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15.416666666666668</v>
      </c>
      <c r="Y135" s="385">
        <f>IFERROR(Y130/H130,"0")+IFERROR(Y131/H131,"0")+IFERROR(Y132/H132,"0")+IFERROR(Y133/H133,"0")+IFERROR(Y134/H134,"0")</f>
        <v>16</v>
      </c>
      <c r="Z135" s="385">
        <f>IFERROR(IF(Z130="",0,Z130),"0")+IFERROR(IF(Z131="",0,Z131),"0")+IFERROR(IF(Z132="",0,Z132),"0")+IFERROR(IF(Z133="",0,Z133),"0")+IFERROR(IF(Z134="",0,Z134),"0")</f>
        <v>0.12048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37</v>
      </c>
      <c r="Y136" s="385">
        <f>IFERROR(SUM(Y130:Y134),"0")</f>
        <v>38.4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96</v>
      </c>
      <c r="Y141" s="384">
        <f t="shared" si="21"/>
        <v>97.2</v>
      </c>
      <c r="Z141" s="36">
        <f>IFERROR(IF(Y141=0,"",ROUNDUP(Y141/H141,0)*0.00753),"")</f>
        <v>0.27107999999999999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105.6711111111111</v>
      </c>
      <c r="BN141" s="64">
        <f t="shared" si="23"/>
        <v>106.99199999999999</v>
      </c>
      <c r="BO141" s="64">
        <f t="shared" si="24"/>
        <v>0.22792022792022787</v>
      </c>
      <c r="BP141" s="64">
        <f t="shared" si="25"/>
        <v>0.23076923076923075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35.55555555555555</v>
      </c>
      <c r="Y144" s="385">
        <f>IFERROR(Y138/H138,"0")+IFERROR(Y139/H139,"0")+IFERROR(Y140/H140,"0")+IFERROR(Y141/H141,"0")+IFERROR(Y142/H142,"0")+IFERROR(Y143/H143,"0")</f>
        <v>36</v>
      </c>
      <c r="Z144" s="385">
        <f>IFERROR(IF(Z138="",0,Z138),"0")+IFERROR(IF(Z139="",0,Z139),"0")+IFERROR(IF(Z140="",0,Z140),"0")+IFERROR(IF(Z141="",0,Z141),"0")+IFERROR(IF(Z142="",0,Z142),"0")+IFERROR(IF(Z143="",0,Z143),"0")</f>
        <v>0.27107999999999999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96</v>
      </c>
      <c r="Y145" s="385">
        <f>IFERROR(SUM(Y138:Y143),"0")</f>
        <v>97.2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12</v>
      </c>
      <c r="Y191" s="384">
        <f t="shared" ref="Y191:Y198" si="26">IFERROR(IF(X191="",0,CEILING((X191/$H191),1)*$H191),"")</f>
        <v>12.600000000000001</v>
      </c>
      <c r="Z191" s="36">
        <f>IFERROR(IF(Y191=0,"",ROUNDUP(Y191/H191,0)*0.00753),"")</f>
        <v>2.2589999999999999E-2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12.742857142857142</v>
      </c>
      <c r="BN191" s="64">
        <f t="shared" ref="BN191:BN198" si="28">IFERROR(Y191*I191/H191,"0")</f>
        <v>13.38</v>
      </c>
      <c r="BO191" s="64">
        <f t="shared" ref="BO191:BO198" si="29">IFERROR(1/J191*(X191/H191),"0")</f>
        <v>1.8315018315018316E-2</v>
      </c>
      <c r="BP191" s="64">
        <f t="shared" ref="BP191:BP198" si="30">IFERROR(1/J191*(Y191/H191),"0")</f>
        <v>1.9230769230769232E-2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2.8571428571428572</v>
      </c>
      <c r="Y199" s="385">
        <f>IFERROR(Y191/H191,"0")+IFERROR(Y192/H192,"0")+IFERROR(Y193/H193,"0")+IFERROR(Y194/H194,"0")+IFERROR(Y195/H195,"0")+IFERROR(Y196/H196,"0")+IFERROR(Y197/H197,"0")+IFERROR(Y198/H198,"0")</f>
        <v>3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2.2589999999999999E-2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12</v>
      </c>
      <c r="Y200" s="385">
        <f>IFERROR(SUM(Y191:Y198),"0")</f>
        <v>12.600000000000001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10</v>
      </c>
      <c r="Y216" s="384">
        <f t="shared" si="31"/>
        <v>10.8</v>
      </c>
      <c r="Z216" s="36">
        <f>IFERROR(IF(Y216=0,"",ROUNDUP(Y216/H216,0)*0.00937),"")</f>
        <v>1.874E-2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10.388888888888889</v>
      </c>
      <c r="BN216" s="64">
        <f t="shared" si="33"/>
        <v>11.22</v>
      </c>
      <c r="BO216" s="64">
        <f t="shared" si="34"/>
        <v>1.5432098765432096E-2</v>
      </c>
      <c r="BP216" s="64">
        <f t="shared" si="35"/>
        <v>1.6666666666666666E-2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1.8518518518518516</v>
      </c>
      <c r="Y221" s="385">
        <f>IFERROR(Y213/H213,"0")+IFERROR(Y214/H214,"0")+IFERROR(Y215/H215,"0")+IFERROR(Y216/H216,"0")+IFERROR(Y217/H217,"0")+IFERROR(Y218/H218,"0")+IFERROR(Y219/H219,"0")+IFERROR(Y220/H220,"0")</f>
        <v>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1.874E-2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10</v>
      </c>
      <c r="Y222" s="385">
        <f>IFERROR(SUM(Y213:Y220),"0")</f>
        <v>10.8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68</v>
      </c>
      <c r="Y228" s="384">
        <f t="shared" si="36"/>
        <v>69.599999999999994</v>
      </c>
      <c r="Z228" s="36">
        <f t="shared" ref="Z228:Z234" si="41">IFERROR(IF(Y228=0,"",ROUNDUP(Y228/H228,0)*0.00753),"")</f>
        <v>0.21837000000000001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76.216666666666669</v>
      </c>
      <c r="BN228" s="64">
        <f t="shared" si="38"/>
        <v>78.010000000000005</v>
      </c>
      <c r="BO228" s="64">
        <f t="shared" si="39"/>
        <v>0.18162393162393164</v>
      </c>
      <c r="BP228" s="64">
        <f t="shared" si="40"/>
        <v>0.1858974358974359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154</v>
      </c>
      <c r="Y230" s="384">
        <f t="shared" si="36"/>
        <v>156</v>
      </c>
      <c r="Z230" s="36">
        <f t="shared" si="41"/>
        <v>0.48945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171.45333333333335</v>
      </c>
      <c r="BN230" s="64">
        <f t="shared" si="38"/>
        <v>173.68000000000004</v>
      </c>
      <c r="BO230" s="64">
        <f t="shared" si="39"/>
        <v>0.41132478632478636</v>
      </c>
      <c r="BP230" s="64">
        <f t="shared" si="40"/>
        <v>0.41666666666666663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103</v>
      </c>
      <c r="Y231" s="384">
        <f t="shared" si="36"/>
        <v>103.2</v>
      </c>
      <c r="Z231" s="36">
        <f t="shared" si="41"/>
        <v>0.32379000000000002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114.67333333333335</v>
      </c>
      <c r="BN231" s="64">
        <f t="shared" si="38"/>
        <v>114.89600000000002</v>
      </c>
      <c r="BO231" s="64">
        <f t="shared" si="39"/>
        <v>0.27510683760683763</v>
      </c>
      <c r="BP231" s="64">
        <f t="shared" si="40"/>
        <v>0.27564102564102561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38</v>
      </c>
      <c r="Y233" s="384">
        <f t="shared" si="36"/>
        <v>38.4</v>
      </c>
      <c r="Z233" s="36">
        <f t="shared" si="41"/>
        <v>0.12048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42.306666666666672</v>
      </c>
      <c r="BN233" s="64">
        <f t="shared" si="38"/>
        <v>42.752000000000002</v>
      </c>
      <c r="BO233" s="64">
        <f t="shared" si="39"/>
        <v>0.1014957264957265</v>
      </c>
      <c r="BP233" s="64">
        <f t="shared" si="40"/>
        <v>0.10256410256410256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132</v>
      </c>
      <c r="Y234" s="384">
        <f t="shared" si="36"/>
        <v>132</v>
      </c>
      <c r="Z234" s="36">
        <f t="shared" si="41"/>
        <v>0.41415000000000002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147.29</v>
      </c>
      <c r="BN234" s="64">
        <f t="shared" si="38"/>
        <v>147.29</v>
      </c>
      <c r="BO234" s="64">
        <f t="shared" si="39"/>
        <v>0.35256410256410253</v>
      </c>
      <c r="BP234" s="64">
        <f t="shared" si="40"/>
        <v>0.35256410256410253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206.25000000000003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208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1.5662400000000001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495</v>
      </c>
      <c r="Y236" s="385">
        <f>IFERROR(SUM(Y224:Y234),"0")</f>
        <v>499.2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104</v>
      </c>
      <c r="Y242" s="384">
        <f>IFERROR(IF(X242="",0,CEILING((X242/$H242),1)*$H242),"")</f>
        <v>105.6</v>
      </c>
      <c r="Z242" s="36">
        <f>IFERROR(IF(Y242=0,"",ROUNDUP(Y242/H242,0)*0.00753),"")</f>
        <v>0.33132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115.78666666666669</v>
      </c>
      <c r="BN242" s="64">
        <f>IFERROR(Y242*I242/H242,"0")</f>
        <v>117.56800000000001</v>
      </c>
      <c r="BO242" s="64">
        <f>IFERROR(1/J242*(X242/H242),"0")</f>
        <v>0.27777777777777779</v>
      </c>
      <c r="BP242" s="64">
        <f>IFERROR(1/J242*(Y242/H242),"0")</f>
        <v>0.28205128205128205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43.333333333333336</v>
      </c>
      <c r="Y243" s="385">
        <f>IFERROR(Y238/H238,"0")+IFERROR(Y239/H239,"0")+IFERROR(Y240/H240,"0")+IFERROR(Y241/H241,"0")+IFERROR(Y242/H242,"0")</f>
        <v>44</v>
      </c>
      <c r="Z243" s="385">
        <f>IFERROR(IF(Z238="",0,Z238),"0")+IFERROR(IF(Z239="",0,Z239),"0")+IFERROR(IF(Z240="",0,Z240),"0")+IFERROR(IF(Z241="",0,Z241),"0")+IFERROR(IF(Z242="",0,Z242),"0")</f>
        <v>0.33132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104</v>
      </c>
      <c r="Y244" s="385">
        <f>IFERROR(SUM(Y238:Y242),"0")</f>
        <v>105.6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73</v>
      </c>
      <c r="Y296" s="384">
        <f>IFERROR(IF(X296="",0,CEILING((X296/$H296),1)*$H296),"")</f>
        <v>74.399999999999991</v>
      </c>
      <c r="Z296" s="36">
        <f>IFERROR(IF(Y296=0,"",ROUNDUP(Y296/H296,0)*0.00753),"")</f>
        <v>0.23343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79.083333333333343</v>
      </c>
      <c r="BN296" s="64">
        <f>IFERROR(Y296*I296/H296,"0")</f>
        <v>80.600000000000009</v>
      </c>
      <c r="BO296" s="64">
        <f>IFERROR(1/J296*(X296/H296),"0")</f>
        <v>0.19497863247863248</v>
      </c>
      <c r="BP296" s="64">
        <f>IFERROR(1/J296*(Y296/H296),"0")</f>
        <v>0.19871794871794868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30.416666666666668</v>
      </c>
      <c r="Y298" s="385">
        <f>IFERROR(Y293/H293,"0")+IFERROR(Y294/H294,"0")+IFERROR(Y295/H295,"0")+IFERROR(Y296/H296,"0")+IFERROR(Y297/H297,"0")</f>
        <v>30.999999999999996</v>
      </c>
      <c r="Z298" s="385">
        <f>IFERROR(IF(Z293="",0,Z293),"0")+IFERROR(IF(Z294="",0,Z294),"0")+IFERROR(IF(Z295="",0,Z295),"0")+IFERROR(IF(Z296="",0,Z296),"0")+IFERROR(IF(Z297="",0,Z297),"0")</f>
        <v>0.23343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73</v>
      </c>
      <c r="Y299" s="385">
        <f>IFERROR(SUM(Y293:Y297),"0")</f>
        <v>74.399999999999991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105</v>
      </c>
      <c r="Y317" s="384">
        <f t="shared" ref="Y317:Y324" si="57">IFERROR(IF(X317="",0,CEILING((X317/$H317),1)*$H317),"")</f>
        <v>108</v>
      </c>
      <c r="Z317" s="36">
        <f>IFERROR(IF(Y317=0,"",ROUNDUP(Y317/H317,0)*0.02175),"")</f>
        <v>0.21749999999999997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109.66666666666664</v>
      </c>
      <c r="BN317" s="64">
        <f t="shared" ref="BN317:BN324" si="59">IFERROR(Y317*I317/H317,"0")</f>
        <v>112.8</v>
      </c>
      <c r="BO317" s="64">
        <f t="shared" ref="BO317:BO324" si="60">IFERROR(1/J317*(X317/H317),"0")</f>
        <v>0.17361111111111108</v>
      </c>
      <c r="BP317" s="64">
        <f t="shared" ref="BP317:BP324" si="61">IFERROR(1/J317*(Y317/H317),"0")</f>
        <v>0.17857142857142855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95</v>
      </c>
      <c r="Y318" s="384">
        <f t="shared" si="57"/>
        <v>97.2</v>
      </c>
      <c r="Z318" s="36">
        <f>IFERROR(IF(Y318=0,"",ROUNDUP(Y318/H318,0)*0.02175),"")</f>
        <v>0.19574999999999998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99.222222222222214</v>
      </c>
      <c r="BN318" s="64">
        <f t="shared" si="59"/>
        <v>101.51999999999998</v>
      </c>
      <c r="BO318" s="64">
        <f t="shared" si="60"/>
        <v>0.15707671957671956</v>
      </c>
      <c r="BP318" s="64">
        <f t="shared" si="61"/>
        <v>0.1607142857142857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142</v>
      </c>
      <c r="Y320" s="384">
        <f t="shared" si="57"/>
        <v>151.20000000000002</v>
      </c>
      <c r="Z320" s="36">
        <f>IFERROR(IF(Y320=0,"",ROUNDUP(Y320/H320,0)*0.02175),"")</f>
        <v>0.30449999999999999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148.3111111111111</v>
      </c>
      <c r="BN320" s="64">
        <f t="shared" si="59"/>
        <v>157.91999999999999</v>
      </c>
      <c r="BO320" s="64">
        <f t="shared" si="60"/>
        <v>0.23478835978835977</v>
      </c>
      <c r="BP320" s="64">
        <f t="shared" si="61"/>
        <v>0.25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31.666666666666664</v>
      </c>
      <c r="Y325" s="385">
        <f>IFERROR(Y317/H317,"0")+IFERROR(Y318/H318,"0")+IFERROR(Y319/H319,"0")+IFERROR(Y320/H320,"0")+IFERROR(Y321/H321,"0")+IFERROR(Y322/H322,"0")+IFERROR(Y323/H323,"0")+IFERROR(Y324/H324,"0")</f>
        <v>33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0.71774999999999989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342</v>
      </c>
      <c r="Y326" s="385">
        <f>IFERROR(SUM(Y317:Y324),"0")</f>
        <v>356.4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0.78431372549019618</v>
      </c>
      <c r="Y354" s="385">
        <f>IFERROR(Y350/H350,"0")+IFERROR(Y351/H351,"0")+IFERROR(Y352/H352,"0")+IFERROR(Y353/H353,"0")</f>
        <v>1</v>
      </c>
      <c r="Z354" s="385">
        <f>IFERROR(IF(Z350="",0,Z350),"0")+IFERROR(IF(Z351="",0,Z351),"0")+IFERROR(IF(Z352="",0,Z352),"0")+IFERROR(IF(Z353="",0,Z353),"0")</f>
        <v>7.5300000000000002E-3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2</v>
      </c>
      <c r="Y355" s="385">
        <f>IFERROR(SUM(Y350:Y353),"0")</f>
        <v>2.5499999999999998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5</v>
      </c>
      <c r="Y364" s="384">
        <f>IFERROR(IF(X364="",0,CEILING((X364/$H364),1)*$H364),"")</f>
        <v>5.4</v>
      </c>
      <c r="Z364" s="36">
        <f>IFERROR(IF(Y364=0,"",ROUNDUP(Y364/H364,0)*0.00753),"")</f>
        <v>2.2589999999999999E-2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5.6888888888888891</v>
      </c>
      <c r="BN364" s="64">
        <f>IFERROR(Y364*I364/H364,"0")</f>
        <v>6.1440000000000001</v>
      </c>
      <c r="BO364" s="64">
        <f>IFERROR(1/J364*(X364/H364),"0")</f>
        <v>1.7806267806267807E-2</v>
      </c>
      <c r="BP364" s="64">
        <f>IFERROR(1/J364*(Y364/H364),"0")</f>
        <v>1.9230769230769232E-2</v>
      </c>
    </row>
    <row r="365" spans="1:68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2.7777777777777777</v>
      </c>
      <c r="Y365" s="385">
        <f>IFERROR(Y364/H364,"0")</f>
        <v>3</v>
      </c>
      <c r="Z365" s="385">
        <f>IFERROR(IF(Z364="",0,Z364),"0")</f>
        <v>2.2589999999999999E-2</v>
      </c>
      <c r="AA365" s="386"/>
      <c r="AB365" s="386"/>
      <c r="AC365" s="386"/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5</v>
      </c>
      <c r="Y366" s="385">
        <f>IFERROR(SUM(Y364:Y364),"0")</f>
        <v>5.4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hidden="1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479</v>
      </c>
      <c r="Y379" s="384">
        <f t="shared" si="67"/>
        <v>480</v>
      </c>
      <c r="Z379" s="36">
        <f>IFERROR(IF(Y379=0,"",ROUNDUP(Y379/H379,0)*0.02175),"")</f>
        <v>0.69599999999999995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494.32800000000003</v>
      </c>
      <c r="BN379" s="64">
        <f t="shared" si="69"/>
        <v>495.36</v>
      </c>
      <c r="BO379" s="64">
        <f t="shared" si="70"/>
        <v>0.66527777777777775</v>
      </c>
      <c r="BP379" s="64">
        <f t="shared" si="71"/>
        <v>0.66666666666666663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644</v>
      </c>
      <c r="Y381" s="384">
        <f t="shared" si="67"/>
        <v>645</v>
      </c>
      <c r="Z381" s="36">
        <f>IFERROR(IF(Y381=0,"",ROUNDUP(Y381/H381,0)*0.02175),"")</f>
        <v>0.93524999999999991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664.60800000000006</v>
      </c>
      <c r="BN381" s="64">
        <f t="shared" si="69"/>
        <v>665.64</v>
      </c>
      <c r="BO381" s="64">
        <f t="shared" si="70"/>
        <v>0.89444444444444438</v>
      </c>
      <c r="BP381" s="64">
        <f t="shared" si="71"/>
        <v>0.89583333333333326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74.86666666666666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75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1.6312499999999999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1123</v>
      </c>
      <c r="Y386" s="385">
        <f>IFERROR(SUM(Y376:Y384),"0")</f>
        <v>1125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866</v>
      </c>
      <c r="Y388" s="384">
        <f>IFERROR(IF(X388="",0,CEILING((X388/$H388),1)*$H388),"")</f>
        <v>870</v>
      </c>
      <c r="Z388" s="36">
        <f>IFERROR(IF(Y388=0,"",ROUNDUP(Y388/H388,0)*0.02175),"")</f>
        <v>1.2614999999999998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893.71199999999999</v>
      </c>
      <c r="BN388" s="64">
        <f>IFERROR(Y388*I388/H388,"0")</f>
        <v>897.84</v>
      </c>
      <c r="BO388" s="64">
        <f>IFERROR(1/J388*(X388/H388),"0")</f>
        <v>1.2027777777777777</v>
      </c>
      <c r="BP388" s="64">
        <f>IFERROR(1/J388*(Y388/H388),"0")</f>
        <v>1.2083333333333333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57.733333333333334</v>
      </c>
      <c r="Y390" s="385">
        <f>IFERROR(Y388/H388,"0")+IFERROR(Y389/H389,"0")</f>
        <v>58</v>
      </c>
      <c r="Z390" s="385">
        <f>IFERROR(IF(Z388="",0,Z388),"0")+IFERROR(IF(Z389="",0,Z389),"0")</f>
        <v>1.2614999999999998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866</v>
      </c>
      <c r="Y391" s="385">
        <f>IFERROR(SUM(Y388:Y389),"0")</f>
        <v>870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24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25.735384615384618</v>
      </c>
      <c r="BN395" s="64">
        <f>IFERROR(Y395*I395/H395,"0")</f>
        <v>33.456000000000003</v>
      </c>
      <c r="BO395" s="64">
        <f>IFERROR(1/J395*(X395/H395),"0")</f>
        <v>5.4945054945054944E-2</v>
      </c>
      <c r="BP395" s="64">
        <f>IFERROR(1/J395*(Y395/H395),"0")</f>
        <v>7.1428571428571425E-2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3.0769230769230771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24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79</v>
      </c>
      <c r="Y399" s="384">
        <f>IFERROR(IF(X399="",0,CEILING((X399/$H399),1)*$H399),"")</f>
        <v>85.8</v>
      </c>
      <c r="Z399" s="36">
        <f>IFERROR(IF(Y399=0,"",ROUNDUP(Y399/H399,0)*0.02175),"")</f>
        <v>0.23924999999999999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84.712307692307704</v>
      </c>
      <c r="BN399" s="64">
        <f>IFERROR(Y399*I399/H399,"0")</f>
        <v>92.004000000000005</v>
      </c>
      <c r="BO399" s="64">
        <f>IFERROR(1/J399*(X399/H399),"0")</f>
        <v>0.18086080586080583</v>
      </c>
      <c r="BP399" s="64">
        <f>IFERROR(1/J399*(Y399/H399),"0")</f>
        <v>0.19642857142857142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10.128205128205128</v>
      </c>
      <c r="Y401" s="385">
        <f>IFERROR(Y399/H399,"0")+IFERROR(Y400/H400,"0")</f>
        <v>11</v>
      </c>
      <c r="Z401" s="385">
        <f>IFERROR(IF(Z399="",0,Z399),"0")+IFERROR(IF(Z400="",0,Z400),"0")</f>
        <v>0.23924999999999999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79</v>
      </c>
      <c r="Y402" s="385">
        <f>IFERROR(SUM(Y399:Y400),"0")</f>
        <v>85.8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334</v>
      </c>
      <c r="Y417" s="384">
        <f>IFERROR(IF(X417="",0,CEILING((X417/$H417),1)*$H417),"")</f>
        <v>335.4</v>
      </c>
      <c r="Z417" s="36">
        <f>IFERROR(IF(Y417=0,"",ROUNDUP(Y417/H417,0)*0.02175),"")</f>
        <v>0.93524999999999991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358.1507692307693</v>
      </c>
      <c r="BN417" s="64">
        <f>IFERROR(Y417*I417/H417,"0")</f>
        <v>359.65200000000004</v>
      </c>
      <c r="BO417" s="64">
        <f>IFERROR(1/J417*(X417/H417),"0")</f>
        <v>0.76465201465201471</v>
      </c>
      <c r="BP417" s="64">
        <f>IFERROR(1/J417*(Y417/H417),"0")</f>
        <v>0.76785714285714279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42.820512820512825</v>
      </c>
      <c r="Y422" s="385">
        <f>IFERROR(Y417/H417,"0")+IFERROR(Y418/H418,"0")+IFERROR(Y419/H419,"0")+IFERROR(Y420/H420,"0")+IFERROR(Y421/H421,"0")</f>
        <v>43</v>
      </c>
      <c r="Z422" s="385">
        <f>IFERROR(IF(Z417="",0,Z417),"0")+IFERROR(IF(Z418="",0,Z418),"0")+IFERROR(IF(Z419="",0,Z419),"0")+IFERROR(IF(Z420="",0,Z420),"0")+IFERROR(IF(Z421="",0,Z421),"0")</f>
        <v>0.93524999999999991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334</v>
      </c>
      <c r="Y423" s="385">
        <f>IFERROR(SUM(Y417:Y421),"0")</f>
        <v>335.4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10</v>
      </c>
      <c r="Y438" s="384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10.547619047619046</v>
      </c>
      <c r="BN438" s="64">
        <f t="shared" si="74"/>
        <v>13.290000000000001</v>
      </c>
      <c r="BO438" s="64">
        <f t="shared" si="75"/>
        <v>1.5262515262515262E-2</v>
      </c>
      <c r="BP438" s="64">
        <f t="shared" si="76"/>
        <v>1.9230769230769232E-2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4.2857142857142856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3.2629999999999999E-2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14</v>
      </c>
      <c r="Y457" s="385">
        <f>IFERROR(SUM(Y435:Y455),"0")</f>
        <v>16.8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137</v>
      </c>
      <c r="Y473" s="384">
        <f t="shared" ref="Y473:Y478" si="78">IFERROR(IF(X473="",0,CEILING((X473/$H473),1)*$H473),"")</f>
        <v>138.6</v>
      </c>
      <c r="Z473" s="36">
        <f>IFERROR(IF(Y473=0,"",ROUNDUP(Y473/H473,0)*0.00753),"")</f>
        <v>0.24849000000000002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144.50238095238095</v>
      </c>
      <c r="BN473" s="64">
        <f t="shared" ref="BN473:BN478" si="80">IFERROR(Y473*I473/H473,"0")</f>
        <v>146.18999999999997</v>
      </c>
      <c r="BO473" s="64">
        <f t="shared" ref="BO473:BO478" si="81">IFERROR(1/J473*(X473/H473),"0")</f>
        <v>0.2090964590964591</v>
      </c>
      <c r="BP473" s="64">
        <f t="shared" ref="BP473:BP478" si="82">IFERROR(1/J473*(Y473/H473),"0")</f>
        <v>0.21153846153846154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32.61904761904762</v>
      </c>
      <c r="Y479" s="385">
        <f>IFERROR(Y473/H473,"0")+IFERROR(Y474/H474,"0")+IFERROR(Y475/H475,"0")+IFERROR(Y476/H476,"0")+IFERROR(Y477/H477,"0")+IFERROR(Y478/H478,"0")</f>
        <v>33</v>
      </c>
      <c r="Z479" s="385">
        <f>IFERROR(IF(Z473="",0,Z473),"0")+IFERROR(IF(Z474="",0,Z474),"0")+IFERROR(IF(Z475="",0,Z475),"0")+IFERROR(IF(Z476="",0,Z476),"0")+IFERROR(IF(Z477="",0,Z477),"0")+IFERROR(IF(Z478="",0,Z478),"0")</f>
        <v>0.24849000000000002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137</v>
      </c>
      <c r="Y480" s="385">
        <f>IFERROR(SUM(Y473:Y478),"0")</f>
        <v>138.6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16</v>
      </c>
      <c r="Y503" s="384">
        <f t="shared" si="83"/>
        <v>21.12</v>
      </c>
      <c r="Z503" s="36">
        <f t="shared" si="84"/>
        <v>4.7840000000000001E-2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17.09090909090909</v>
      </c>
      <c r="BN503" s="64">
        <f t="shared" si="86"/>
        <v>22.56</v>
      </c>
      <c r="BO503" s="64">
        <f t="shared" si="87"/>
        <v>2.913752913752914E-2</v>
      </c>
      <c r="BP503" s="64">
        <f t="shared" si="88"/>
        <v>3.8461538461538464E-2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3.0303030303030303</v>
      </c>
      <c r="Y508" s="385">
        <f>IFERROR(Y500/H500,"0")+IFERROR(Y501/H501,"0")+IFERROR(Y502/H502,"0")+IFERROR(Y503/H503,"0")+IFERROR(Y504/H504,"0")+IFERROR(Y505/H505,"0")+IFERROR(Y506/H506,"0")+IFERROR(Y507/H507,"0")</f>
        <v>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4.7840000000000001E-2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16</v>
      </c>
      <c r="Y509" s="385">
        <f>IFERROR(SUM(Y500:Y507),"0")</f>
        <v>21.12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44</v>
      </c>
      <c r="Y516" s="384">
        <f t="shared" ref="Y516:Y521" si="89">IFERROR(IF(X516="",0,CEILING((X516/$H516),1)*$H516),"")</f>
        <v>47.52</v>
      </c>
      <c r="Z516" s="36">
        <f>IFERROR(IF(Y516=0,"",ROUNDUP(Y516/H516,0)*0.01196),"")</f>
        <v>0.10764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47</v>
      </c>
      <c r="BN516" s="64">
        <f t="shared" ref="BN516:BN521" si="91">IFERROR(Y516*I516/H516,"0")</f>
        <v>50.760000000000005</v>
      </c>
      <c r="BO516" s="64">
        <f t="shared" ref="BO516:BO521" si="92">IFERROR(1/J516*(X516/H516),"0")</f>
        <v>8.0128205128205121E-2</v>
      </c>
      <c r="BP516" s="64">
        <f t="shared" ref="BP516:BP521" si="93">IFERROR(1/J516*(Y516/H516),"0")</f>
        <v>8.6538461538461536E-2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85</v>
      </c>
      <c r="Y518" s="384">
        <f t="shared" si="89"/>
        <v>89.76</v>
      </c>
      <c r="Z518" s="36">
        <f>IFERROR(IF(Y518=0,"",ROUNDUP(Y518/H518,0)*0.01196),"")</f>
        <v>0.20332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90.795454545454533</v>
      </c>
      <c r="BN518" s="64">
        <f t="shared" si="91"/>
        <v>95.88</v>
      </c>
      <c r="BO518" s="64">
        <f t="shared" si="92"/>
        <v>0.15479312354312355</v>
      </c>
      <c r="BP518" s="64">
        <f t="shared" si="93"/>
        <v>0.16346153846153846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24.43181818181818</v>
      </c>
      <c r="Y522" s="385">
        <f>IFERROR(Y516/H516,"0")+IFERROR(Y517/H517,"0")+IFERROR(Y518/H518,"0")+IFERROR(Y519/H519,"0")+IFERROR(Y520/H520,"0")+IFERROR(Y521/H521,"0")</f>
        <v>26</v>
      </c>
      <c r="Z522" s="385">
        <f>IFERROR(IF(Z516="",0,Z516),"0")+IFERROR(IF(Z517="",0,Z517),"0")+IFERROR(IF(Z518="",0,Z518),"0")+IFERROR(IF(Z519="",0,Z519),"0")+IFERROR(IF(Z520="",0,Z520),"0")+IFERROR(IF(Z521="",0,Z521),"0")</f>
        <v>0.31096000000000001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129</v>
      </c>
      <c r="Y523" s="385">
        <f>IFERROR(SUM(Y516:Y521),"0")</f>
        <v>137.28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155</v>
      </c>
      <c r="Y564" s="384">
        <f>IFERROR(IF(X564="",0,CEILING((X564/$H564),1)*$H564),"")</f>
        <v>156</v>
      </c>
      <c r="Z564" s="36">
        <f>IFERROR(IF(Y564=0,"",ROUNDUP(Y564/H564,0)*0.02175),"")</f>
        <v>0.43499999999999994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166.20769230769233</v>
      </c>
      <c r="BN564" s="64">
        <f>IFERROR(Y564*I564/H564,"0")</f>
        <v>167.28000000000003</v>
      </c>
      <c r="BO564" s="64">
        <f>IFERROR(1/J564*(X564/H564),"0")</f>
        <v>0.35485347985347987</v>
      </c>
      <c r="BP564" s="64">
        <f>IFERROR(1/J564*(Y564/H564),"0")</f>
        <v>0.3571428571428571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19.871794871794872</v>
      </c>
      <c r="Y568" s="385">
        <f>IFERROR(Y564/H564,"0")+IFERROR(Y565/H565,"0")+IFERROR(Y566/H566,"0")+IFERROR(Y567/H567,"0")</f>
        <v>20</v>
      </c>
      <c r="Z568" s="385">
        <f>IFERROR(IF(Z564="",0,Z564),"0")+IFERROR(IF(Z565="",0,Z565),"0")+IFERROR(IF(Z566="",0,Z566),"0")+IFERROR(IF(Z567="",0,Z567),"0")</f>
        <v>0.43499999999999994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155</v>
      </c>
      <c r="Y569" s="385">
        <f>IFERROR(SUM(Y564:Y567),"0")</f>
        <v>156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4425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4509.05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4672.6529513449514</v>
      </c>
      <c r="Y596" s="385">
        <f>IFERROR(SUM(BN22:BN592),"0")</f>
        <v>4762.1509999999998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8</v>
      </c>
      <c r="Y597" s="38">
        <f>ROUNDUP(SUM(BP22:BP592),0)</f>
        <v>9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4872.6529513449514</v>
      </c>
      <c r="Y598" s="385">
        <f>GrossWeightTotalR+PalletQtyTotalR*25</f>
        <v>4987.1509999999998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682.29611951229595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697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9.3615699999999986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162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3.6</v>
      </c>
      <c r="E605" s="46">
        <f>IFERROR(Y105*1,"0")+IFERROR(Y106*1,"0")+IFERROR(Y107*1,"0")+IFERROR(Y108*1,"0")+IFERROR(Y109*1,"0")+IFERROR(Y113*1,"0")+IFERROR(Y114*1,"0")+IFERROR(Y115*1,"0")+IFERROR(Y116*1,"0")+IFERROR(Y117*1,"0")</f>
        <v>134.10000000000002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225.2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12.600000000000001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615.59999999999991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74.399999999999991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358.95</v>
      </c>
      <c r="V605" s="46">
        <f>IFERROR(Y364*1,"0")+IFERROR(Y368*1,"0")+IFERROR(Y369*1,"0")+IFERROR(Y370*1,"0")</f>
        <v>5.4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2112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335.4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16.8</v>
      </c>
      <c r="Z605" s="46">
        <f>IFERROR(Y469*1,"0")+IFERROR(Y473*1,"0")+IFERROR(Y474*1,"0")+IFERROR(Y475*1,"0")+IFERROR(Y476*1,"0")+IFERROR(Y477*1,"0")+IFERROR(Y478*1,"0")+IFERROR(Y482*1,"0")</f>
        <v>138.6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158.4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156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8"/>
        <filter val="1 123,00"/>
        <filter val="1,11"/>
        <filter val="1,85"/>
        <filter val="10,00"/>
        <filter val="10,13"/>
        <filter val="103,00"/>
        <filter val="104,00"/>
        <filter val="105,00"/>
        <filter val="12,00"/>
        <filter val="129,00"/>
        <filter val="132,00"/>
        <filter val="137,00"/>
        <filter val="14,00"/>
        <filter val="14,35"/>
        <filter val="142,00"/>
        <filter val="15,42"/>
        <filter val="154,00"/>
        <filter val="155,00"/>
        <filter val="16,00"/>
        <filter val="19,87"/>
        <filter val="2,00"/>
        <filter val="2,78"/>
        <filter val="2,86"/>
        <filter val="206,25"/>
        <filter val="24,00"/>
        <filter val="24,43"/>
        <filter val="3,03"/>
        <filter val="3,08"/>
        <filter val="30,42"/>
        <filter val="31,67"/>
        <filter val="32,62"/>
        <filter val="334,00"/>
        <filter val="342,00"/>
        <filter val="35,56"/>
        <filter val="37,00"/>
        <filter val="38,00"/>
        <filter val="4 425,00"/>
        <filter val="4 672,65"/>
        <filter val="4 872,65"/>
        <filter val="4,00"/>
        <filter val="4,29"/>
        <filter val="42,82"/>
        <filter val="43,33"/>
        <filter val="44,00"/>
        <filter val="46,00"/>
        <filter val="479,00"/>
        <filter val="495,00"/>
        <filter val="5,00"/>
        <filter val="54,00"/>
        <filter val="57,73"/>
        <filter val="6,85"/>
        <filter val="644,00"/>
        <filter val="68,00"/>
        <filter val="682,30"/>
        <filter val="7,77"/>
        <filter val="73,00"/>
        <filter val="74,00"/>
        <filter val="74,87"/>
        <filter val="79,00"/>
        <filter val="8"/>
        <filter val="8,00"/>
        <filter val="8,44"/>
        <filter val="85,00"/>
        <filter val="866,00"/>
        <filter val="87,00"/>
        <filter val="95,00"/>
        <filter val="96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