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7C311C-3884-437C-9049-0A7002F3CC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20" i="1"/>
  <c r="X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Y330" i="1" s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Z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Z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6" i="1" s="1"/>
  <c r="BO22" i="1"/>
  <c r="BM22" i="1"/>
  <c r="Y22" i="1"/>
  <c r="Y23" i="1" s="1"/>
  <c r="P22" i="1"/>
  <c r="H10" i="1"/>
  <c r="A9" i="1"/>
  <c r="F10" i="1" s="1"/>
  <c r="D7" i="1"/>
  <c r="Q6" i="1"/>
  <c r="P2" i="1"/>
  <c r="BP235" i="1" l="1"/>
  <c r="BN235" i="1"/>
  <c r="Z235" i="1"/>
  <c r="BP259" i="1"/>
  <c r="BN259" i="1"/>
  <c r="Z259" i="1"/>
  <c r="BP294" i="1"/>
  <c r="BN294" i="1"/>
  <c r="Z294" i="1"/>
  <c r="BP334" i="1"/>
  <c r="BN334" i="1"/>
  <c r="Z334" i="1"/>
  <c r="BP375" i="1"/>
  <c r="BN375" i="1"/>
  <c r="Z375" i="1"/>
  <c r="BP409" i="1"/>
  <c r="BN409" i="1"/>
  <c r="Z409" i="1"/>
  <c r="BP449" i="1"/>
  <c r="BN449" i="1"/>
  <c r="Z449" i="1"/>
  <c r="BP500" i="1"/>
  <c r="BN500" i="1"/>
  <c r="Z500" i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2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Z79" i="1"/>
  <c r="BN79" i="1"/>
  <c r="Y90" i="1"/>
  <c r="Z93" i="1"/>
  <c r="BN93" i="1"/>
  <c r="Z122" i="1"/>
  <c r="BN122" i="1"/>
  <c r="Z127" i="1"/>
  <c r="BN127" i="1"/>
  <c r="Y133" i="1"/>
  <c r="Z136" i="1"/>
  <c r="BN136" i="1"/>
  <c r="Z151" i="1"/>
  <c r="BN151" i="1"/>
  <c r="Z168" i="1"/>
  <c r="BN168" i="1"/>
  <c r="Y178" i="1"/>
  <c r="Z180" i="1"/>
  <c r="BN180" i="1"/>
  <c r="Y183" i="1"/>
  <c r="Z192" i="1"/>
  <c r="BN192" i="1"/>
  <c r="Z211" i="1"/>
  <c r="BN211" i="1"/>
  <c r="BP215" i="1"/>
  <c r="BN215" i="1"/>
  <c r="Y232" i="1"/>
  <c r="BP225" i="1"/>
  <c r="BN225" i="1"/>
  <c r="Z225" i="1"/>
  <c r="BP246" i="1"/>
  <c r="BN246" i="1"/>
  <c r="Z246" i="1"/>
  <c r="P602" i="1"/>
  <c r="Y279" i="1"/>
  <c r="BP278" i="1"/>
  <c r="BN278" i="1"/>
  <c r="Z278" i="1"/>
  <c r="Z279" i="1" s="1"/>
  <c r="BP283" i="1"/>
  <c r="BN283" i="1"/>
  <c r="Z283" i="1"/>
  <c r="BP320" i="1"/>
  <c r="BN320" i="1"/>
  <c r="Z320" i="1"/>
  <c r="BP354" i="1"/>
  <c r="BN354" i="1"/>
  <c r="Z354" i="1"/>
  <c r="BP385" i="1"/>
  <c r="BN385" i="1"/>
  <c r="Z385" i="1"/>
  <c r="BP438" i="1"/>
  <c r="BN438" i="1"/>
  <c r="Z438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240" i="1"/>
  <c r="Y419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BP83" i="1"/>
  <c r="Z87" i="1"/>
  <c r="BN87" i="1"/>
  <c r="Z97" i="1"/>
  <c r="BN97" i="1"/>
  <c r="BP97" i="1"/>
  <c r="Y100" i="1"/>
  <c r="Z104" i="1"/>
  <c r="BN104" i="1"/>
  <c r="Y108" i="1"/>
  <c r="Z111" i="1"/>
  <c r="BN111" i="1"/>
  <c r="Z120" i="1"/>
  <c r="BN120" i="1"/>
  <c r="Z129" i="1"/>
  <c r="BN129" i="1"/>
  <c r="Z130" i="1"/>
  <c r="BN130" i="1"/>
  <c r="Z138" i="1"/>
  <c r="BN138" i="1"/>
  <c r="Z144" i="1"/>
  <c r="BN144" i="1"/>
  <c r="BP144" i="1"/>
  <c r="Y147" i="1"/>
  <c r="G602" i="1"/>
  <c r="Z155" i="1"/>
  <c r="BN155" i="1"/>
  <c r="BP155" i="1"/>
  <c r="Y158" i="1"/>
  <c r="Z166" i="1"/>
  <c r="BN166" i="1"/>
  <c r="Y169" i="1"/>
  <c r="Z172" i="1"/>
  <c r="BN172" i="1"/>
  <c r="BP172" i="1"/>
  <c r="Y177" i="1"/>
  <c r="Z176" i="1"/>
  <c r="BN176" i="1"/>
  <c r="Y184" i="1"/>
  <c r="Z182" i="1"/>
  <c r="BN182" i="1"/>
  <c r="Z190" i="1"/>
  <c r="BN190" i="1"/>
  <c r="Z194" i="1"/>
  <c r="BN194" i="1"/>
  <c r="J602" i="1"/>
  <c r="Z205" i="1"/>
  <c r="BN205" i="1"/>
  <c r="BP205" i="1"/>
  <c r="Y208" i="1"/>
  <c r="Y218" i="1"/>
  <c r="Z213" i="1"/>
  <c r="BN213" i="1"/>
  <c r="Z217" i="1"/>
  <c r="BN217" i="1"/>
  <c r="Y233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BP292" i="1"/>
  <c r="BN292" i="1"/>
  <c r="Z292" i="1"/>
  <c r="BP318" i="1"/>
  <c r="BN318" i="1"/>
  <c r="Z318" i="1"/>
  <c r="Y338" i="1"/>
  <c r="BP332" i="1"/>
  <c r="BN332" i="1"/>
  <c r="Z332" i="1"/>
  <c r="BP350" i="1"/>
  <c r="BN350" i="1"/>
  <c r="Z350" i="1"/>
  <c r="BP367" i="1"/>
  <c r="BN367" i="1"/>
  <c r="Z367" i="1"/>
  <c r="BP223" i="1"/>
  <c r="BN223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BP285" i="1"/>
  <c r="BN285" i="1"/>
  <c r="Z285" i="1"/>
  <c r="S602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6" i="1"/>
  <c r="BN326" i="1"/>
  <c r="Z326" i="1"/>
  <c r="BP336" i="1"/>
  <c r="BN336" i="1"/>
  <c r="Z336" i="1"/>
  <c r="BP356" i="1"/>
  <c r="BN356" i="1"/>
  <c r="Z356" i="1"/>
  <c r="BP377" i="1"/>
  <c r="BN377" i="1"/>
  <c r="Z377" i="1"/>
  <c r="BP391" i="1"/>
  <c r="BN391" i="1"/>
  <c r="Z391" i="1"/>
  <c r="BP415" i="1"/>
  <c r="BN415" i="1"/>
  <c r="Z415" i="1"/>
  <c r="BP440" i="1"/>
  <c r="BN440" i="1"/>
  <c r="Z440" i="1"/>
  <c r="BP451" i="1"/>
  <c r="BN451" i="1"/>
  <c r="Z451" i="1"/>
  <c r="BP474" i="1"/>
  <c r="BN474" i="1"/>
  <c r="Z474" i="1"/>
  <c r="BP502" i="1"/>
  <c r="BN502" i="1"/>
  <c r="Z502" i="1"/>
  <c r="BP516" i="1"/>
  <c r="BN516" i="1"/>
  <c r="Z516" i="1"/>
  <c r="BP534" i="1"/>
  <c r="BN534" i="1"/>
  <c r="Z534" i="1"/>
  <c r="BP536" i="1"/>
  <c r="BN536" i="1"/>
  <c r="Z536" i="1"/>
  <c r="Y578" i="1"/>
  <c r="BP576" i="1"/>
  <c r="BN576" i="1"/>
  <c r="Z576" i="1"/>
  <c r="Y241" i="1"/>
  <c r="Y253" i="1"/>
  <c r="U602" i="1"/>
  <c r="Y344" i="1"/>
  <c r="Y352" i="1"/>
  <c r="Y358" i="1"/>
  <c r="Y369" i="1"/>
  <c r="Y382" i="1"/>
  <c r="BP373" i="1"/>
  <c r="BN373" i="1"/>
  <c r="Z373" i="1"/>
  <c r="BP381" i="1"/>
  <c r="BN381" i="1"/>
  <c r="Z381" i="1"/>
  <c r="BP405" i="1"/>
  <c r="BN405" i="1"/>
  <c r="Z405" i="1"/>
  <c r="Y602" i="1"/>
  <c r="Y454" i="1"/>
  <c r="BP436" i="1"/>
  <c r="BN436" i="1"/>
  <c r="Z436" i="1"/>
  <c r="BP447" i="1"/>
  <c r="BN447" i="1"/>
  <c r="Z447" i="1"/>
  <c r="Y463" i="1"/>
  <c r="Y462" i="1"/>
  <c r="BP461" i="1"/>
  <c r="BN461" i="1"/>
  <c r="Z461" i="1"/>
  <c r="Z462" i="1" s="1"/>
  <c r="Y467" i="1"/>
  <c r="BP466" i="1"/>
  <c r="BN466" i="1"/>
  <c r="Z466" i="1"/>
  <c r="Z467" i="1" s="1"/>
  <c r="BP470" i="1"/>
  <c r="BN470" i="1"/>
  <c r="Z470" i="1"/>
  <c r="AC602" i="1"/>
  <c r="BP498" i="1"/>
  <c r="BN498" i="1"/>
  <c r="Z498" i="1"/>
  <c r="Y510" i="1"/>
  <c r="BP508" i="1"/>
  <c r="BN508" i="1"/>
  <c r="Z508" i="1"/>
  <c r="BP524" i="1"/>
  <c r="BN524" i="1"/>
  <c r="Z524" i="1"/>
  <c r="BP535" i="1"/>
  <c r="BN535" i="1"/>
  <c r="Z535" i="1"/>
  <c r="BP577" i="1"/>
  <c r="BN577" i="1"/>
  <c r="Z577" i="1"/>
  <c r="Y587" i="1"/>
  <c r="Y586" i="1"/>
  <c r="BP585" i="1"/>
  <c r="BN585" i="1"/>
  <c r="Z585" i="1"/>
  <c r="Z586" i="1" s="1"/>
  <c r="Y387" i="1"/>
  <c r="X602" i="1"/>
  <c r="Y411" i="1"/>
  <c r="Y488" i="1"/>
  <c r="Y511" i="1"/>
  <c r="Y519" i="1"/>
  <c r="Y525" i="1"/>
  <c r="H9" i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BN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BN84" i="1"/>
  <c r="Z86" i="1"/>
  <c r="BN86" i="1"/>
  <c r="Z88" i="1"/>
  <c r="BN88" i="1"/>
  <c r="Y89" i="1"/>
  <c r="Z92" i="1"/>
  <c r="BN92" i="1"/>
  <c r="BP92" i="1"/>
  <c r="Y95" i="1"/>
  <c r="Z98" i="1"/>
  <c r="Z100" i="1" s="1"/>
  <c r="BN98" i="1"/>
  <c r="BP98" i="1"/>
  <c r="E602" i="1"/>
  <c r="Y107" i="1"/>
  <c r="Z105" i="1"/>
  <c r="Z107" i="1" s="1"/>
  <c r="BN105" i="1"/>
  <c r="BP105" i="1"/>
  <c r="BP106" i="1"/>
  <c r="BN106" i="1"/>
  <c r="BP112" i="1"/>
  <c r="BN112" i="1"/>
  <c r="Z112" i="1"/>
  <c r="BP121" i="1"/>
  <c r="BN121" i="1"/>
  <c r="Z121" i="1"/>
  <c r="Y132" i="1"/>
  <c r="BP131" i="1"/>
  <c r="BN131" i="1"/>
  <c r="Z131" i="1"/>
  <c r="Y141" i="1"/>
  <c r="Y142" i="1"/>
  <c r="BP135" i="1"/>
  <c r="BN135" i="1"/>
  <c r="Z135" i="1"/>
  <c r="F9" i="1"/>
  <c r="J9" i="1"/>
  <c r="Y76" i="1"/>
  <c r="Y115" i="1"/>
  <c r="BP110" i="1"/>
  <c r="BN110" i="1"/>
  <c r="Z110" i="1"/>
  <c r="BP114" i="1"/>
  <c r="BN114" i="1"/>
  <c r="Z114" i="1"/>
  <c r="Y116" i="1"/>
  <c r="F602" i="1"/>
  <c r="Y124" i="1"/>
  <c r="BP119" i="1"/>
  <c r="BN119" i="1"/>
  <c r="Z119" i="1"/>
  <c r="BP123" i="1"/>
  <c r="BN123" i="1"/>
  <c r="Z123" i="1"/>
  <c r="Y125" i="1"/>
  <c r="BP128" i="1"/>
  <c r="BN128" i="1"/>
  <c r="Z128" i="1"/>
  <c r="Z132" i="1" s="1"/>
  <c r="Z137" i="1"/>
  <c r="BN137" i="1"/>
  <c r="Z139" i="1"/>
  <c r="BN139" i="1"/>
  <c r="Z145" i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02" i="1"/>
  <c r="Z167" i="1"/>
  <c r="Z169" i="1" s="1"/>
  <c r="BN167" i="1"/>
  <c r="BP167" i="1"/>
  <c r="Y170" i="1"/>
  <c r="Z173" i="1"/>
  <c r="BN173" i="1"/>
  <c r="BP173" i="1"/>
  <c r="Z175" i="1"/>
  <c r="BN175" i="1"/>
  <c r="Z181" i="1"/>
  <c r="BN181" i="1"/>
  <c r="BP181" i="1"/>
  <c r="I602" i="1"/>
  <c r="Z189" i="1"/>
  <c r="BN189" i="1"/>
  <c r="BP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BP222" i="1"/>
  <c r="Z224" i="1"/>
  <c r="BN224" i="1"/>
  <c r="Z226" i="1"/>
  <c r="BN226" i="1"/>
  <c r="Z228" i="1"/>
  <c r="BN228" i="1"/>
  <c r="Z230" i="1"/>
  <c r="BN230" i="1"/>
  <c r="Z236" i="1"/>
  <c r="BN236" i="1"/>
  <c r="BP236" i="1"/>
  <c r="Z238" i="1"/>
  <c r="BN238" i="1"/>
  <c r="K602" i="1"/>
  <c r="Z245" i="1"/>
  <c r="BN245" i="1"/>
  <c r="BP245" i="1"/>
  <c r="Z247" i="1"/>
  <c r="BN247" i="1"/>
  <c r="Z249" i="1"/>
  <c r="BN249" i="1"/>
  <c r="Z251" i="1"/>
  <c r="BN251" i="1"/>
  <c r="Y252" i="1"/>
  <c r="Z256" i="1"/>
  <c r="BN256" i="1"/>
  <c r="Z258" i="1"/>
  <c r="BN258" i="1"/>
  <c r="Z260" i="1"/>
  <c r="BN260" i="1"/>
  <c r="Z262" i="1"/>
  <c r="BN262" i="1"/>
  <c r="BP272" i="1"/>
  <c r="BN272" i="1"/>
  <c r="Z272" i="1"/>
  <c r="Y152" i="1"/>
  <c r="Y202" i="1"/>
  <c r="M602" i="1"/>
  <c r="Y265" i="1"/>
  <c r="Y264" i="1"/>
  <c r="BP270" i="1"/>
  <c r="BN270" i="1"/>
  <c r="Z270" i="1"/>
  <c r="Z274" i="1" s="1"/>
  <c r="Y274" i="1"/>
  <c r="Y286" i="1"/>
  <c r="Y295" i="1"/>
  <c r="Y311" i="1"/>
  <c r="Y323" i="1"/>
  <c r="Y329" i="1"/>
  <c r="Y339" i="1"/>
  <c r="Y345" i="1"/>
  <c r="Y351" i="1"/>
  <c r="Y357" i="1"/>
  <c r="Y368" i="1"/>
  <c r="Y388" i="1"/>
  <c r="Y394" i="1"/>
  <c r="Y398" i="1"/>
  <c r="Y406" i="1"/>
  <c r="Y412" i="1"/>
  <c r="Y420" i="1"/>
  <c r="Y424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Z602" i="1"/>
  <c r="Y476" i="1"/>
  <c r="BP473" i="1"/>
  <c r="BN473" i="1"/>
  <c r="Z473" i="1"/>
  <c r="BP486" i="1"/>
  <c r="BN486" i="1"/>
  <c r="Z486" i="1"/>
  <c r="Y493" i="1"/>
  <c r="AB602" i="1"/>
  <c r="Y492" i="1"/>
  <c r="BP491" i="1"/>
  <c r="BN491" i="1"/>
  <c r="Z491" i="1"/>
  <c r="Z492" i="1" s="1"/>
  <c r="O602" i="1"/>
  <c r="Y275" i="1"/>
  <c r="Y280" i="1"/>
  <c r="Q602" i="1"/>
  <c r="Z284" i="1"/>
  <c r="Z286" i="1" s="1"/>
  <c r="BN284" i="1"/>
  <c r="Y287" i="1"/>
  <c r="R602" i="1"/>
  <c r="Z291" i="1"/>
  <c r="BN291" i="1"/>
  <c r="Z293" i="1"/>
  <c r="BN293" i="1"/>
  <c r="Y296" i="1"/>
  <c r="Y301" i="1"/>
  <c r="T602" i="1"/>
  <c r="Y306" i="1"/>
  <c r="Z309" i="1"/>
  <c r="Z310" i="1" s="1"/>
  <c r="BN309" i="1"/>
  <c r="Z314" i="1"/>
  <c r="BN314" i="1"/>
  <c r="BP314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Z333" i="1"/>
  <c r="BN333" i="1"/>
  <c r="Z335" i="1"/>
  <c r="BN335" i="1"/>
  <c r="Z337" i="1"/>
  <c r="BN337" i="1"/>
  <c r="Z341" i="1"/>
  <c r="BN341" i="1"/>
  <c r="BP341" i="1"/>
  <c r="Z343" i="1"/>
  <c r="BN343" i="1"/>
  <c r="Z349" i="1"/>
  <c r="Z351" i="1" s="1"/>
  <c r="BN349" i="1"/>
  <c r="Z355" i="1"/>
  <c r="Z357" i="1" s="1"/>
  <c r="BN355" i="1"/>
  <c r="V602" i="1"/>
  <c r="Y363" i="1"/>
  <c r="Z366" i="1"/>
  <c r="Z368" i="1" s="1"/>
  <c r="BN366" i="1"/>
  <c r="W602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Z402" i="1"/>
  <c r="BN402" i="1"/>
  <c r="BP402" i="1"/>
  <c r="Z404" i="1"/>
  <c r="BN404" i="1"/>
  <c r="Y407" i="1"/>
  <c r="Z410" i="1"/>
  <c r="Z411" i="1" s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BN432" i="1"/>
  <c r="BP432" i="1"/>
  <c r="Z434" i="1"/>
  <c r="BN434" i="1"/>
  <c r="Y458" i="1"/>
  <c r="BP471" i="1"/>
  <c r="BN471" i="1"/>
  <c r="Z471" i="1"/>
  <c r="Z476" i="1" s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Y468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BN513" i="1"/>
  <c r="BP513" i="1"/>
  <c r="Z515" i="1"/>
  <c r="BN515" i="1"/>
  <c r="Z517" i="1"/>
  <c r="BN517" i="1"/>
  <c r="Y520" i="1"/>
  <c r="Z523" i="1"/>
  <c r="BN523" i="1"/>
  <c r="Y526" i="1"/>
  <c r="Y530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05" i="1"/>
  <c r="Z528" i="1"/>
  <c r="Z529" i="1" s="1"/>
  <c r="BN528" i="1"/>
  <c r="BP528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25" i="1" l="1"/>
  <c r="Z344" i="1"/>
  <c r="Z252" i="1"/>
  <c r="Z240" i="1"/>
  <c r="Z207" i="1"/>
  <c r="Z196" i="1"/>
  <c r="Z183" i="1"/>
  <c r="Z146" i="1"/>
  <c r="Z124" i="1"/>
  <c r="Z94" i="1"/>
  <c r="Z548" i="1"/>
  <c r="Z541" i="1"/>
  <c r="Z519" i="1"/>
  <c r="Z382" i="1"/>
  <c r="Z338" i="1"/>
  <c r="Y593" i="1"/>
  <c r="Y596" i="1"/>
  <c r="Z75" i="1"/>
  <c r="Z295" i="1"/>
  <c r="Z232" i="1"/>
  <c r="Z177" i="1"/>
  <c r="Y594" i="1"/>
  <c r="Z89" i="1"/>
  <c r="Z59" i="1"/>
  <c r="Z578" i="1"/>
  <c r="Z572" i="1"/>
  <c r="Z558" i="1"/>
  <c r="Z505" i="1"/>
  <c r="Z453" i="1"/>
  <c r="Z419" i="1"/>
  <c r="Z406" i="1"/>
  <c r="Z393" i="1"/>
  <c r="Z329" i="1"/>
  <c r="Z322" i="1"/>
  <c r="Z218" i="1"/>
  <c r="Z115" i="1"/>
  <c r="Z141" i="1"/>
  <c r="Z36" i="1"/>
  <c r="Z597" i="1" s="1"/>
  <c r="Z264" i="1"/>
  <c r="Y592" i="1"/>
  <c r="X595" i="1"/>
  <c r="Y595" i="1" l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<sst xmlns="http://schemas.openxmlformats.org/spreadsheetml/2006/main" count="2426" uniqueCount="762">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</sst>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51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138" sqref="AA13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63" t="s">
        <v>0</v>
      </c>
      <c r="E1" s="400"/>
      <c r="F1" s="400"/>
      <c r="G1" s="12" t="s">
        <v>1</v>
      </c>
      <c r="H1" s="463" t="s">
        <v>2</v>
      </c>
      <c r="I1" s="400"/>
      <c r="J1" s="400"/>
      <c r="K1" s="400"/>
      <c r="L1" s="400"/>
      <c r="M1" s="400"/>
      <c r="N1" s="400"/>
      <c r="O1" s="400"/>
      <c r="P1" s="400"/>
      <c r="Q1" s="400"/>
      <c r="R1" s="399" t="s">
        <v>3</v>
      </c>
      <c r="S1" s="400"/>
      <c r="T1" s="4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54" t="s">
        <v>8</v>
      </c>
      <c r="B5" s="555"/>
      <c r="C5" s="556"/>
      <c r="D5" s="486"/>
      <c r="E5" s="487"/>
      <c r="F5" s="720" t="s">
        <v>9</v>
      </c>
      <c r="G5" s="556"/>
      <c r="H5" s="486" t="s">
        <v>761</v>
      </c>
      <c r="I5" s="667"/>
      <c r="J5" s="667"/>
      <c r="K5" s="667"/>
      <c r="L5" s="667"/>
      <c r="M5" s="487"/>
      <c r="N5" s="58"/>
      <c r="P5" s="24" t="s">
        <v>10</v>
      </c>
      <c r="Q5" s="759">
        <v>45557</v>
      </c>
      <c r="R5" s="539"/>
      <c r="T5" s="574" t="s">
        <v>11</v>
      </c>
      <c r="U5" s="498"/>
      <c r="V5" s="575" t="s">
        <v>12</v>
      </c>
      <c r="W5" s="539"/>
      <c r="AB5" s="51"/>
      <c r="AC5" s="51"/>
      <c r="AD5" s="51"/>
      <c r="AE5" s="51"/>
    </row>
    <row r="6" spans="1:32" s="376" customFormat="1" ht="24" customHeight="1" x14ac:dyDescent="0.2">
      <c r="A6" s="554" t="s">
        <v>13</v>
      </c>
      <c r="B6" s="555"/>
      <c r="C6" s="556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3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Воскресенье</v>
      </c>
      <c r="R6" s="390"/>
      <c r="T6" s="586" t="s">
        <v>16</v>
      </c>
      <c r="U6" s="498"/>
      <c r="V6" s="636" t="s">
        <v>17</v>
      </c>
      <c r="W6" s="456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69"/>
      <c r="N7" s="60"/>
      <c r="P7" s="24"/>
      <c r="Q7" s="42"/>
      <c r="R7" s="42"/>
      <c r="T7" s="405"/>
      <c r="U7" s="498"/>
      <c r="V7" s="637"/>
      <c r="W7" s="638"/>
      <c r="AB7" s="51"/>
      <c r="AC7" s="51"/>
      <c r="AD7" s="51"/>
      <c r="AE7" s="51"/>
    </row>
    <row r="8" spans="1:32" s="376" customFormat="1" ht="25.5" customHeight="1" x14ac:dyDescent="0.2">
      <c r="A8" s="644" t="s">
        <v>18</v>
      </c>
      <c r="B8" s="387"/>
      <c r="C8" s="388"/>
      <c r="D8" s="446" t="s">
        <v>19</v>
      </c>
      <c r="E8" s="447"/>
      <c r="F8" s="447"/>
      <c r="G8" s="447"/>
      <c r="H8" s="447"/>
      <c r="I8" s="447"/>
      <c r="J8" s="447"/>
      <c r="K8" s="447"/>
      <c r="L8" s="447"/>
      <c r="M8" s="448"/>
      <c r="N8" s="61"/>
      <c r="P8" s="24" t="s">
        <v>20</v>
      </c>
      <c r="Q8" s="560">
        <v>0.5</v>
      </c>
      <c r="R8" s="469"/>
      <c r="T8" s="405"/>
      <c r="U8" s="498"/>
      <c r="V8" s="637"/>
      <c r="W8" s="638"/>
      <c r="AB8" s="51"/>
      <c r="AC8" s="51"/>
      <c r="AD8" s="51"/>
      <c r="AE8" s="51"/>
    </row>
    <row r="9" spans="1:32" s="376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44"/>
      <c r="E9" s="385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78"/>
      <c r="P9" s="26" t="s">
        <v>21</v>
      </c>
      <c r="Q9" s="535"/>
      <c r="R9" s="536"/>
      <c r="T9" s="405"/>
      <c r="U9" s="498"/>
      <c r="V9" s="639"/>
      <c r="W9" s="640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44"/>
      <c r="E10" s="385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27" t="str">
        <f>IFERROR(VLOOKUP($D$10,Proxy,2,FALSE),"")</f>
        <v/>
      </c>
      <c r="I10" s="405"/>
      <c r="J10" s="405"/>
      <c r="K10" s="405"/>
      <c r="L10" s="405"/>
      <c r="M10" s="405"/>
      <c r="N10" s="375"/>
      <c r="P10" s="26" t="s">
        <v>22</v>
      </c>
      <c r="Q10" s="587"/>
      <c r="R10" s="588"/>
      <c r="U10" s="24" t="s">
        <v>23</v>
      </c>
      <c r="V10" s="455" t="s">
        <v>24</v>
      </c>
      <c r="W10" s="456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8"/>
      <c r="R11" s="539"/>
      <c r="U11" s="24" t="s">
        <v>27</v>
      </c>
      <c r="V11" s="722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6" t="s">
        <v>29</v>
      </c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6"/>
      <c r="N12" s="62"/>
      <c r="P12" s="24" t="s">
        <v>30</v>
      </c>
      <c r="Q12" s="560"/>
      <c r="R12" s="469"/>
      <c r="S12" s="23"/>
      <c r="U12" s="24"/>
      <c r="V12" s="400"/>
      <c r="W12" s="405"/>
      <c r="AB12" s="51"/>
      <c r="AC12" s="51"/>
      <c r="AD12" s="51"/>
      <c r="AE12" s="51"/>
    </row>
    <row r="13" spans="1:32" s="376" customFormat="1" ht="23.25" customHeight="1" x14ac:dyDescent="0.2">
      <c r="A13" s="566" t="s">
        <v>31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6"/>
      <c r="N13" s="62"/>
      <c r="O13" s="26"/>
      <c r="P13" s="26" t="s">
        <v>32</v>
      </c>
      <c r="Q13" s="722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6" t="s">
        <v>33</v>
      </c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581" t="s">
        <v>34</v>
      </c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6"/>
      <c r="N15" s="63"/>
      <c r="P15" s="564" t="s">
        <v>35</v>
      </c>
      <c r="Q15" s="400"/>
      <c r="R15" s="400"/>
      <c r="S15" s="400"/>
      <c r="T15" s="4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5"/>
      <c r="Q16" s="565"/>
      <c r="R16" s="565"/>
      <c r="S16" s="565"/>
      <c r="T16" s="5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8" t="s">
        <v>36</v>
      </c>
      <c r="B17" s="438" t="s">
        <v>37</v>
      </c>
      <c r="C17" s="542" t="s">
        <v>38</v>
      </c>
      <c r="D17" s="438" t="s">
        <v>39</v>
      </c>
      <c r="E17" s="528"/>
      <c r="F17" s="438" t="s">
        <v>40</v>
      </c>
      <c r="G17" s="438" t="s">
        <v>41</v>
      </c>
      <c r="H17" s="438" t="s">
        <v>42</v>
      </c>
      <c r="I17" s="438" t="s">
        <v>43</v>
      </c>
      <c r="J17" s="438" t="s">
        <v>44</v>
      </c>
      <c r="K17" s="438" t="s">
        <v>45</v>
      </c>
      <c r="L17" s="438" t="s">
        <v>46</v>
      </c>
      <c r="M17" s="438" t="s">
        <v>47</v>
      </c>
      <c r="N17" s="438" t="s">
        <v>48</v>
      </c>
      <c r="O17" s="438" t="s">
        <v>49</v>
      </c>
      <c r="P17" s="438" t="s">
        <v>50</v>
      </c>
      <c r="Q17" s="527"/>
      <c r="R17" s="527"/>
      <c r="S17" s="527"/>
      <c r="T17" s="528"/>
      <c r="U17" s="754" t="s">
        <v>51</v>
      </c>
      <c r="V17" s="556"/>
      <c r="W17" s="438" t="s">
        <v>52</v>
      </c>
      <c r="X17" s="438" t="s">
        <v>53</v>
      </c>
      <c r="Y17" s="755" t="s">
        <v>54</v>
      </c>
      <c r="Z17" s="438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715"/>
      <c r="AF17" s="716"/>
      <c r="AG17" s="516"/>
      <c r="BD17" s="616" t="s">
        <v>60</v>
      </c>
    </row>
    <row r="18" spans="1:68" ht="14.25" customHeight="1" x14ac:dyDescent="0.2">
      <c r="A18" s="439"/>
      <c r="B18" s="439"/>
      <c r="C18" s="439"/>
      <c r="D18" s="529"/>
      <c r="E18" s="531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529"/>
      <c r="Q18" s="530"/>
      <c r="R18" s="530"/>
      <c r="S18" s="530"/>
      <c r="T18" s="531"/>
      <c r="U18" s="377" t="s">
        <v>61</v>
      </c>
      <c r="V18" s="377" t="s">
        <v>62</v>
      </c>
      <c r="W18" s="439"/>
      <c r="X18" s="439"/>
      <c r="Y18" s="756"/>
      <c r="Z18" s="439"/>
      <c r="AA18" s="629"/>
      <c r="AB18" s="629"/>
      <c r="AC18" s="629"/>
      <c r="AD18" s="717"/>
      <c r="AE18" s="718"/>
      <c r="AF18" s="719"/>
      <c r="AG18" s="517"/>
      <c r="BD18" s="405"/>
    </row>
    <row r="19" spans="1:68" ht="27.75" hidden="1" customHeight="1" x14ac:dyDescent="0.2">
      <c r="A19" s="391" t="s">
        <v>63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48"/>
      <c r="AB19" s="48"/>
      <c r="AC19" s="48"/>
    </row>
    <row r="20" spans="1:68" ht="16.5" hidden="1" customHeight="1" x14ac:dyDescent="0.25">
      <c r="A20" s="424" t="s">
        <v>63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74"/>
      <c r="AB20" s="374"/>
      <c r="AC20" s="374"/>
    </row>
    <row r="21" spans="1:68" ht="14.25" hidden="1" customHeight="1" x14ac:dyDescent="0.25">
      <c r="A21" s="429" t="s">
        <v>64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73"/>
      <c r="AB21" s="373"/>
      <c r="AC21" s="3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9">
        <v>4680115885004</v>
      </c>
      <c r="E22" s="390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4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386" t="s">
        <v>70</v>
      </c>
      <c r="Q23" s="387"/>
      <c r="R23" s="387"/>
      <c r="S23" s="387"/>
      <c r="T23" s="387"/>
      <c r="U23" s="387"/>
      <c r="V23" s="388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386" t="s">
        <v>70</v>
      </c>
      <c r="Q24" s="387"/>
      <c r="R24" s="387"/>
      <c r="S24" s="387"/>
      <c r="T24" s="387"/>
      <c r="U24" s="387"/>
      <c r="V24" s="388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9" t="s">
        <v>72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373"/>
      <c r="AB25" s="373"/>
      <c r="AC25" s="373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9">
        <v>4680115885912</v>
      </c>
      <c r="E26" s="390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63" t="s">
        <v>76</v>
      </c>
      <c r="Q26" s="394"/>
      <c r="R26" s="394"/>
      <c r="S26" s="394"/>
      <c r="T26" s="395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9">
        <v>4607091383881</v>
      </c>
      <c r="E27" s="390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9">
        <v>4607091388237</v>
      </c>
      <c r="E28" s="390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9">
        <v>4607091383935</v>
      </c>
      <c r="E29" s="390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9">
        <v>4607091383935</v>
      </c>
      <c r="E30" s="390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9">
        <v>4680115881990</v>
      </c>
      <c r="E31" s="390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1" t="s">
        <v>88</v>
      </c>
      <c r="Q32" s="394"/>
      <c r="R32" s="394"/>
      <c r="S32" s="394"/>
      <c r="T32" s="395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3" t="s">
        <v>91</v>
      </c>
      <c r="Q33" s="394"/>
      <c r="R33" s="394"/>
      <c r="S33" s="394"/>
      <c r="T33" s="395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386" t="s">
        <v>70</v>
      </c>
      <c r="Q36" s="387"/>
      <c r="R36" s="387"/>
      <c r="S36" s="387"/>
      <c r="T36" s="387"/>
      <c r="U36" s="387"/>
      <c r="V36" s="388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386" t="s">
        <v>70</v>
      </c>
      <c r="Q37" s="387"/>
      <c r="R37" s="387"/>
      <c r="S37" s="387"/>
      <c r="T37" s="387"/>
      <c r="U37" s="387"/>
      <c r="V37" s="388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9" t="s">
        <v>96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73"/>
      <c r="AB38" s="373"/>
      <c r="AC38" s="373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4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386" t="s">
        <v>70</v>
      </c>
      <c r="Q40" s="387"/>
      <c r="R40" s="387"/>
      <c r="S40" s="387"/>
      <c r="T40" s="387"/>
      <c r="U40" s="387"/>
      <c r="V40" s="388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386" t="s">
        <v>70</v>
      </c>
      <c r="Q41" s="387"/>
      <c r="R41" s="387"/>
      <c r="S41" s="387"/>
      <c r="T41" s="387"/>
      <c r="U41" s="387"/>
      <c r="V41" s="388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9" t="s">
        <v>101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373"/>
      <c r="AB42" s="373"/>
      <c r="AC42" s="373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4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6"/>
      <c r="P44" s="386" t="s">
        <v>70</v>
      </c>
      <c r="Q44" s="387"/>
      <c r="R44" s="387"/>
      <c r="S44" s="387"/>
      <c r="T44" s="387"/>
      <c r="U44" s="387"/>
      <c r="V44" s="388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6"/>
      <c r="P45" s="386" t="s">
        <v>70</v>
      </c>
      <c r="Q45" s="387"/>
      <c r="R45" s="387"/>
      <c r="S45" s="387"/>
      <c r="T45" s="387"/>
      <c r="U45" s="387"/>
      <c r="V45" s="388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9" t="s">
        <v>105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373"/>
      <c r="AB46" s="373"/>
      <c r="AC46" s="373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386" t="s">
        <v>70</v>
      </c>
      <c r="Q48" s="387"/>
      <c r="R48" s="387"/>
      <c r="S48" s="387"/>
      <c r="T48" s="387"/>
      <c r="U48" s="387"/>
      <c r="V48" s="388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386" t="s">
        <v>70</v>
      </c>
      <c r="Q49" s="387"/>
      <c r="R49" s="387"/>
      <c r="S49" s="387"/>
      <c r="T49" s="387"/>
      <c r="U49" s="387"/>
      <c r="V49" s="388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91" t="s">
        <v>108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48"/>
      <c r="AB50" s="48"/>
      <c r="AC50" s="48"/>
    </row>
    <row r="51" spans="1:68" ht="16.5" hidden="1" customHeight="1" x14ac:dyDescent="0.25">
      <c r="A51" s="424" t="s">
        <v>109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374"/>
      <c r="AB51" s="374"/>
      <c r="AC51" s="374"/>
    </row>
    <row r="52" spans="1:68" ht="14.25" hidden="1" customHeight="1" x14ac:dyDescent="0.25">
      <c r="A52" s="429" t="s">
        <v>110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373"/>
      <c r="AB52" s="373"/>
      <c r="AC52" s="373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4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386" t="s">
        <v>70</v>
      </c>
      <c r="Q59" s="387"/>
      <c r="R59" s="387"/>
      <c r="S59" s="387"/>
      <c r="T59" s="387"/>
      <c r="U59" s="387"/>
      <c r="V59" s="388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386" t="s">
        <v>70</v>
      </c>
      <c r="Q60" s="387"/>
      <c r="R60" s="387"/>
      <c r="S60" s="387"/>
      <c r="T60" s="387"/>
      <c r="U60" s="387"/>
      <c r="V60" s="388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9" t="s">
        <v>72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73"/>
      <c r="AB61" s="373"/>
      <c r="AC61" s="373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9">
        <v>4680115884915</v>
      </c>
      <c r="E63" s="390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386" t="s">
        <v>70</v>
      </c>
      <c r="Q64" s="387"/>
      <c r="R64" s="387"/>
      <c r="S64" s="387"/>
      <c r="T64" s="387"/>
      <c r="U64" s="387"/>
      <c r="V64" s="388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386" t="s">
        <v>70</v>
      </c>
      <c r="Q65" s="387"/>
      <c r="R65" s="387"/>
      <c r="S65" s="387"/>
      <c r="T65" s="387"/>
      <c r="U65" s="387"/>
      <c r="V65" s="388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4" t="s">
        <v>129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74"/>
      <c r="AB66" s="374"/>
      <c r="AC66" s="374"/>
    </row>
    <row r="67" spans="1:68" ht="14.25" hidden="1" customHeight="1" x14ac:dyDescent="0.25">
      <c r="A67" s="429" t="s">
        <v>110</v>
      </c>
      <c r="B67" s="405"/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373"/>
      <c r="AB67" s="373"/>
      <c r="AC67" s="373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89">
        <v>4680115881426</v>
      </c>
      <c r="E68" s="390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9">
        <v>4680115881426</v>
      </c>
      <c r="E69" s="390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9">
        <v>4680115880283</v>
      </c>
      <c r="E70" s="390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9">
        <v>4680115882720</v>
      </c>
      <c r="E71" s="390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9">
        <v>4680115885899</v>
      </c>
      <c r="E72" s="390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6" t="s">
        <v>141</v>
      </c>
      <c r="Q72" s="394"/>
      <c r="R72" s="394"/>
      <c r="S72" s="394"/>
      <c r="T72" s="395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9">
        <v>4680115881525</v>
      </c>
      <c r="E73" s="390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4"/>
      <c r="R73" s="394"/>
      <c r="S73" s="394"/>
      <c r="T73" s="395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89">
        <v>4680115881419</v>
      </c>
      <c r="E74" s="390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4"/>
      <c r="R74" s="394"/>
      <c r="S74" s="394"/>
      <c r="T74" s="395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4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386" t="s">
        <v>70</v>
      </c>
      <c r="Q75" s="387"/>
      <c r="R75" s="387"/>
      <c r="S75" s="387"/>
      <c r="T75" s="387"/>
      <c r="U75" s="387"/>
      <c r="V75" s="388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386" t="s">
        <v>70</v>
      </c>
      <c r="Q76" s="387"/>
      <c r="R76" s="387"/>
      <c r="S76" s="387"/>
      <c r="T76" s="387"/>
      <c r="U76" s="387"/>
      <c r="V76" s="388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9" t="s">
        <v>146</v>
      </c>
      <c r="B77" s="405"/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373"/>
      <c r="AB77" s="373"/>
      <c r="AC77" s="373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89">
        <v>4680115881440</v>
      </c>
      <c r="E78" s="390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4"/>
      <c r="R78" s="394"/>
      <c r="S78" s="394"/>
      <c r="T78" s="395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9">
        <v>4680115881433</v>
      </c>
      <c r="E79" s="390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4"/>
      <c r="R79" s="394"/>
      <c r="S79" s="394"/>
      <c r="T79" s="395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4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386" t="s">
        <v>70</v>
      </c>
      <c r="Q80" s="387"/>
      <c r="R80" s="387"/>
      <c r="S80" s="387"/>
      <c r="T80" s="387"/>
      <c r="U80" s="387"/>
      <c r="V80" s="388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386" t="s">
        <v>70</v>
      </c>
      <c r="Q81" s="387"/>
      <c r="R81" s="387"/>
      <c r="S81" s="387"/>
      <c r="T81" s="387"/>
      <c r="U81" s="387"/>
      <c r="V81" s="388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9" t="s">
        <v>64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373"/>
      <c r="AB82" s="373"/>
      <c r="AC82" s="373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9">
        <v>4680115885066</v>
      </c>
      <c r="E83" s="390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4"/>
      <c r="R83" s="394"/>
      <c r="S83" s="394"/>
      <c r="T83" s="395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9">
        <v>4680115885042</v>
      </c>
      <c r="E84" s="390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9">
        <v>4680115885080</v>
      </c>
      <c r="E85" s="390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4"/>
      <c r="R85" s="394"/>
      <c r="S85" s="394"/>
      <c r="T85" s="395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9">
        <v>4680115885073</v>
      </c>
      <c r="E86" s="390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4"/>
      <c r="R86" s="394"/>
      <c r="S86" s="394"/>
      <c r="T86" s="395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9">
        <v>4680115885059</v>
      </c>
      <c r="E87" s="390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4"/>
      <c r="R87" s="394"/>
      <c r="S87" s="394"/>
      <c r="T87" s="395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9">
        <v>4680115885097</v>
      </c>
      <c r="E88" s="390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4"/>
      <c r="R88" s="394"/>
      <c r="S88" s="394"/>
      <c r="T88" s="395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4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6"/>
      <c r="P89" s="386" t="s">
        <v>70</v>
      </c>
      <c r="Q89" s="387"/>
      <c r="R89" s="387"/>
      <c r="S89" s="387"/>
      <c r="T89" s="387"/>
      <c r="U89" s="387"/>
      <c r="V89" s="388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386" t="s">
        <v>70</v>
      </c>
      <c r="Q90" s="387"/>
      <c r="R90" s="387"/>
      <c r="S90" s="387"/>
      <c r="T90" s="387"/>
      <c r="U90" s="387"/>
      <c r="V90" s="388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9" t="s">
        <v>72</v>
      </c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373"/>
      <c r="AB91" s="373"/>
      <c r="AC91" s="373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9">
        <v>4680115884403</v>
      </c>
      <c r="E92" s="390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4"/>
      <c r="R92" s="394"/>
      <c r="S92" s="394"/>
      <c r="T92" s="395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9">
        <v>4680115884311</v>
      </c>
      <c r="E93" s="390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4"/>
      <c r="R93" s="394"/>
      <c r="S93" s="394"/>
      <c r="T93" s="395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4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386" t="s">
        <v>70</v>
      </c>
      <c r="Q94" s="387"/>
      <c r="R94" s="387"/>
      <c r="S94" s="387"/>
      <c r="T94" s="387"/>
      <c r="U94" s="387"/>
      <c r="V94" s="388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5"/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6"/>
      <c r="P95" s="386" t="s">
        <v>70</v>
      </c>
      <c r="Q95" s="387"/>
      <c r="R95" s="387"/>
      <c r="S95" s="387"/>
      <c r="T95" s="387"/>
      <c r="U95" s="387"/>
      <c r="V95" s="388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9" t="s">
        <v>167</v>
      </c>
      <c r="B96" s="405"/>
      <c r="C96" s="405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373"/>
      <c r="AB96" s="373"/>
      <c r="AC96" s="373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9">
        <v>4680115881532</v>
      </c>
      <c r="E97" s="390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9">
        <v>4680115881532</v>
      </c>
      <c r="E98" s="390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9">
        <v>4680115881464</v>
      </c>
      <c r="E99" s="390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4"/>
      <c r="R99" s="394"/>
      <c r="S99" s="394"/>
      <c r="T99" s="395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4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6"/>
      <c r="P100" s="386" t="s">
        <v>70</v>
      </c>
      <c r="Q100" s="387"/>
      <c r="R100" s="387"/>
      <c r="S100" s="387"/>
      <c r="T100" s="387"/>
      <c r="U100" s="387"/>
      <c r="V100" s="388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5"/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6"/>
      <c r="P101" s="386" t="s">
        <v>70</v>
      </c>
      <c r="Q101" s="387"/>
      <c r="R101" s="387"/>
      <c r="S101" s="387"/>
      <c r="T101" s="387"/>
      <c r="U101" s="387"/>
      <c r="V101" s="388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4" t="s">
        <v>173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374"/>
      <c r="AB102" s="374"/>
      <c r="AC102" s="374"/>
    </row>
    <row r="103" spans="1:68" ht="14.25" hidden="1" customHeight="1" x14ac:dyDescent="0.25">
      <c r="A103" s="429" t="s">
        <v>110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373"/>
      <c r="AB103" s="373"/>
      <c r="AC103" s="373"/>
    </row>
    <row r="104" spans="1:68" ht="27" hidden="1" customHeight="1" x14ac:dyDescent="0.25">
      <c r="A104" s="54" t="s">
        <v>174</v>
      </c>
      <c r="B104" s="54" t="s">
        <v>175</v>
      </c>
      <c r="C104" s="31">
        <v>4301011468</v>
      </c>
      <c r="D104" s="389">
        <v>4680115881327</v>
      </c>
      <c r="E104" s="390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4"/>
      <c r="R104" s="394"/>
      <c r="S104" s="394"/>
      <c r="T104" s="395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9">
        <v>4680115881518</v>
      </c>
      <c r="E105" s="390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4"/>
      <c r="R105" s="394"/>
      <c r="S105" s="394"/>
      <c r="T105" s="395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9">
        <v>4680115881303</v>
      </c>
      <c r="E106" s="390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4"/>
      <c r="R106" s="394"/>
      <c r="S106" s="394"/>
      <c r="T106" s="395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4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386" t="s">
        <v>70</v>
      </c>
      <c r="Q107" s="387"/>
      <c r="R107" s="387"/>
      <c r="S107" s="387"/>
      <c r="T107" s="387"/>
      <c r="U107" s="387"/>
      <c r="V107" s="388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386" t="s">
        <v>70</v>
      </c>
      <c r="Q108" s="387"/>
      <c r="R108" s="387"/>
      <c r="S108" s="387"/>
      <c r="T108" s="387"/>
      <c r="U108" s="387"/>
      <c r="V108" s="388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9" t="s">
        <v>72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373"/>
      <c r="AB109" s="373"/>
      <c r="AC109" s="373"/>
    </row>
    <row r="110" spans="1:68" ht="27" hidden="1" customHeight="1" x14ac:dyDescent="0.25">
      <c r="A110" s="54" t="s">
        <v>180</v>
      </c>
      <c r="B110" s="54" t="s">
        <v>181</v>
      </c>
      <c r="C110" s="31">
        <v>4301051543</v>
      </c>
      <c r="D110" s="389">
        <v>4607091386967</v>
      </c>
      <c r="E110" s="390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9">
        <v>4607091386967</v>
      </c>
      <c r="E111" s="390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4"/>
      <c r="R111" s="394"/>
      <c r="S111" s="394"/>
      <c r="T111" s="395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183</v>
      </c>
      <c r="B112" s="54" t="s">
        <v>184</v>
      </c>
      <c r="C112" s="31">
        <v>4301051436</v>
      </c>
      <c r="D112" s="389">
        <v>4607091385731</v>
      </c>
      <c r="E112" s="390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7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9">
        <v>4680115880894</v>
      </c>
      <c r="E113" s="390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9">
        <v>4680115880214</v>
      </c>
      <c r="E114" s="390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4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386" t="s">
        <v>70</v>
      </c>
      <c r="Q115" s="387"/>
      <c r="R115" s="387"/>
      <c r="S115" s="387"/>
      <c r="T115" s="387"/>
      <c r="U115" s="387"/>
      <c r="V115" s="388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386" t="s">
        <v>70</v>
      </c>
      <c r="Q116" s="387"/>
      <c r="R116" s="387"/>
      <c r="S116" s="387"/>
      <c r="T116" s="387"/>
      <c r="U116" s="387"/>
      <c r="V116" s="388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4" t="s">
        <v>189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374"/>
      <c r="AB117" s="374"/>
      <c r="AC117" s="374"/>
    </row>
    <row r="118" spans="1:68" ht="14.25" hidden="1" customHeight="1" x14ac:dyDescent="0.25">
      <c r="A118" s="429" t="s">
        <v>110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373"/>
      <c r="AB118" s="373"/>
      <c r="AC118" s="373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9">
        <v>4680115882133</v>
      </c>
      <c r="E119" s="390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9">
        <v>4680115882133</v>
      </c>
      <c r="E120" s="390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9">
        <v>4680115880269</v>
      </c>
      <c r="E121" s="390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9">
        <v>4680115880429</v>
      </c>
      <c r="E122" s="390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9">
        <v>4680115881457</v>
      </c>
      <c r="E123" s="390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6"/>
      <c r="P124" s="386" t="s">
        <v>70</v>
      </c>
      <c r="Q124" s="387"/>
      <c r="R124" s="387"/>
      <c r="S124" s="387"/>
      <c r="T124" s="387"/>
      <c r="U124" s="387"/>
      <c r="V124" s="388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386" t="s">
        <v>70</v>
      </c>
      <c r="Q125" s="387"/>
      <c r="R125" s="387"/>
      <c r="S125" s="387"/>
      <c r="T125" s="387"/>
      <c r="U125" s="387"/>
      <c r="V125" s="388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9" t="s">
        <v>146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373"/>
      <c r="AB126" s="373"/>
      <c r="AC126" s="373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9">
        <v>4680115881488</v>
      </c>
      <c r="E127" s="390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7" t="s">
        <v>201</v>
      </c>
      <c r="Q127" s="394"/>
      <c r="R127" s="394"/>
      <c r="S127" s="394"/>
      <c r="T127" s="395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9">
        <v>4680115881488</v>
      </c>
      <c r="E128" s="390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4"/>
      <c r="R128" s="394"/>
      <c r="S128" s="394"/>
      <c r="T128" s="395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9">
        <v>4680115882775</v>
      </c>
      <c r="E129" s="390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4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4"/>
      <c r="R129" s="394"/>
      <c r="S129" s="394"/>
      <c r="T129" s="395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9">
        <v>4680115882775</v>
      </c>
      <c r="E130" s="390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2" t="s">
        <v>206</v>
      </c>
      <c r="Q130" s="394"/>
      <c r="R130" s="394"/>
      <c r="S130" s="394"/>
      <c r="T130" s="395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9">
        <v>4680115880658</v>
      </c>
      <c r="E131" s="390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4"/>
      <c r="R131" s="394"/>
      <c r="S131" s="394"/>
      <c r="T131" s="395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4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6"/>
      <c r="P132" s="386" t="s">
        <v>70</v>
      </c>
      <c r="Q132" s="387"/>
      <c r="R132" s="387"/>
      <c r="S132" s="387"/>
      <c r="T132" s="387"/>
      <c r="U132" s="387"/>
      <c r="V132" s="388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5"/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6"/>
      <c r="P133" s="386" t="s">
        <v>70</v>
      </c>
      <c r="Q133" s="387"/>
      <c r="R133" s="387"/>
      <c r="S133" s="387"/>
      <c r="T133" s="387"/>
      <c r="U133" s="387"/>
      <c r="V133" s="388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9" t="s">
        <v>72</v>
      </c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5"/>
      <c r="P134" s="405"/>
      <c r="Q134" s="405"/>
      <c r="R134" s="405"/>
      <c r="S134" s="405"/>
      <c r="T134" s="405"/>
      <c r="U134" s="405"/>
      <c r="V134" s="405"/>
      <c r="W134" s="405"/>
      <c r="X134" s="405"/>
      <c r="Y134" s="405"/>
      <c r="Z134" s="405"/>
      <c r="AA134" s="373"/>
      <c r="AB134" s="373"/>
      <c r="AC134" s="373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9">
        <v>4607091385168</v>
      </c>
      <c r="E135" s="390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4"/>
      <c r="R135" s="394"/>
      <c r="S135" s="394"/>
      <c r="T135" s="395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9">
        <v>4607091385168</v>
      </c>
      <c r="E136" s="390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4"/>
      <c r="R136" s="394"/>
      <c r="S136" s="394"/>
      <c r="T136" s="395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9">
        <v>4607091383256</v>
      </c>
      <c r="E137" s="390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4"/>
      <c r="R137" s="394"/>
      <c r="S137" s="394"/>
      <c r="T137" s="395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9">
        <v>4607091385748</v>
      </c>
      <c r="E138" s="390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4"/>
      <c r="R138" s="394"/>
      <c r="S138" s="394"/>
      <c r="T138" s="395"/>
      <c r="U138" s="34"/>
      <c r="V138" s="34"/>
      <c r="W138" s="35" t="s">
        <v>69</v>
      </c>
      <c r="X138" s="380">
        <v>450</v>
      </c>
      <c r="Y138" s="381">
        <f t="shared" si="21"/>
        <v>450.90000000000003</v>
      </c>
      <c r="Z138" s="36">
        <f>IFERROR(IF(Y138=0,"",ROUNDUP(Y138/H138,0)*0.00753),"")</f>
        <v>1.2575100000000001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495.33333333333331</v>
      </c>
      <c r="BN138" s="64">
        <f t="shared" si="23"/>
        <v>496.32400000000001</v>
      </c>
      <c r="BO138" s="64">
        <f t="shared" si="24"/>
        <v>1.0683760683760684</v>
      </c>
      <c r="BP138" s="64">
        <f t="shared" si="25"/>
        <v>1.0705128205128205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9">
        <v>4680115884533</v>
      </c>
      <c r="E139" s="390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6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4"/>
      <c r="R139" s="394"/>
      <c r="S139" s="394"/>
      <c r="T139" s="395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9">
        <v>4680115882645</v>
      </c>
      <c r="E140" s="390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4"/>
      <c r="R140" s="394"/>
      <c r="S140" s="394"/>
      <c r="T140" s="395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4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386" t="s">
        <v>70</v>
      </c>
      <c r="Q141" s="387"/>
      <c r="R141" s="387"/>
      <c r="S141" s="387"/>
      <c r="T141" s="387"/>
      <c r="U141" s="387"/>
      <c r="V141" s="388"/>
      <c r="W141" s="37" t="s">
        <v>71</v>
      </c>
      <c r="X141" s="382">
        <f>IFERROR(X135/H135,"0")+IFERROR(X136/H136,"0")+IFERROR(X137/H137,"0")+IFERROR(X138/H138,"0")+IFERROR(X139/H139,"0")+IFERROR(X140/H140,"0")</f>
        <v>166.66666666666666</v>
      </c>
      <c r="Y141" s="382">
        <f>IFERROR(Y135/H135,"0")+IFERROR(Y136/H136,"0")+IFERROR(Y137/H137,"0")+IFERROR(Y138/H138,"0")+IFERROR(Y139/H139,"0")+IFERROR(Y140/H140,"0")</f>
        <v>167</v>
      </c>
      <c r="Z141" s="382">
        <f>IFERROR(IF(Z135="",0,Z135),"0")+IFERROR(IF(Z136="",0,Z136),"0")+IFERROR(IF(Z137="",0,Z137),"0")+IFERROR(IF(Z138="",0,Z138),"0")+IFERROR(IF(Z139="",0,Z139),"0")+IFERROR(IF(Z140="",0,Z140),"0")</f>
        <v>1.2575100000000001</v>
      </c>
      <c r="AA141" s="383"/>
      <c r="AB141" s="383"/>
      <c r="AC141" s="383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386" t="s">
        <v>70</v>
      </c>
      <c r="Q142" s="387"/>
      <c r="R142" s="387"/>
      <c r="S142" s="387"/>
      <c r="T142" s="387"/>
      <c r="U142" s="387"/>
      <c r="V142" s="388"/>
      <c r="W142" s="37" t="s">
        <v>69</v>
      </c>
      <c r="X142" s="382">
        <f>IFERROR(SUM(X135:X140),"0")</f>
        <v>450</v>
      </c>
      <c r="Y142" s="382">
        <f>IFERROR(SUM(Y135:Y140),"0")</f>
        <v>450.90000000000003</v>
      </c>
      <c r="Z142" s="37"/>
      <c r="AA142" s="383"/>
      <c r="AB142" s="383"/>
      <c r="AC142" s="383"/>
    </row>
    <row r="143" spans="1:68" ht="14.25" hidden="1" customHeight="1" x14ac:dyDescent="0.25">
      <c r="A143" s="429" t="s">
        <v>167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373"/>
      <c r="AB143" s="373"/>
      <c r="AC143" s="373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9">
        <v>4680115882652</v>
      </c>
      <c r="E144" s="390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4"/>
      <c r="R144" s="394"/>
      <c r="S144" s="394"/>
      <c r="T144" s="395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9">
        <v>4680115880238</v>
      </c>
      <c r="E145" s="390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4"/>
      <c r="R145" s="394"/>
      <c r="S145" s="394"/>
      <c r="T145" s="395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386" t="s">
        <v>70</v>
      </c>
      <c r="Q146" s="387"/>
      <c r="R146" s="387"/>
      <c r="S146" s="387"/>
      <c r="T146" s="387"/>
      <c r="U146" s="387"/>
      <c r="V146" s="388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386" t="s">
        <v>70</v>
      </c>
      <c r="Q147" s="387"/>
      <c r="R147" s="387"/>
      <c r="S147" s="387"/>
      <c r="T147" s="387"/>
      <c r="U147" s="387"/>
      <c r="V147" s="388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4" t="s">
        <v>224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74"/>
      <c r="AB148" s="374"/>
      <c r="AC148" s="374"/>
    </row>
    <row r="149" spans="1:68" ht="14.25" hidden="1" customHeight="1" x14ac:dyDescent="0.25">
      <c r="A149" s="429" t="s">
        <v>110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373"/>
      <c r="AB149" s="373"/>
      <c r="AC149" s="373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9">
        <v>4680115882577</v>
      </c>
      <c r="E150" s="390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0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4"/>
      <c r="R150" s="394"/>
      <c r="S150" s="394"/>
      <c r="T150" s="395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9">
        <v>4680115882577</v>
      </c>
      <c r="E151" s="390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4"/>
      <c r="R151" s="394"/>
      <c r="S151" s="394"/>
      <c r="T151" s="395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4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386" t="s">
        <v>70</v>
      </c>
      <c r="Q152" s="387"/>
      <c r="R152" s="387"/>
      <c r="S152" s="387"/>
      <c r="T152" s="387"/>
      <c r="U152" s="387"/>
      <c r="V152" s="388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386" t="s">
        <v>70</v>
      </c>
      <c r="Q153" s="387"/>
      <c r="R153" s="387"/>
      <c r="S153" s="387"/>
      <c r="T153" s="387"/>
      <c r="U153" s="387"/>
      <c r="V153" s="388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9" t="s">
        <v>64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373"/>
      <c r="AB154" s="373"/>
      <c r="AC154" s="373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9">
        <v>4680115883444</v>
      </c>
      <c r="E155" s="390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4"/>
      <c r="R155" s="394"/>
      <c r="S155" s="394"/>
      <c r="T155" s="395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9">
        <v>4680115883444</v>
      </c>
      <c r="E156" s="390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4"/>
      <c r="R156" s="394"/>
      <c r="S156" s="394"/>
      <c r="T156" s="395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6"/>
      <c r="P157" s="386" t="s">
        <v>70</v>
      </c>
      <c r="Q157" s="387"/>
      <c r="R157" s="387"/>
      <c r="S157" s="387"/>
      <c r="T157" s="387"/>
      <c r="U157" s="387"/>
      <c r="V157" s="388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6"/>
      <c r="P158" s="386" t="s">
        <v>70</v>
      </c>
      <c r="Q158" s="387"/>
      <c r="R158" s="387"/>
      <c r="S158" s="387"/>
      <c r="T158" s="387"/>
      <c r="U158" s="387"/>
      <c r="V158" s="388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9" t="s">
        <v>72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73"/>
      <c r="AB159" s="373"/>
      <c r="AC159" s="373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9">
        <v>4680115882584</v>
      </c>
      <c r="E160" s="390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4"/>
      <c r="R160" s="394"/>
      <c r="S160" s="394"/>
      <c r="T160" s="395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9">
        <v>4680115882584</v>
      </c>
      <c r="E161" s="390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4"/>
      <c r="R161" s="394"/>
      <c r="S161" s="394"/>
      <c r="T161" s="395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4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6"/>
      <c r="P162" s="386" t="s">
        <v>70</v>
      </c>
      <c r="Q162" s="387"/>
      <c r="R162" s="387"/>
      <c r="S162" s="387"/>
      <c r="T162" s="387"/>
      <c r="U162" s="387"/>
      <c r="V162" s="388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386" t="s">
        <v>70</v>
      </c>
      <c r="Q163" s="387"/>
      <c r="R163" s="387"/>
      <c r="S163" s="387"/>
      <c r="T163" s="387"/>
      <c r="U163" s="387"/>
      <c r="V163" s="388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4" t="s">
        <v>108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74"/>
      <c r="AB164" s="374"/>
      <c r="AC164" s="374"/>
    </row>
    <row r="165" spans="1:68" ht="14.25" hidden="1" customHeight="1" x14ac:dyDescent="0.25">
      <c r="A165" s="429" t="s">
        <v>110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373"/>
      <c r="AB165" s="373"/>
      <c r="AC165" s="373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9">
        <v>4607091382945</v>
      </c>
      <c r="E166" s="390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4"/>
      <c r="R166" s="394"/>
      <c r="S166" s="394"/>
      <c r="T166" s="395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9">
        <v>4607091382952</v>
      </c>
      <c r="E167" s="390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4"/>
      <c r="R167" s="394"/>
      <c r="S167" s="394"/>
      <c r="T167" s="395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9">
        <v>4607091384604</v>
      </c>
      <c r="E168" s="390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4"/>
      <c r="R168" s="394"/>
      <c r="S168" s="394"/>
      <c r="T168" s="395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4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386" t="s">
        <v>70</v>
      </c>
      <c r="Q169" s="387"/>
      <c r="R169" s="387"/>
      <c r="S169" s="387"/>
      <c r="T169" s="387"/>
      <c r="U169" s="387"/>
      <c r="V169" s="388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6"/>
      <c r="P170" s="386" t="s">
        <v>70</v>
      </c>
      <c r="Q170" s="387"/>
      <c r="R170" s="387"/>
      <c r="S170" s="387"/>
      <c r="T170" s="387"/>
      <c r="U170" s="387"/>
      <c r="V170" s="388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9" t="s">
        <v>64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373"/>
      <c r="AB171" s="373"/>
      <c r="AC171" s="373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9">
        <v>4607091387667</v>
      </c>
      <c r="E172" s="390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4"/>
      <c r="R172" s="394"/>
      <c r="S172" s="394"/>
      <c r="T172" s="395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9">
        <v>4607091387636</v>
      </c>
      <c r="E173" s="390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4"/>
      <c r="R173" s="394"/>
      <c r="S173" s="394"/>
      <c r="T173" s="395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9">
        <v>4607091382426</v>
      </c>
      <c r="E174" s="390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4"/>
      <c r="R174" s="394"/>
      <c r="S174" s="394"/>
      <c r="T174" s="395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9">
        <v>4607091386547</v>
      </c>
      <c r="E175" s="390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4"/>
      <c r="R175" s="394"/>
      <c r="S175" s="394"/>
      <c r="T175" s="395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9">
        <v>4607091382464</v>
      </c>
      <c r="E176" s="390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4"/>
      <c r="R176" s="394"/>
      <c r="S176" s="394"/>
      <c r="T176" s="395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4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386" t="s">
        <v>70</v>
      </c>
      <c r="Q177" s="387"/>
      <c r="R177" s="387"/>
      <c r="S177" s="387"/>
      <c r="T177" s="387"/>
      <c r="U177" s="387"/>
      <c r="V177" s="388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386" t="s">
        <v>70</v>
      </c>
      <c r="Q178" s="387"/>
      <c r="R178" s="387"/>
      <c r="S178" s="387"/>
      <c r="T178" s="387"/>
      <c r="U178" s="387"/>
      <c r="V178" s="388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9" t="s">
        <v>72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373"/>
      <c r="AB179" s="373"/>
      <c r="AC179" s="373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9">
        <v>4607091385304</v>
      </c>
      <c r="E180" s="390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4"/>
      <c r="R180" s="394"/>
      <c r="S180" s="394"/>
      <c r="T180" s="395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9">
        <v>4607091386264</v>
      </c>
      <c r="E181" s="390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4"/>
      <c r="R181" s="394"/>
      <c r="S181" s="394"/>
      <c r="T181" s="395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9">
        <v>4607091385427</v>
      </c>
      <c r="E182" s="390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4"/>
      <c r="R182" s="394"/>
      <c r="S182" s="394"/>
      <c r="T182" s="395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4"/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6"/>
      <c r="P183" s="386" t="s">
        <v>70</v>
      </c>
      <c r="Q183" s="387"/>
      <c r="R183" s="387"/>
      <c r="S183" s="387"/>
      <c r="T183" s="387"/>
      <c r="U183" s="387"/>
      <c r="V183" s="388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5"/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6"/>
      <c r="P184" s="386" t="s">
        <v>70</v>
      </c>
      <c r="Q184" s="387"/>
      <c r="R184" s="387"/>
      <c r="S184" s="387"/>
      <c r="T184" s="387"/>
      <c r="U184" s="387"/>
      <c r="V184" s="388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91" t="s">
        <v>256</v>
      </c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  <c r="AA185" s="48"/>
      <c r="AB185" s="48"/>
      <c r="AC185" s="48"/>
    </row>
    <row r="186" spans="1:68" ht="16.5" hidden="1" customHeight="1" x14ac:dyDescent="0.25">
      <c r="A186" s="424" t="s">
        <v>257</v>
      </c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5"/>
      <c r="P186" s="405"/>
      <c r="Q186" s="405"/>
      <c r="R186" s="405"/>
      <c r="S186" s="405"/>
      <c r="T186" s="405"/>
      <c r="U186" s="405"/>
      <c r="V186" s="405"/>
      <c r="W186" s="405"/>
      <c r="X186" s="405"/>
      <c r="Y186" s="405"/>
      <c r="Z186" s="405"/>
      <c r="AA186" s="374"/>
      <c r="AB186" s="374"/>
      <c r="AC186" s="374"/>
    </row>
    <row r="187" spans="1:68" ht="14.25" hidden="1" customHeight="1" x14ac:dyDescent="0.25">
      <c r="A187" s="429" t="s">
        <v>64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373"/>
      <c r="AB187" s="373"/>
      <c r="AC187" s="373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9">
        <v>4680115880993</v>
      </c>
      <c r="E188" s="390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4"/>
      <c r="R188" s="394"/>
      <c r="S188" s="394"/>
      <c r="T188" s="395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9">
        <v>4680115881761</v>
      </c>
      <c r="E189" s="390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4"/>
      <c r="R189" s="394"/>
      <c r="S189" s="394"/>
      <c r="T189" s="395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9">
        <v>4680115881563</v>
      </c>
      <c r="E190" s="390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4"/>
      <c r="R190" s="394"/>
      <c r="S190" s="394"/>
      <c r="T190" s="395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4301031199</v>
      </c>
      <c r="D191" s="389">
        <v>4680115880986</v>
      </c>
      <c r="E191" s="390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4"/>
      <c r="R191" s="394"/>
      <c r="S191" s="394"/>
      <c r="T191" s="395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9">
        <v>4680115881785</v>
      </c>
      <c r="E192" s="390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4"/>
      <c r="R192" s="394"/>
      <c r="S192" s="394"/>
      <c r="T192" s="395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9">
        <v>4680115881679</v>
      </c>
      <c r="E193" s="390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4"/>
      <c r="R193" s="394"/>
      <c r="S193" s="394"/>
      <c r="T193" s="395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9">
        <v>4680115880191</v>
      </c>
      <c r="E194" s="390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4"/>
      <c r="R194" s="394"/>
      <c r="S194" s="394"/>
      <c r="T194" s="395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9">
        <v>4680115883963</v>
      </c>
      <c r="E195" s="390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4"/>
      <c r="R195" s="394"/>
      <c r="S195" s="394"/>
      <c r="T195" s="395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4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6"/>
      <c r="P196" s="386" t="s">
        <v>70</v>
      </c>
      <c r="Q196" s="387"/>
      <c r="R196" s="387"/>
      <c r="S196" s="387"/>
      <c r="T196" s="387"/>
      <c r="U196" s="387"/>
      <c r="V196" s="388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6"/>
      <c r="P197" s="386" t="s">
        <v>70</v>
      </c>
      <c r="Q197" s="387"/>
      <c r="R197" s="387"/>
      <c r="S197" s="387"/>
      <c r="T197" s="387"/>
      <c r="U197" s="387"/>
      <c r="V197" s="388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4" t="s">
        <v>274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374"/>
      <c r="AB198" s="374"/>
      <c r="AC198" s="374"/>
    </row>
    <row r="199" spans="1:68" ht="14.25" hidden="1" customHeight="1" x14ac:dyDescent="0.25">
      <c r="A199" s="429" t="s">
        <v>110</v>
      </c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5"/>
      <c r="P199" s="405"/>
      <c r="Q199" s="405"/>
      <c r="R199" s="405"/>
      <c r="S199" s="405"/>
      <c r="T199" s="405"/>
      <c r="U199" s="405"/>
      <c r="V199" s="405"/>
      <c r="W199" s="405"/>
      <c r="X199" s="405"/>
      <c r="Y199" s="405"/>
      <c r="Z199" s="405"/>
      <c r="AA199" s="373"/>
      <c r="AB199" s="373"/>
      <c r="AC199" s="373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9">
        <v>4680115881402</v>
      </c>
      <c r="E200" s="390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4"/>
      <c r="R200" s="394"/>
      <c r="S200" s="394"/>
      <c r="T200" s="395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9">
        <v>4680115881396</v>
      </c>
      <c r="E201" s="390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7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4"/>
      <c r="R201" s="394"/>
      <c r="S201" s="394"/>
      <c r="T201" s="395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4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6"/>
      <c r="P202" s="386" t="s">
        <v>70</v>
      </c>
      <c r="Q202" s="387"/>
      <c r="R202" s="387"/>
      <c r="S202" s="387"/>
      <c r="T202" s="387"/>
      <c r="U202" s="387"/>
      <c r="V202" s="388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386" t="s">
        <v>70</v>
      </c>
      <c r="Q203" s="387"/>
      <c r="R203" s="387"/>
      <c r="S203" s="387"/>
      <c r="T203" s="387"/>
      <c r="U203" s="387"/>
      <c r="V203" s="388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9" t="s">
        <v>146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73"/>
      <c r="AB204" s="373"/>
      <c r="AC204" s="373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9">
        <v>4680115882935</v>
      </c>
      <c r="E205" s="390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4"/>
      <c r="R205" s="394"/>
      <c r="S205" s="394"/>
      <c r="T205" s="395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9">
        <v>4680115880764</v>
      </c>
      <c r="E206" s="390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4"/>
      <c r="R206" s="394"/>
      <c r="S206" s="394"/>
      <c r="T206" s="395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4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386" t="s">
        <v>70</v>
      </c>
      <c r="Q207" s="387"/>
      <c r="R207" s="387"/>
      <c r="S207" s="387"/>
      <c r="T207" s="387"/>
      <c r="U207" s="387"/>
      <c r="V207" s="388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386" t="s">
        <v>70</v>
      </c>
      <c r="Q208" s="387"/>
      <c r="R208" s="387"/>
      <c r="S208" s="387"/>
      <c r="T208" s="387"/>
      <c r="U208" s="387"/>
      <c r="V208" s="388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9" t="s">
        <v>64</v>
      </c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373"/>
      <c r="AB209" s="373"/>
      <c r="AC209" s="373"/>
    </row>
    <row r="210" spans="1:68" ht="27" hidden="1" customHeight="1" x14ac:dyDescent="0.25">
      <c r="A210" s="54" t="s">
        <v>283</v>
      </c>
      <c r="B210" s="54" t="s">
        <v>284</v>
      </c>
      <c r="C210" s="31">
        <v>4301031224</v>
      </c>
      <c r="D210" s="389">
        <v>4680115882683</v>
      </c>
      <c r="E210" s="390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4301031230</v>
      </c>
      <c r="D211" s="389">
        <v>4680115882690</v>
      </c>
      <c r="E211" s="390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4"/>
      <c r="R211" s="394"/>
      <c r="S211" s="394"/>
      <c r="T211" s="395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9">
        <v>4680115882669</v>
      </c>
      <c r="E212" s="390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4"/>
      <c r="R212" s="394"/>
      <c r="S212" s="394"/>
      <c r="T212" s="395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9">
        <v>4680115882676</v>
      </c>
      <c r="E213" s="390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9">
        <v>4680115884014</v>
      </c>
      <c r="E214" s="390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9">
        <v>4680115884007</v>
      </c>
      <c r="E215" s="390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4"/>
      <c r="R215" s="394"/>
      <c r="S215" s="394"/>
      <c r="T215" s="395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9">
        <v>4680115884038</v>
      </c>
      <c r="E216" s="390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4"/>
      <c r="R216" s="394"/>
      <c r="S216" s="394"/>
      <c r="T216" s="395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9">
        <v>4680115884021</v>
      </c>
      <c r="E217" s="390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4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386" t="s">
        <v>70</v>
      </c>
      <c r="Q218" s="387"/>
      <c r="R218" s="387"/>
      <c r="S218" s="387"/>
      <c r="T218" s="387"/>
      <c r="U218" s="387"/>
      <c r="V218" s="388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386" t="s">
        <v>70</v>
      </c>
      <c r="Q219" s="387"/>
      <c r="R219" s="387"/>
      <c r="S219" s="387"/>
      <c r="T219" s="387"/>
      <c r="U219" s="387"/>
      <c r="V219" s="388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9" t="s">
        <v>72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373"/>
      <c r="AB220" s="373"/>
      <c r="AC220" s="373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9">
        <v>4680115881594</v>
      </c>
      <c r="E221" s="390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4"/>
      <c r="R221" s="394"/>
      <c r="S221" s="394"/>
      <c r="T221" s="395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9">
        <v>4680115880962</v>
      </c>
      <c r="E222" s="390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4"/>
      <c r="R222" s="394"/>
      <c r="S222" s="394"/>
      <c r="T222" s="395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9">
        <v>4680115881617</v>
      </c>
      <c r="E223" s="390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4"/>
      <c r="R223" s="394"/>
      <c r="S223" s="394"/>
      <c r="T223" s="395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305</v>
      </c>
      <c r="B224" s="54" t="s">
        <v>306</v>
      </c>
      <c r="C224" s="31">
        <v>4301051632</v>
      </c>
      <c r="D224" s="389">
        <v>4680115880573</v>
      </c>
      <c r="E224" s="390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4"/>
      <c r="R224" s="394"/>
      <c r="S224" s="394"/>
      <c r="T224" s="395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9">
        <v>4680115882195</v>
      </c>
      <c r="E225" s="390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9">
        <v>4680115882607</v>
      </c>
      <c r="E226" s="390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4"/>
      <c r="R226" s="394"/>
      <c r="S226" s="394"/>
      <c r="T226" s="395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9">
        <v>4680115880092</v>
      </c>
      <c r="E227" s="390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4"/>
      <c r="R227" s="394"/>
      <c r="S227" s="394"/>
      <c r="T227" s="395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9">
        <v>4680115880221</v>
      </c>
      <c r="E228" s="390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9">
        <v>4680115882942</v>
      </c>
      <c r="E229" s="390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4"/>
      <c r="R229" s="394"/>
      <c r="S229" s="394"/>
      <c r="T229" s="395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9">
        <v>4680115880504</v>
      </c>
      <c r="E230" s="390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5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4"/>
      <c r="R230" s="394"/>
      <c r="S230" s="394"/>
      <c r="T230" s="395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9">
        <v>4680115882164</v>
      </c>
      <c r="E231" s="390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4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386" t="s">
        <v>70</v>
      </c>
      <c r="Q232" s="387"/>
      <c r="R232" s="387"/>
      <c r="S232" s="387"/>
      <c r="T232" s="387"/>
      <c r="U232" s="387"/>
      <c r="V232" s="388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386" t="s">
        <v>70</v>
      </c>
      <c r="Q233" s="387"/>
      <c r="R233" s="387"/>
      <c r="S233" s="387"/>
      <c r="T233" s="387"/>
      <c r="U233" s="387"/>
      <c r="V233" s="388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9" t="s">
        <v>167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405"/>
      <c r="AA234" s="373"/>
      <c r="AB234" s="373"/>
      <c r="AC234" s="373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9">
        <v>4680115882874</v>
      </c>
      <c r="E235" s="390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4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4"/>
      <c r="R235" s="394"/>
      <c r="S235" s="394"/>
      <c r="T235" s="395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9">
        <v>4680115882874</v>
      </c>
      <c r="E236" s="390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4"/>
      <c r="R236" s="394"/>
      <c r="S236" s="394"/>
      <c r="T236" s="395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9">
        <v>4680115884434</v>
      </c>
      <c r="E237" s="390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4"/>
      <c r="R237" s="394"/>
      <c r="S237" s="394"/>
      <c r="T237" s="395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9">
        <v>4680115880818</v>
      </c>
      <c r="E238" s="390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4"/>
      <c r="R238" s="394"/>
      <c r="S238" s="394"/>
      <c r="T238" s="395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9">
        <v>4680115880801</v>
      </c>
      <c r="E239" s="390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4"/>
      <c r="R239" s="394"/>
      <c r="S239" s="394"/>
      <c r="T239" s="395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4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386" t="s">
        <v>70</v>
      </c>
      <c r="Q240" s="387"/>
      <c r="R240" s="387"/>
      <c r="S240" s="387"/>
      <c r="T240" s="387"/>
      <c r="U240" s="387"/>
      <c r="V240" s="388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386" t="s">
        <v>70</v>
      </c>
      <c r="Q241" s="387"/>
      <c r="R241" s="387"/>
      <c r="S241" s="387"/>
      <c r="T241" s="387"/>
      <c r="U241" s="387"/>
      <c r="V241" s="388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4" t="s">
        <v>330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374"/>
      <c r="AB242" s="374"/>
      <c r="AC242" s="374"/>
    </row>
    <row r="243" spans="1:68" ht="14.25" hidden="1" customHeight="1" x14ac:dyDescent="0.25">
      <c r="A243" s="429" t="s">
        <v>110</v>
      </c>
      <c r="B243" s="405"/>
      <c r="C243" s="405"/>
      <c r="D243" s="405"/>
      <c r="E243" s="405"/>
      <c r="F243" s="405"/>
      <c r="G243" s="405"/>
      <c r="H243" s="405"/>
      <c r="I243" s="405"/>
      <c r="J243" s="405"/>
      <c r="K243" s="405"/>
      <c r="L243" s="405"/>
      <c r="M243" s="405"/>
      <c r="N243" s="405"/>
      <c r="O243" s="405"/>
      <c r="P243" s="405"/>
      <c r="Q243" s="405"/>
      <c r="R243" s="405"/>
      <c r="S243" s="405"/>
      <c r="T243" s="405"/>
      <c r="U243" s="405"/>
      <c r="V243" s="405"/>
      <c r="W243" s="405"/>
      <c r="X243" s="405"/>
      <c r="Y243" s="405"/>
      <c r="Z243" s="405"/>
      <c r="AA243" s="373"/>
      <c r="AB243" s="373"/>
      <c r="AC243" s="373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9">
        <v>4680115884274</v>
      </c>
      <c r="E244" s="390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4"/>
      <c r="R244" s="394"/>
      <c r="S244" s="394"/>
      <c r="T244" s="395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9">
        <v>4680115884274</v>
      </c>
      <c r="E245" s="390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4"/>
      <c r="R245" s="394"/>
      <c r="S245" s="394"/>
      <c r="T245" s="395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9">
        <v>4680115884298</v>
      </c>
      <c r="E246" s="390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4"/>
      <c r="R246" s="394"/>
      <c r="S246" s="394"/>
      <c r="T246" s="395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9">
        <v>4680115884250</v>
      </c>
      <c r="E247" s="390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4"/>
      <c r="R247" s="394"/>
      <c r="S247" s="394"/>
      <c r="T247" s="395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9">
        <v>4680115884250</v>
      </c>
      <c r="E248" s="390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4"/>
      <c r="R248" s="394"/>
      <c r="S248" s="394"/>
      <c r="T248" s="395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9">
        <v>4680115884281</v>
      </c>
      <c r="E249" s="390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4"/>
      <c r="R249" s="394"/>
      <c r="S249" s="394"/>
      <c r="T249" s="395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9">
        <v>4680115884199</v>
      </c>
      <c r="E250" s="390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4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4"/>
      <c r="R250" s="394"/>
      <c r="S250" s="394"/>
      <c r="T250" s="395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9">
        <v>4680115884267</v>
      </c>
      <c r="E251" s="390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4"/>
      <c r="R251" s="394"/>
      <c r="S251" s="394"/>
      <c r="T251" s="395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4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386" t="s">
        <v>70</v>
      </c>
      <c r="Q252" s="387"/>
      <c r="R252" s="387"/>
      <c r="S252" s="387"/>
      <c r="T252" s="387"/>
      <c r="U252" s="387"/>
      <c r="V252" s="388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5"/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6"/>
      <c r="P253" s="386" t="s">
        <v>70</v>
      </c>
      <c r="Q253" s="387"/>
      <c r="R253" s="387"/>
      <c r="S253" s="387"/>
      <c r="T253" s="387"/>
      <c r="U253" s="387"/>
      <c r="V253" s="388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4" t="s">
        <v>345</v>
      </c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374"/>
      <c r="AB254" s="374"/>
      <c r="AC254" s="374"/>
    </row>
    <row r="255" spans="1:68" ht="14.25" hidden="1" customHeight="1" x14ac:dyDescent="0.25">
      <c r="A255" s="429" t="s">
        <v>110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373"/>
      <c r="AB255" s="373"/>
      <c r="AC255" s="373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9">
        <v>4680115884137</v>
      </c>
      <c r="E256" s="390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9">
        <v>4680115884137</v>
      </c>
      <c r="E257" s="390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4"/>
      <c r="R257" s="394"/>
      <c r="S257" s="394"/>
      <c r="T257" s="395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9">
        <v>4680115884236</v>
      </c>
      <c r="E258" s="390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4"/>
      <c r="R258" s="394"/>
      <c r="S258" s="394"/>
      <c r="T258" s="395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9">
        <v>4680115884175</v>
      </c>
      <c r="E259" s="390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9">
        <v>4680115884144</v>
      </c>
      <c r="E260" s="390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9">
        <v>4680115885288</v>
      </c>
      <c r="E261" s="390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4"/>
      <c r="R261" s="394"/>
      <c r="S261" s="394"/>
      <c r="T261" s="395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9">
        <v>4680115884182</v>
      </c>
      <c r="E262" s="390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4"/>
      <c r="R262" s="394"/>
      <c r="S262" s="394"/>
      <c r="T262" s="395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9">
        <v>4680115884205</v>
      </c>
      <c r="E263" s="390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4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386" t="s">
        <v>70</v>
      </c>
      <c r="Q264" s="387"/>
      <c r="R264" s="387"/>
      <c r="S264" s="387"/>
      <c r="T264" s="387"/>
      <c r="U264" s="387"/>
      <c r="V264" s="388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5"/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6"/>
      <c r="P265" s="386" t="s">
        <v>70</v>
      </c>
      <c r="Q265" s="387"/>
      <c r="R265" s="387"/>
      <c r="S265" s="387"/>
      <c r="T265" s="387"/>
      <c r="U265" s="387"/>
      <c r="V265" s="388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4" t="s">
        <v>361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374"/>
      <c r="AB266" s="374"/>
      <c r="AC266" s="374"/>
    </row>
    <row r="267" spans="1:68" ht="14.25" hidden="1" customHeight="1" x14ac:dyDescent="0.25">
      <c r="A267" s="429" t="s">
        <v>110</v>
      </c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5"/>
      <c r="P267" s="405"/>
      <c r="Q267" s="405"/>
      <c r="R267" s="405"/>
      <c r="S267" s="405"/>
      <c r="T267" s="405"/>
      <c r="U267" s="405"/>
      <c r="V267" s="405"/>
      <c r="W267" s="405"/>
      <c r="X267" s="405"/>
      <c r="Y267" s="405"/>
      <c r="Z267" s="405"/>
      <c r="AA267" s="373"/>
      <c r="AB267" s="373"/>
      <c r="AC267" s="373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9">
        <v>4680115885837</v>
      </c>
      <c r="E268" s="390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4"/>
      <c r="R268" s="394"/>
      <c r="S268" s="394"/>
      <c r="T268" s="395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9">
        <v>4680115885806</v>
      </c>
      <c r="E269" s="390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7" t="s">
        <v>366</v>
      </c>
      <c r="Q269" s="394"/>
      <c r="R269" s="394"/>
      <c r="S269" s="394"/>
      <c r="T269" s="395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9">
        <v>4680115885806</v>
      </c>
      <c r="E270" s="390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4"/>
      <c r="R270" s="394"/>
      <c r="S270" s="394"/>
      <c r="T270" s="395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9">
        <v>4680115885851</v>
      </c>
      <c r="E271" s="390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9">
        <v>4680115885844</v>
      </c>
      <c r="E272" s="390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6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4"/>
      <c r="R272" s="394"/>
      <c r="S272" s="394"/>
      <c r="T272" s="395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9">
        <v>4680115885820</v>
      </c>
      <c r="E273" s="390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4"/>
      <c r="R273" s="394"/>
      <c r="S273" s="394"/>
      <c r="T273" s="395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4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6"/>
      <c r="P274" s="386" t="s">
        <v>70</v>
      </c>
      <c r="Q274" s="387"/>
      <c r="R274" s="387"/>
      <c r="S274" s="387"/>
      <c r="T274" s="387"/>
      <c r="U274" s="387"/>
      <c r="V274" s="388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5"/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6"/>
      <c r="P275" s="386" t="s">
        <v>70</v>
      </c>
      <c r="Q275" s="387"/>
      <c r="R275" s="387"/>
      <c r="S275" s="387"/>
      <c r="T275" s="387"/>
      <c r="U275" s="387"/>
      <c r="V275" s="388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4" t="s">
        <v>374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374"/>
      <c r="AB276" s="374"/>
      <c r="AC276" s="374"/>
    </row>
    <row r="277" spans="1:68" ht="14.25" hidden="1" customHeight="1" x14ac:dyDescent="0.25">
      <c r="A277" s="429" t="s">
        <v>110</v>
      </c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05"/>
      <c r="P277" s="40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373"/>
      <c r="AB277" s="373"/>
      <c r="AC277" s="373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9">
        <v>4680115885707</v>
      </c>
      <c r="E278" s="390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4"/>
      <c r="R278" s="394"/>
      <c r="S278" s="394"/>
      <c r="T278" s="395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4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386" t="s">
        <v>70</v>
      </c>
      <c r="Q279" s="387"/>
      <c r="R279" s="387"/>
      <c r="S279" s="387"/>
      <c r="T279" s="387"/>
      <c r="U279" s="387"/>
      <c r="V279" s="388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6"/>
      <c r="P280" s="386" t="s">
        <v>70</v>
      </c>
      <c r="Q280" s="387"/>
      <c r="R280" s="387"/>
      <c r="S280" s="387"/>
      <c r="T280" s="387"/>
      <c r="U280" s="387"/>
      <c r="V280" s="388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4" t="s">
        <v>377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374"/>
      <c r="AB281" s="374"/>
      <c r="AC281" s="374"/>
    </row>
    <row r="282" spans="1:68" ht="14.25" hidden="1" customHeight="1" x14ac:dyDescent="0.25">
      <c r="A282" s="429" t="s">
        <v>110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373"/>
      <c r="AB282" s="373"/>
      <c r="AC282" s="373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9">
        <v>4607091383423</v>
      </c>
      <c r="E283" s="390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4"/>
      <c r="R283" s="394"/>
      <c r="S283" s="394"/>
      <c r="T283" s="395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9">
        <v>4680115885691</v>
      </c>
      <c r="E284" s="390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4"/>
      <c r="R284" s="394"/>
      <c r="S284" s="394"/>
      <c r="T284" s="395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9">
        <v>4680115885660</v>
      </c>
      <c r="E285" s="390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4"/>
      <c r="R285" s="394"/>
      <c r="S285" s="394"/>
      <c r="T285" s="395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4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6"/>
      <c r="P286" s="386" t="s">
        <v>70</v>
      </c>
      <c r="Q286" s="387"/>
      <c r="R286" s="387"/>
      <c r="S286" s="387"/>
      <c r="T286" s="387"/>
      <c r="U286" s="387"/>
      <c r="V286" s="388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6"/>
      <c r="P287" s="386" t="s">
        <v>70</v>
      </c>
      <c r="Q287" s="387"/>
      <c r="R287" s="387"/>
      <c r="S287" s="387"/>
      <c r="T287" s="387"/>
      <c r="U287" s="387"/>
      <c r="V287" s="388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4" t="s">
        <v>384</v>
      </c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05"/>
      <c r="P288" s="405"/>
      <c r="Q288" s="405"/>
      <c r="R288" s="405"/>
      <c r="S288" s="405"/>
      <c r="T288" s="405"/>
      <c r="U288" s="405"/>
      <c r="V288" s="405"/>
      <c r="W288" s="405"/>
      <c r="X288" s="405"/>
      <c r="Y288" s="405"/>
      <c r="Z288" s="405"/>
      <c r="AA288" s="374"/>
      <c r="AB288" s="374"/>
      <c r="AC288" s="374"/>
    </row>
    <row r="289" spans="1:68" ht="14.25" hidden="1" customHeight="1" x14ac:dyDescent="0.25">
      <c r="A289" s="429" t="s">
        <v>72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373"/>
      <c r="AB289" s="373"/>
      <c r="AC289" s="373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9">
        <v>4680115881556</v>
      </c>
      <c r="E290" s="390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4"/>
      <c r="R290" s="394"/>
      <c r="S290" s="394"/>
      <c r="T290" s="395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9">
        <v>4680115881037</v>
      </c>
      <c r="E291" s="390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4"/>
      <c r="R291" s="394"/>
      <c r="S291" s="394"/>
      <c r="T291" s="395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389</v>
      </c>
      <c r="B292" s="54" t="s">
        <v>390</v>
      </c>
      <c r="C292" s="31">
        <v>4301051487</v>
      </c>
      <c r="D292" s="389">
        <v>4680115881228</v>
      </c>
      <c r="E292" s="390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4"/>
      <c r="R292" s="394"/>
      <c r="S292" s="394"/>
      <c r="T292" s="395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391</v>
      </c>
      <c r="B293" s="54" t="s">
        <v>392</v>
      </c>
      <c r="C293" s="31">
        <v>4301051384</v>
      </c>
      <c r="D293" s="389">
        <v>4680115881211</v>
      </c>
      <c r="E293" s="390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4"/>
      <c r="R293" s="394"/>
      <c r="S293" s="394"/>
      <c r="T293" s="395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9">
        <v>4680115881020</v>
      </c>
      <c r="E294" s="390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4"/>
      <c r="R294" s="394"/>
      <c r="S294" s="394"/>
      <c r="T294" s="395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4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6"/>
      <c r="P295" s="386" t="s">
        <v>70</v>
      </c>
      <c r="Q295" s="387"/>
      <c r="R295" s="387"/>
      <c r="S295" s="387"/>
      <c r="T295" s="387"/>
      <c r="U295" s="387"/>
      <c r="V295" s="388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5"/>
      <c r="B296" s="405"/>
      <c r="C296" s="405"/>
      <c r="D296" s="405"/>
      <c r="E296" s="405"/>
      <c r="F296" s="405"/>
      <c r="G296" s="405"/>
      <c r="H296" s="405"/>
      <c r="I296" s="405"/>
      <c r="J296" s="405"/>
      <c r="K296" s="405"/>
      <c r="L296" s="405"/>
      <c r="M296" s="405"/>
      <c r="N296" s="405"/>
      <c r="O296" s="406"/>
      <c r="P296" s="386" t="s">
        <v>70</v>
      </c>
      <c r="Q296" s="387"/>
      <c r="R296" s="387"/>
      <c r="S296" s="387"/>
      <c r="T296" s="387"/>
      <c r="U296" s="387"/>
      <c r="V296" s="388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4" t="s">
        <v>395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374"/>
      <c r="AB297" s="374"/>
      <c r="AC297" s="374"/>
    </row>
    <row r="298" spans="1:68" ht="14.25" hidden="1" customHeight="1" x14ac:dyDescent="0.25">
      <c r="A298" s="429" t="s">
        <v>72</v>
      </c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5"/>
      <c r="S298" s="405"/>
      <c r="T298" s="405"/>
      <c r="U298" s="405"/>
      <c r="V298" s="405"/>
      <c r="W298" s="405"/>
      <c r="X298" s="405"/>
      <c r="Y298" s="405"/>
      <c r="Z298" s="405"/>
      <c r="AA298" s="373"/>
      <c r="AB298" s="373"/>
      <c r="AC298" s="373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9">
        <v>4680115884618</v>
      </c>
      <c r="E299" s="390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4"/>
      <c r="R299" s="394"/>
      <c r="S299" s="394"/>
      <c r="T299" s="395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4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6"/>
      <c r="P300" s="386" t="s">
        <v>70</v>
      </c>
      <c r="Q300" s="387"/>
      <c r="R300" s="387"/>
      <c r="S300" s="387"/>
      <c r="T300" s="387"/>
      <c r="U300" s="387"/>
      <c r="V300" s="388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6"/>
      <c r="P301" s="386" t="s">
        <v>70</v>
      </c>
      <c r="Q301" s="387"/>
      <c r="R301" s="387"/>
      <c r="S301" s="387"/>
      <c r="T301" s="387"/>
      <c r="U301" s="387"/>
      <c r="V301" s="388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4" t="s">
        <v>398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374"/>
      <c r="AB302" s="374"/>
      <c r="AC302" s="374"/>
    </row>
    <row r="303" spans="1:68" ht="14.25" hidden="1" customHeight="1" x14ac:dyDescent="0.25">
      <c r="A303" s="429" t="s">
        <v>110</v>
      </c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5"/>
      <c r="S303" s="405"/>
      <c r="T303" s="405"/>
      <c r="U303" s="405"/>
      <c r="V303" s="405"/>
      <c r="W303" s="405"/>
      <c r="X303" s="405"/>
      <c r="Y303" s="405"/>
      <c r="Z303" s="405"/>
      <c r="AA303" s="373"/>
      <c r="AB303" s="373"/>
      <c r="AC303" s="373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9">
        <v>4680115882973</v>
      </c>
      <c r="E304" s="390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4"/>
      <c r="R304" s="394"/>
      <c r="S304" s="394"/>
      <c r="T304" s="395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4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406"/>
      <c r="P305" s="386" t="s">
        <v>70</v>
      </c>
      <c r="Q305" s="387"/>
      <c r="R305" s="387"/>
      <c r="S305" s="387"/>
      <c r="T305" s="387"/>
      <c r="U305" s="387"/>
      <c r="V305" s="388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6"/>
      <c r="P306" s="386" t="s">
        <v>70</v>
      </c>
      <c r="Q306" s="387"/>
      <c r="R306" s="387"/>
      <c r="S306" s="387"/>
      <c r="T306" s="387"/>
      <c r="U306" s="387"/>
      <c r="V306" s="388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9" t="s">
        <v>64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373"/>
      <c r="AB307" s="373"/>
      <c r="AC307" s="373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9">
        <v>4607091389845</v>
      </c>
      <c r="E308" s="390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4"/>
      <c r="R308" s="394"/>
      <c r="S308" s="394"/>
      <c r="T308" s="395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9">
        <v>4680115882881</v>
      </c>
      <c r="E309" s="390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4"/>
      <c r="R309" s="394"/>
      <c r="S309" s="394"/>
      <c r="T309" s="395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4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5"/>
      <c r="O310" s="406"/>
      <c r="P310" s="386" t="s">
        <v>70</v>
      </c>
      <c r="Q310" s="387"/>
      <c r="R310" s="387"/>
      <c r="S310" s="387"/>
      <c r="T310" s="387"/>
      <c r="U310" s="387"/>
      <c r="V310" s="388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6"/>
      <c r="P311" s="386" t="s">
        <v>70</v>
      </c>
      <c r="Q311" s="387"/>
      <c r="R311" s="387"/>
      <c r="S311" s="387"/>
      <c r="T311" s="387"/>
      <c r="U311" s="387"/>
      <c r="V311" s="388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4" t="s">
        <v>405</v>
      </c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05"/>
      <c r="P312" s="405"/>
      <c r="Q312" s="405"/>
      <c r="R312" s="405"/>
      <c r="S312" s="405"/>
      <c r="T312" s="405"/>
      <c r="U312" s="405"/>
      <c r="V312" s="405"/>
      <c r="W312" s="405"/>
      <c r="X312" s="405"/>
      <c r="Y312" s="405"/>
      <c r="Z312" s="405"/>
      <c r="AA312" s="374"/>
      <c r="AB312" s="374"/>
      <c r="AC312" s="374"/>
    </row>
    <row r="313" spans="1:68" ht="14.25" hidden="1" customHeight="1" x14ac:dyDescent="0.25">
      <c r="A313" s="429" t="s">
        <v>110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405"/>
      <c r="Z313" s="405"/>
      <c r="AA313" s="373"/>
      <c r="AB313" s="373"/>
      <c r="AC313" s="373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9">
        <v>4680115885615</v>
      </c>
      <c r="E314" s="390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4"/>
      <c r="R314" s="394"/>
      <c r="S314" s="394"/>
      <c r="T314" s="395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9">
        <v>4680115885646</v>
      </c>
      <c r="E315" s="390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4"/>
      <c r="R315" s="394"/>
      <c r="S315" s="394"/>
      <c r="T315" s="395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9">
        <v>4680115885554</v>
      </c>
      <c r="E316" s="390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61" t="s">
        <v>412</v>
      </c>
      <c r="Q316" s="394"/>
      <c r="R316" s="394"/>
      <c r="S316" s="394"/>
      <c r="T316" s="395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9">
        <v>4680115885554</v>
      </c>
      <c r="E317" s="390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9">
        <v>4680115885622</v>
      </c>
      <c r="E318" s="390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4"/>
      <c r="R318" s="394"/>
      <c r="S318" s="394"/>
      <c r="T318" s="395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9">
        <v>4680115881938</v>
      </c>
      <c r="E319" s="390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4"/>
      <c r="R319" s="394"/>
      <c r="S319" s="394"/>
      <c r="T319" s="395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9">
        <v>4607091387346</v>
      </c>
      <c r="E320" s="390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4"/>
      <c r="R320" s="394"/>
      <c r="S320" s="394"/>
      <c r="T320" s="395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9">
        <v>4680115885608</v>
      </c>
      <c r="E321" s="390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4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5"/>
      <c r="N322" s="405"/>
      <c r="O322" s="406"/>
      <c r="P322" s="386" t="s">
        <v>70</v>
      </c>
      <c r="Q322" s="387"/>
      <c r="R322" s="387"/>
      <c r="S322" s="387"/>
      <c r="T322" s="387"/>
      <c r="U322" s="387"/>
      <c r="V322" s="388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5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6"/>
      <c r="P323" s="386" t="s">
        <v>70</v>
      </c>
      <c r="Q323" s="387"/>
      <c r="R323" s="387"/>
      <c r="S323" s="387"/>
      <c r="T323" s="387"/>
      <c r="U323" s="387"/>
      <c r="V323" s="388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9" t="s">
        <v>64</v>
      </c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5"/>
      <c r="W324" s="405"/>
      <c r="X324" s="405"/>
      <c r="Y324" s="405"/>
      <c r="Z324" s="405"/>
      <c r="AA324" s="373"/>
      <c r="AB324" s="373"/>
      <c r="AC324" s="373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9">
        <v>4607091387193</v>
      </c>
      <c r="E325" s="390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4"/>
      <c r="R325" s="394"/>
      <c r="S325" s="394"/>
      <c r="T325" s="395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424</v>
      </c>
      <c r="B326" s="54" t="s">
        <v>425</v>
      </c>
      <c r="C326" s="31">
        <v>4301031153</v>
      </c>
      <c r="D326" s="389">
        <v>4607091387230</v>
      </c>
      <c r="E326" s="390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4"/>
      <c r="R326" s="394"/>
      <c r="S326" s="394"/>
      <c r="T326" s="395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9">
        <v>4607091387292</v>
      </c>
      <c r="E327" s="390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4"/>
      <c r="R327" s="394"/>
      <c r="S327" s="394"/>
      <c r="T327" s="395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9">
        <v>4607091387285</v>
      </c>
      <c r="E328" s="390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4"/>
      <c r="R328" s="394"/>
      <c r="S328" s="394"/>
      <c r="T328" s="395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4"/>
      <c r="B329" s="405"/>
      <c r="C329" s="405"/>
      <c r="D329" s="405"/>
      <c r="E329" s="405"/>
      <c r="F329" s="405"/>
      <c r="G329" s="405"/>
      <c r="H329" s="405"/>
      <c r="I329" s="405"/>
      <c r="J329" s="405"/>
      <c r="K329" s="405"/>
      <c r="L329" s="405"/>
      <c r="M329" s="405"/>
      <c r="N329" s="405"/>
      <c r="O329" s="406"/>
      <c r="P329" s="386" t="s">
        <v>70</v>
      </c>
      <c r="Q329" s="387"/>
      <c r="R329" s="387"/>
      <c r="S329" s="387"/>
      <c r="T329" s="387"/>
      <c r="U329" s="387"/>
      <c r="V329" s="388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5"/>
      <c r="N330" s="405"/>
      <c r="O330" s="406"/>
      <c r="P330" s="386" t="s">
        <v>70</v>
      </c>
      <c r="Q330" s="387"/>
      <c r="R330" s="387"/>
      <c r="S330" s="387"/>
      <c r="T330" s="387"/>
      <c r="U330" s="387"/>
      <c r="V330" s="388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9" t="s">
        <v>72</v>
      </c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5"/>
      <c r="N331" s="405"/>
      <c r="O331" s="405"/>
      <c r="P331" s="405"/>
      <c r="Q331" s="405"/>
      <c r="R331" s="405"/>
      <c r="S331" s="405"/>
      <c r="T331" s="405"/>
      <c r="U331" s="405"/>
      <c r="V331" s="405"/>
      <c r="W331" s="405"/>
      <c r="X331" s="405"/>
      <c r="Y331" s="405"/>
      <c r="Z331" s="405"/>
      <c r="AA331" s="373"/>
      <c r="AB331" s="373"/>
      <c r="AC331" s="373"/>
    </row>
    <row r="332" spans="1:68" ht="16.5" hidden="1" customHeight="1" x14ac:dyDescent="0.25">
      <c r="A332" s="54" t="s">
        <v>430</v>
      </c>
      <c r="B332" s="54" t="s">
        <v>431</v>
      </c>
      <c r="C332" s="31">
        <v>4301051100</v>
      </c>
      <c r="D332" s="389">
        <v>4607091387766</v>
      </c>
      <c r="E332" s="390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4"/>
      <c r="R332" s="394"/>
      <c r="S332" s="394"/>
      <c r="T332" s="395"/>
      <c r="U332" s="34"/>
      <c r="V332" s="34"/>
      <c r="W332" s="35" t="s">
        <v>69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9">
        <v>4607091387957</v>
      </c>
      <c r="E333" s="390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4"/>
      <c r="R333" s="394"/>
      <c r="S333" s="394"/>
      <c r="T333" s="395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9">
        <v>4607091387964</v>
      </c>
      <c r="E334" s="390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4"/>
      <c r="R334" s="394"/>
      <c r="S334" s="394"/>
      <c r="T334" s="395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9">
        <v>4680115884588</v>
      </c>
      <c r="E335" s="390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4"/>
      <c r="R335" s="394"/>
      <c r="S335" s="394"/>
      <c r="T335" s="395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9">
        <v>4607091387537</v>
      </c>
      <c r="E336" s="390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4"/>
      <c r="R336" s="394"/>
      <c r="S336" s="394"/>
      <c r="T336" s="395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9">
        <v>4607091387513</v>
      </c>
      <c r="E337" s="390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4"/>
      <c r="R337" s="394"/>
      <c r="S337" s="394"/>
      <c r="T337" s="395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4"/>
      <c r="B338" s="405"/>
      <c r="C338" s="405"/>
      <c r="D338" s="405"/>
      <c r="E338" s="405"/>
      <c r="F338" s="405"/>
      <c r="G338" s="405"/>
      <c r="H338" s="405"/>
      <c r="I338" s="405"/>
      <c r="J338" s="405"/>
      <c r="K338" s="405"/>
      <c r="L338" s="405"/>
      <c r="M338" s="405"/>
      <c r="N338" s="405"/>
      <c r="O338" s="406"/>
      <c r="P338" s="386" t="s">
        <v>70</v>
      </c>
      <c r="Q338" s="387"/>
      <c r="R338" s="387"/>
      <c r="S338" s="387"/>
      <c r="T338" s="387"/>
      <c r="U338" s="387"/>
      <c r="V338" s="388"/>
      <c r="W338" s="37" t="s">
        <v>71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06"/>
      <c r="P339" s="386" t="s">
        <v>70</v>
      </c>
      <c r="Q339" s="387"/>
      <c r="R339" s="387"/>
      <c r="S339" s="387"/>
      <c r="T339" s="387"/>
      <c r="U339" s="387"/>
      <c r="V339" s="388"/>
      <c r="W339" s="37" t="s">
        <v>69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9" t="s">
        <v>167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405"/>
      <c r="Z340" s="405"/>
      <c r="AA340" s="373"/>
      <c r="AB340" s="373"/>
      <c r="AC340" s="373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9">
        <v>4607091380880</v>
      </c>
      <c r="E341" s="390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4"/>
      <c r="R341" s="394"/>
      <c r="S341" s="394"/>
      <c r="T341" s="395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444</v>
      </c>
      <c r="B342" s="54" t="s">
        <v>445</v>
      </c>
      <c r="C342" s="31">
        <v>4301060308</v>
      </c>
      <c r="D342" s="389">
        <v>4607091384482</v>
      </c>
      <c r="E342" s="390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4"/>
      <c r="R342" s="394"/>
      <c r="S342" s="394"/>
      <c r="T342" s="395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9">
        <v>4607091380897</v>
      </c>
      <c r="E343" s="390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4"/>
      <c r="R343" s="394"/>
      <c r="S343" s="394"/>
      <c r="T343" s="395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4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6"/>
      <c r="P344" s="386" t="s">
        <v>70</v>
      </c>
      <c r="Q344" s="387"/>
      <c r="R344" s="387"/>
      <c r="S344" s="387"/>
      <c r="T344" s="387"/>
      <c r="U344" s="387"/>
      <c r="V344" s="388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5"/>
      <c r="N345" s="405"/>
      <c r="O345" s="406"/>
      <c r="P345" s="386" t="s">
        <v>70</v>
      </c>
      <c r="Q345" s="387"/>
      <c r="R345" s="387"/>
      <c r="S345" s="387"/>
      <c r="T345" s="387"/>
      <c r="U345" s="387"/>
      <c r="V345" s="388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9" t="s">
        <v>96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373"/>
      <c r="AB346" s="373"/>
      <c r="AC346" s="373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9">
        <v>4607091388374</v>
      </c>
      <c r="E347" s="390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4"/>
      <c r="R347" s="394"/>
      <c r="S347" s="394"/>
      <c r="T347" s="395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9">
        <v>4607091388381</v>
      </c>
      <c r="E348" s="390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752" t="s">
        <v>453</v>
      </c>
      <c r="Q348" s="394"/>
      <c r="R348" s="394"/>
      <c r="S348" s="394"/>
      <c r="T348" s="395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454</v>
      </c>
      <c r="B349" s="54" t="s">
        <v>455</v>
      </c>
      <c r="C349" s="31">
        <v>4301032015</v>
      </c>
      <c r="D349" s="389">
        <v>4607091383102</v>
      </c>
      <c r="E349" s="390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4"/>
      <c r="R349" s="394"/>
      <c r="S349" s="394"/>
      <c r="T349" s="395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456</v>
      </c>
      <c r="B350" s="54" t="s">
        <v>457</v>
      </c>
      <c r="C350" s="31">
        <v>4301030233</v>
      </c>
      <c r="D350" s="389">
        <v>4607091388404</v>
      </c>
      <c r="E350" s="390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4"/>
      <c r="R350" s="394"/>
      <c r="S350" s="394"/>
      <c r="T350" s="395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4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6"/>
      <c r="P351" s="386" t="s">
        <v>70</v>
      </c>
      <c r="Q351" s="387"/>
      <c r="R351" s="387"/>
      <c r="S351" s="387"/>
      <c r="T351" s="387"/>
      <c r="U351" s="387"/>
      <c r="V351" s="388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5"/>
      <c r="N352" s="405"/>
      <c r="O352" s="406"/>
      <c r="P352" s="386" t="s">
        <v>70</v>
      </c>
      <c r="Q352" s="387"/>
      <c r="R352" s="387"/>
      <c r="S352" s="387"/>
      <c r="T352" s="387"/>
      <c r="U352" s="387"/>
      <c r="V352" s="388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9" t="s">
        <v>458</v>
      </c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5"/>
      <c r="O353" s="405"/>
      <c r="P353" s="405"/>
      <c r="Q353" s="405"/>
      <c r="R353" s="405"/>
      <c r="S353" s="405"/>
      <c r="T353" s="405"/>
      <c r="U353" s="405"/>
      <c r="V353" s="405"/>
      <c r="W353" s="405"/>
      <c r="X353" s="405"/>
      <c r="Y353" s="405"/>
      <c r="Z353" s="405"/>
      <c r="AA353" s="373"/>
      <c r="AB353" s="373"/>
      <c r="AC353" s="373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9">
        <v>4680115881808</v>
      </c>
      <c r="E354" s="390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4"/>
      <c r="R354" s="394"/>
      <c r="S354" s="394"/>
      <c r="T354" s="395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9">
        <v>4680115881822</v>
      </c>
      <c r="E355" s="390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4"/>
      <c r="R355" s="394"/>
      <c r="S355" s="394"/>
      <c r="T355" s="395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9">
        <v>4680115880016</v>
      </c>
      <c r="E356" s="390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4"/>
      <c r="R356" s="394"/>
      <c r="S356" s="394"/>
      <c r="T356" s="395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4"/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6"/>
      <c r="P357" s="386" t="s">
        <v>70</v>
      </c>
      <c r="Q357" s="387"/>
      <c r="R357" s="387"/>
      <c r="S357" s="387"/>
      <c r="T357" s="387"/>
      <c r="U357" s="387"/>
      <c r="V357" s="388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6"/>
      <c r="P358" s="386" t="s">
        <v>70</v>
      </c>
      <c r="Q358" s="387"/>
      <c r="R358" s="387"/>
      <c r="S358" s="387"/>
      <c r="T358" s="387"/>
      <c r="U358" s="387"/>
      <c r="V358" s="388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4" t="s">
        <v>467</v>
      </c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5"/>
      <c r="O359" s="405"/>
      <c r="P359" s="405"/>
      <c r="Q359" s="405"/>
      <c r="R359" s="405"/>
      <c r="S359" s="405"/>
      <c r="T359" s="405"/>
      <c r="U359" s="405"/>
      <c r="V359" s="405"/>
      <c r="W359" s="405"/>
      <c r="X359" s="405"/>
      <c r="Y359" s="405"/>
      <c r="Z359" s="405"/>
      <c r="AA359" s="374"/>
      <c r="AB359" s="374"/>
      <c r="AC359" s="374"/>
    </row>
    <row r="360" spans="1:68" ht="14.25" hidden="1" customHeight="1" x14ac:dyDescent="0.25">
      <c r="A360" s="429" t="s">
        <v>64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405"/>
      <c r="AA360" s="373"/>
      <c r="AB360" s="373"/>
      <c r="AC360" s="373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9">
        <v>4607091383836</v>
      </c>
      <c r="E361" s="390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4"/>
      <c r="R361" s="394"/>
      <c r="S361" s="394"/>
      <c r="T361" s="395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4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06"/>
      <c r="P362" s="386" t="s">
        <v>70</v>
      </c>
      <c r="Q362" s="387"/>
      <c r="R362" s="387"/>
      <c r="S362" s="387"/>
      <c r="T362" s="387"/>
      <c r="U362" s="387"/>
      <c r="V362" s="388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6"/>
      <c r="P363" s="386" t="s">
        <v>70</v>
      </c>
      <c r="Q363" s="387"/>
      <c r="R363" s="387"/>
      <c r="S363" s="387"/>
      <c r="T363" s="387"/>
      <c r="U363" s="387"/>
      <c r="V363" s="388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9" t="s">
        <v>72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373"/>
      <c r="AB364" s="373"/>
      <c r="AC364" s="373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9">
        <v>4607091387919</v>
      </c>
      <c r="E365" s="390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4"/>
      <c r="R365" s="394"/>
      <c r="S365" s="394"/>
      <c r="T365" s="395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9">
        <v>4680115883604</v>
      </c>
      <c r="E366" s="390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4"/>
      <c r="R366" s="394"/>
      <c r="S366" s="394"/>
      <c r="T366" s="395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474</v>
      </c>
      <c r="B367" s="54" t="s">
        <v>475</v>
      </c>
      <c r="C367" s="31">
        <v>4301051485</v>
      </c>
      <c r="D367" s="389">
        <v>4680115883567</v>
      </c>
      <c r="E367" s="390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4"/>
      <c r="R367" s="394"/>
      <c r="S367" s="394"/>
      <c r="T367" s="395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4"/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6"/>
      <c r="P368" s="386" t="s">
        <v>70</v>
      </c>
      <c r="Q368" s="387"/>
      <c r="R368" s="387"/>
      <c r="S368" s="387"/>
      <c r="T368" s="387"/>
      <c r="U368" s="387"/>
      <c r="V368" s="388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5"/>
      <c r="B369" s="405"/>
      <c r="C369" s="405"/>
      <c r="D369" s="405"/>
      <c r="E369" s="405"/>
      <c r="F369" s="405"/>
      <c r="G369" s="405"/>
      <c r="H369" s="405"/>
      <c r="I369" s="405"/>
      <c r="J369" s="405"/>
      <c r="K369" s="405"/>
      <c r="L369" s="405"/>
      <c r="M369" s="405"/>
      <c r="N369" s="405"/>
      <c r="O369" s="406"/>
      <c r="P369" s="386" t="s">
        <v>70</v>
      </c>
      <c r="Q369" s="387"/>
      <c r="R369" s="387"/>
      <c r="S369" s="387"/>
      <c r="T369" s="387"/>
      <c r="U369" s="387"/>
      <c r="V369" s="388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91" t="s">
        <v>476</v>
      </c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  <c r="X370" s="392"/>
      <c r="Y370" s="392"/>
      <c r="Z370" s="392"/>
      <c r="AA370" s="48"/>
      <c r="AB370" s="48"/>
      <c r="AC370" s="48"/>
    </row>
    <row r="371" spans="1:68" ht="16.5" hidden="1" customHeight="1" x14ac:dyDescent="0.25">
      <c r="A371" s="424" t="s">
        <v>477</v>
      </c>
      <c r="B371" s="405"/>
      <c r="C371" s="405"/>
      <c r="D371" s="405"/>
      <c r="E371" s="405"/>
      <c r="F371" s="405"/>
      <c r="G371" s="405"/>
      <c r="H371" s="405"/>
      <c r="I371" s="405"/>
      <c r="J371" s="405"/>
      <c r="K371" s="405"/>
      <c r="L371" s="405"/>
      <c r="M371" s="405"/>
      <c r="N371" s="405"/>
      <c r="O371" s="405"/>
      <c r="P371" s="405"/>
      <c r="Q371" s="405"/>
      <c r="R371" s="405"/>
      <c r="S371" s="405"/>
      <c r="T371" s="405"/>
      <c r="U371" s="405"/>
      <c r="V371" s="405"/>
      <c r="W371" s="405"/>
      <c r="X371" s="405"/>
      <c r="Y371" s="405"/>
      <c r="Z371" s="405"/>
      <c r="AA371" s="374"/>
      <c r="AB371" s="374"/>
      <c r="AC371" s="374"/>
    </row>
    <row r="372" spans="1:68" ht="14.25" hidden="1" customHeight="1" x14ac:dyDescent="0.25">
      <c r="A372" s="429" t="s">
        <v>110</v>
      </c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05"/>
      <c r="O372" s="405"/>
      <c r="P372" s="405"/>
      <c r="Q372" s="405"/>
      <c r="R372" s="405"/>
      <c r="S372" s="405"/>
      <c r="T372" s="405"/>
      <c r="U372" s="405"/>
      <c r="V372" s="405"/>
      <c r="W372" s="405"/>
      <c r="X372" s="405"/>
      <c r="Y372" s="405"/>
      <c r="Z372" s="405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9">
        <v>4680115884847</v>
      </c>
      <c r="E373" s="390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69</v>
      </c>
      <c r="X373" s="380">
        <v>3000</v>
      </c>
      <c r="Y373" s="381">
        <f t="shared" ref="Y373:Y381" si="67">IFERROR(IF(X373="",0,CEILING((X373/$H373),1)*$H373),"")</f>
        <v>3000</v>
      </c>
      <c r="Z373" s="36">
        <f>IFERROR(IF(Y373=0,"",ROUNDUP(Y373/H373,0)*0.02175),"")</f>
        <v>4.3499999999999996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3096</v>
      </c>
      <c r="BN373" s="64">
        <f t="shared" ref="BN373:BN381" si="69">IFERROR(Y373*I373/H373,"0")</f>
        <v>3096</v>
      </c>
      <c r="BO373" s="64">
        <f t="shared" ref="BO373:BO381" si="70">IFERROR(1/J373*(X373/H373),"0")</f>
        <v>4.1666666666666661</v>
      </c>
      <c r="BP373" s="64">
        <f t="shared" ref="BP373:BP381" si="71">IFERROR(1/J373*(Y373/H373),"0")</f>
        <v>4.1666666666666661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9">
        <v>4680115884847</v>
      </c>
      <c r="E374" s="390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4"/>
      <c r="R374" s="394"/>
      <c r="S374" s="394"/>
      <c r="T374" s="395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9">
        <v>4680115884854</v>
      </c>
      <c r="E375" s="390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4"/>
      <c r="R375" s="394"/>
      <c r="S375" s="394"/>
      <c r="T375" s="395"/>
      <c r="U375" s="34"/>
      <c r="V375" s="34"/>
      <c r="W375" s="35" t="s">
        <v>69</v>
      </c>
      <c r="X375" s="380">
        <v>500</v>
      </c>
      <c r="Y375" s="381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9">
        <v>4680115884854</v>
      </c>
      <c r="E376" s="390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9">
        <v>4680115884830</v>
      </c>
      <c r="E377" s="390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5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484</v>
      </c>
      <c r="B378" s="54" t="s">
        <v>486</v>
      </c>
      <c r="C378" s="31">
        <v>4301011867</v>
      </c>
      <c r="D378" s="389">
        <v>4680115884830</v>
      </c>
      <c r="E378" s="390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69</v>
      </c>
      <c r="X378" s="380">
        <v>0</v>
      </c>
      <c r="Y378" s="381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9">
        <v>4680115882638</v>
      </c>
      <c r="E379" s="390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4"/>
      <c r="R379" s="394"/>
      <c r="S379" s="394"/>
      <c r="T379" s="395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9">
        <v>4680115884922</v>
      </c>
      <c r="E380" s="390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4"/>
      <c r="R380" s="394"/>
      <c r="S380" s="394"/>
      <c r="T380" s="395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9">
        <v>4680115884861</v>
      </c>
      <c r="E381" s="390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4"/>
      <c r="R381" s="394"/>
      <c r="S381" s="394"/>
      <c r="T381" s="395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4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6"/>
      <c r="P382" s="386" t="s">
        <v>70</v>
      </c>
      <c r="Q382" s="387"/>
      <c r="R382" s="387"/>
      <c r="S382" s="387"/>
      <c r="T382" s="387"/>
      <c r="U382" s="387"/>
      <c r="V382" s="388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233.33333333333334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234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5.0894999999999992</v>
      </c>
      <c r="AA382" s="383"/>
      <c r="AB382" s="383"/>
      <c r="AC382" s="383"/>
    </row>
    <row r="383" spans="1:68" x14ac:dyDescent="0.2">
      <c r="A383" s="405"/>
      <c r="B383" s="405"/>
      <c r="C383" s="405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6"/>
      <c r="P383" s="386" t="s">
        <v>70</v>
      </c>
      <c r="Q383" s="387"/>
      <c r="R383" s="387"/>
      <c r="S383" s="387"/>
      <c r="T383" s="387"/>
      <c r="U383" s="387"/>
      <c r="V383" s="388"/>
      <c r="W383" s="37" t="s">
        <v>69</v>
      </c>
      <c r="X383" s="382">
        <f>IFERROR(SUM(X373:X381),"0")</f>
        <v>3500</v>
      </c>
      <c r="Y383" s="382">
        <f>IFERROR(SUM(Y373:Y381),"0")</f>
        <v>3510</v>
      </c>
      <c r="Z383" s="37"/>
      <c r="AA383" s="383"/>
      <c r="AB383" s="383"/>
      <c r="AC383" s="383"/>
    </row>
    <row r="384" spans="1:68" ht="14.25" hidden="1" customHeight="1" x14ac:dyDescent="0.25">
      <c r="A384" s="429" t="s">
        <v>146</v>
      </c>
      <c r="B384" s="405"/>
      <c r="C384" s="405"/>
      <c r="D384" s="405"/>
      <c r="E384" s="405"/>
      <c r="F384" s="405"/>
      <c r="G384" s="405"/>
      <c r="H384" s="405"/>
      <c r="I384" s="405"/>
      <c r="J384" s="405"/>
      <c r="K384" s="405"/>
      <c r="L384" s="405"/>
      <c r="M384" s="405"/>
      <c r="N384" s="405"/>
      <c r="O384" s="405"/>
      <c r="P384" s="405"/>
      <c r="Q384" s="405"/>
      <c r="R384" s="405"/>
      <c r="S384" s="405"/>
      <c r="T384" s="405"/>
      <c r="U384" s="405"/>
      <c r="V384" s="405"/>
      <c r="W384" s="405"/>
      <c r="X384" s="405"/>
      <c r="Y384" s="405"/>
      <c r="Z384" s="405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9">
        <v>4607091383980</v>
      </c>
      <c r="E385" s="390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4"/>
      <c r="R385" s="394"/>
      <c r="S385" s="394"/>
      <c r="T385" s="395"/>
      <c r="U385" s="34"/>
      <c r="V385" s="34"/>
      <c r="W385" s="35" t="s">
        <v>69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9">
        <v>4607091384178</v>
      </c>
      <c r="E386" s="390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4"/>
      <c r="R386" s="394"/>
      <c r="S386" s="394"/>
      <c r="T386" s="395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4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6"/>
      <c r="P387" s="386" t="s">
        <v>70</v>
      </c>
      <c r="Q387" s="387"/>
      <c r="R387" s="387"/>
      <c r="S387" s="387"/>
      <c r="T387" s="387"/>
      <c r="U387" s="387"/>
      <c r="V387" s="388"/>
      <c r="W387" s="37" t="s">
        <v>71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405"/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6"/>
      <c r="P388" s="386" t="s">
        <v>70</v>
      </c>
      <c r="Q388" s="387"/>
      <c r="R388" s="387"/>
      <c r="S388" s="387"/>
      <c r="T388" s="387"/>
      <c r="U388" s="387"/>
      <c r="V388" s="388"/>
      <c r="W388" s="37" t="s">
        <v>69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hidden="1" customHeight="1" x14ac:dyDescent="0.25">
      <c r="A389" s="429" t="s">
        <v>72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405"/>
      <c r="AA389" s="373"/>
      <c r="AB389" s="373"/>
      <c r="AC389" s="373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9">
        <v>4607091383928</v>
      </c>
      <c r="E390" s="390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4"/>
      <c r="R390" s="394"/>
      <c r="S390" s="394"/>
      <c r="T390" s="395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9">
        <v>4607091383928</v>
      </c>
      <c r="E391" s="390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4"/>
      <c r="R391" s="394"/>
      <c r="S391" s="394"/>
      <c r="T391" s="395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9">
        <v>4607091384260</v>
      </c>
      <c r="E392" s="390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1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4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6"/>
      <c r="P393" s="386" t="s">
        <v>70</v>
      </c>
      <c r="Q393" s="387"/>
      <c r="R393" s="387"/>
      <c r="S393" s="387"/>
      <c r="T393" s="387"/>
      <c r="U393" s="387"/>
      <c r="V393" s="388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6"/>
      <c r="P394" s="386" t="s">
        <v>70</v>
      </c>
      <c r="Q394" s="387"/>
      <c r="R394" s="387"/>
      <c r="S394" s="387"/>
      <c r="T394" s="387"/>
      <c r="U394" s="387"/>
      <c r="V394" s="388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9" t="s">
        <v>167</v>
      </c>
      <c r="B395" s="405"/>
      <c r="C395" s="405"/>
      <c r="D395" s="405"/>
      <c r="E395" s="405"/>
      <c r="F395" s="405"/>
      <c r="G395" s="405"/>
      <c r="H395" s="405"/>
      <c r="I395" s="405"/>
      <c r="J395" s="405"/>
      <c r="K395" s="405"/>
      <c r="L395" s="405"/>
      <c r="M395" s="405"/>
      <c r="N395" s="405"/>
      <c r="O395" s="405"/>
      <c r="P395" s="405"/>
      <c r="Q395" s="405"/>
      <c r="R395" s="405"/>
      <c r="S395" s="405"/>
      <c r="T395" s="405"/>
      <c r="U395" s="405"/>
      <c r="V395" s="405"/>
      <c r="W395" s="405"/>
      <c r="X395" s="405"/>
      <c r="Y395" s="405"/>
      <c r="Z395" s="405"/>
      <c r="AA395" s="373"/>
      <c r="AB395" s="373"/>
      <c r="AC395" s="373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9">
        <v>4607091384673</v>
      </c>
      <c r="E396" s="390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4"/>
      <c r="R396" s="394"/>
      <c r="S396" s="394"/>
      <c r="T396" s="395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9">
        <v>4607091384673</v>
      </c>
      <c r="E397" s="390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6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4"/>
      <c r="R397" s="394"/>
      <c r="S397" s="394"/>
      <c r="T397" s="395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4"/>
      <c r="B398" s="405"/>
      <c r="C398" s="405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6"/>
      <c r="P398" s="386" t="s">
        <v>70</v>
      </c>
      <c r="Q398" s="387"/>
      <c r="R398" s="387"/>
      <c r="S398" s="387"/>
      <c r="T398" s="387"/>
      <c r="U398" s="387"/>
      <c r="V398" s="388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5"/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6"/>
      <c r="P399" s="386" t="s">
        <v>70</v>
      </c>
      <c r="Q399" s="387"/>
      <c r="R399" s="387"/>
      <c r="S399" s="387"/>
      <c r="T399" s="387"/>
      <c r="U399" s="387"/>
      <c r="V399" s="388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4" t="s">
        <v>505</v>
      </c>
      <c r="B400" s="405"/>
      <c r="C400" s="405"/>
      <c r="D400" s="405"/>
      <c r="E400" s="405"/>
      <c r="F400" s="405"/>
      <c r="G400" s="405"/>
      <c r="H400" s="405"/>
      <c r="I400" s="405"/>
      <c r="J400" s="405"/>
      <c r="K400" s="405"/>
      <c r="L400" s="405"/>
      <c r="M400" s="405"/>
      <c r="N400" s="405"/>
      <c r="O400" s="405"/>
      <c r="P400" s="405"/>
      <c r="Q400" s="405"/>
      <c r="R400" s="405"/>
      <c r="S400" s="405"/>
      <c r="T400" s="405"/>
      <c r="U400" s="405"/>
      <c r="V400" s="405"/>
      <c r="W400" s="405"/>
      <c r="X400" s="405"/>
      <c r="Y400" s="405"/>
      <c r="Z400" s="405"/>
      <c r="AA400" s="374"/>
      <c r="AB400" s="374"/>
      <c r="AC400" s="374"/>
    </row>
    <row r="401" spans="1:68" ht="14.25" hidden="1" customHeight="1" x14ac:dyDescent="0.25">
      <c r="A401" s="429" t="s">
        <v>110</v>
      </c>
      <c r="B401" s="405"/>
      <c r="C401" s="405"/>
      <c r="D401" s="405"/>
      <c r="E401" s="405"/>
      <c r="F401" s="405"/>
      <c r="G401" s="405"/>
      <c r="H401" s="405"/>
      <c r="I401" s="405"/>
      <c r="J401" s="405"/>
      <c r="K401" s="405"/>
      <c r="L401" s="405"/>
      <c r="M401" s="405"/>
      <c r="N401" s="405"/>
      <c r="O401" s="405"/>
      <c r="P401" s="405"/>
      <c r="Q401" s="405"/>
      <c r="R401" s="405"/>
      <c r="S401" s="405"/>
      <c r="T401" s="405"/>
      <c r="U401" s="405"/>
      <c r="V401" s="405"/>
      <c r="W401" s="405"/>
      <c r="X401" s="405"/>
      <c r="Y401" s="405"/>
      <c r="Z401" s="405"/>
      <c r="AA401" s="373"/>
      <c r="AB401" s="373"/>
      <c r="AC401" s="373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9">
        <v>4680115881907</v>
      </c>
      <c r="E402" s="390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4" t="s">
        <v>508</v>
      </c>
      <c r="Q402" s="394"/>
      <c r="R402" s="394"/>
      <c r="S402" s="394"/>
      <c r="T402" s="395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9">
        <v>4680115884892</v>
      </c>
      <c r="E403" s="390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4"/>
      <c r="R403" s="394"/>
      <c r="S403" s="394"/>
      <c r="T403" s="395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9">
        <v>4680115884885</v>
      </c>
      <c r="E404" s="390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4"/>
      <c r="R404" s="394"/>
      <c r="S404" s="394"/>
      <c r="T404" s="395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9">
        <v>4680115884908</v>
      </c>
      <c r="E405" s="390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4"/>
      <c r="R405" s="394"/>
      <c r="S405" s="394"/>
      <c r="T405" s="395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4"/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6"/>
      <c r="P406" s="386" t="s">
        <v>70</v>
      </c>
      <c r="Q406" s="387"/>
      <c r="R406" s="387"/>
      <c r="S406" s="387"/>
      <c r="T406" s="387"/>
      <c r="U406" s="387"/>
      <c r="V406" s="388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5"/>
      <c r="B407" s="405"/>
      <c r="C407" s="405"/>
      <c r="D407" s="405"/>
      <c r="E407" s="405"/>
      <c r="F407" s="405"/>
      <c r="G407" s="405"/>
      <c r="H407" s="405"/>
      <c r="I407" s="405"/>
      <c r="J407" s="405"/>
      <c r="K407" s="405"/>
      <c r="L407" s="405"/>
      <c r="M407" s="405"/>
      <c r="N407" s="405"/>
      <c r="O407" s="406"/>
      <c r="P407" s="386" t="s">
        <v>70</v>
      </c>
      <c r="Q407" s="387"/>
      <c r="R407" s="387"/>
      <c r="S407" s="387"/>
      <c r="T407" s="387"/>
      <c r="U407" s="387"/>
      <c r="V407" s="388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9" t="s">
        <v>64</v>
      </c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  <c r="V408" s="405"/>
      <c r="W408" s="405"/>
      <c r="X408" s="405"/>
      <c r="Y408" s="405"/>
      <c r="Z408" s="405"/>
      <c r="AA408" s="373"/>
      <c r="AB408" s="373"/>
      <c r="AC408" s="373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9">
        <v>4607091384802</v>
      </c>
      <c r="E409" s="390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4"/>
      <c r="R409" s="394"/>
      <c r="S409" s="394"/>
      <c r="T409" s="395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9">
        <v>4607091384826</v>
      </c>
      <c r="E410" s="390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4"/>
      <c r="R410" s="394"/>
      <c r="S410" s="394"/>
      <c r="T410" s="395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4"/>
      <c r="B411" s="405"/>
      <c r="C411" s="405"/>
      <c r="D411" s="405"/>
      <c r="E411" s="405"/>
      <c r="F411" s="405"/>
      <c r="G411" s="405"/>
      <c r="H411" s="405"/>
      <c r="I411" s="405"/>
      <c r="J411" s="405"/>
      <c r="K411" s="405"/>
      <c r="L411" s="405"/>
      <c r="M411" s="405"/>
      <c r="N411" s="405"/>
      <c r="O411" s="406"/>
      <c r="P411" s="386" t="s">
        <v>70</v>
      </c>
      <c r="Q411" s="387"/>
      <c r="R411" s="387"/>
      <c r="S411" s="387"/>
      <c r="T411" s="387"/>
      <c r="U411" s="387"/>
      <c r="V411" s="388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6"/>
      <c r="P412" s="386" t="s">
        <v>70</v>
      </c>
      <c r="Q412" s="387"/>
      <c r="R412" s="387"/>
      <c r="S412" s="387"/>
      <c r="T412" s="387"/>
      <c r="U412" s="387"/>
      <c r="V412" s="388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9" t="s">
        <v>72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9">
        <v>4607091384246</v>
      </c>
      <c r="E414" s="390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4"/>
      <c r="R414" s="394"/>
      <c r="S414" s="394"/>
      <c r="T414" s="395"/>
      <c r="U414" s="34"/>
      <c r="V414" s="34"/>
      <c r="W414" s="35" t="s">
        <v>69</v>
      </c>
      <c r="X414" s="380">
        <v>4500</v>
      </c>
      <c r="Y414" s="381">
        <f>IFERROR(IF(X414="",0,CEILING((X414/$H414),1)*$H414),"")</f>
        <v>4500.5999999999995</v>
      </c>
      <c r="Z414" s="36">
        <f>IFERROR(IF(Y414=0,"",ROUNDUP(Y414/H414,0)*0.02175),"")</f>
        <v>12.54975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4825.3846153846152</v>
      </c>
      <c r="BN414" s="64">
        <f>IFERROR(Y414*I414/H414,"0")</f>
        <v>4826.0280000000002</v>
      </c>
      <c r="BO414" s="64">
        <f>IFERROR(1/J414*(X414/H414),"0")</f>
        <v>10.302197802197801</v>
      </c>
      <c r="BP414" s="64">
        <f>IFERROR(1/J414*(Y414/H414),"0")</f>
        <v>10.303571428571429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9">
        <v>4680115881976</v>
      </c>
      <c r="E415" s="390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4"/>
      <c r="R415" s="394"/>
      <c r="S415" s="394"/>
      <c r="T415" s="395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9">
        <v>4607091384253</v>
      </c>
      <c r="E416" s="390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4"/>
      <c r="R416" s="394"/>
      <c r="S416" s="394"/>
      <c r="T416" s="395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9">
        <v>4607091384253</v>
      </c>
      <c r="E417" s="390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4"/>
      <c r="R417" s="394"/>
      <c r="S417" s="394"/>
      <c r="T417" s="395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9">
        <v>4680115881969</v>
      </c>
      <c r="E418" s="390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4"/>
      <c r="R418" s="394"/>
      <c r="S418" s="394"/>
      <c r="T418" s="395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4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5"/>
      <c r="O419" s="406"/>
      <c r="P419" s="386" t="s">
        <v>70</v>
      </c>
      <c r="Q419" s="387"/>
      <c r="R419" s="387"/>
      <c r="S419" s="387"/>
      <c r="T419" s="387"/>
      <c r="U419" s="387"/>
      <c r="V419" s="388"/>
      <c r="W419" s="37" t="s">
        <v>71</v>
      </c>
      <c r="X419" s="382">
        <f>IFERROR(X414/H414,"0")+IFERROR(X415/H415,"0")+IFERROR(X416/H416,"0")+IFERROR(X417/H417,"0")+IFERROR(X418/H418,"0")</f>
        <v>576.92307692307691</v>
      </c>
      <c r="Y419" s="382">
        <f>IFERROR(Y414/H414,"0")+IFERROR(Y415/H415,"0")+IFERROR(Y416/H416,"0")+IFERROR(Y417/H417,"0")+IFERROR(Y418/H418,"0")</f>
        <v>577</v>
      </c>
      <c r="Z419" s="382">
        <f>IFERROR(IF(Z414="",0,Z414),"0")+IFERROR(IF(Z415="",0,Z415),"0")+IFERROR(IF(Z416="",0,Z416),"0")+IFERROR(IF(Z417="",0,Z417),"0")+IFERROR(IF(Z418="",0,Z418),"0")</f>
        <v>12.54975</v>
      </c>
      <c r="AA419" s="383"/>
      <c r="AB419" s="383"/>
      <c r="AC419" s="383"/>
    </row>
    <row r="420" spans="1:68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6"/>
      <c r="P420" s="386" t="s">
        <v>70</v>
      </c>
      <c r="Q420" s="387"/>
      <c r="R420" s="387"/>
      <c r="S420" s="387"/>
      <c r="T420" s="387"/>
      <c r="U420" s="387"/>
      <c r="V420" s="388"/>
      <c r="W420" s="37" t="s">
        <v>69</v>
      </c>
      <c r="X420" s="382">
        <f>IFERROR(SUM(X414:X418),"0")</f>
        <v>4500</v>
      </c>
      <c r="Y420" s="382">
        <f>IFERROR(SUM(Y414:Y418),"0")</f>
        <v>4500.5999999999995</v>
      </c>
      <c r="Z420" s="37"/>
      <c r="AA420" s="383"/>
      <c r="AB420" s="383"/>
      <c r="AC420" s="383"/>
    </row>
    <row r="421" spans="1:68" ht="14.25" hidden="1" customHeight="1" x14ac:dyDescent="0.25">
      <c r="A421" s="429" t="s">
        <v>167</v>
      </c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5"/>
      <c r="N421" s="405"/>
      <c r="O421" s="405"/>
      <c r="P421" s="405"/>
      <c r="Q421" s="405"/>
      <c r="R421" s="405"/>
      <c r="S421" s="405"/>
      <c r="T421" s="405"/>
      <c r="U421" s="405"/>
      <c r="V421" s="405"/>
      <c r="W421" s="405"/>
      <c r="X421" s="405"/>
      <c r="Y421" s="405"/>
      <c r="Z421" s="405"/>
      <c r="AA421" s="373"/>
      <c r="AB421" s="373"/>
      <c r="AC421" s="373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9">
        <v>4607091389357</v>
      </c>
      <c r="E422" s="390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4"/>
      <c r="R422" s="394"/>
      <c r="S422" s="394"/>
      <c r="T422" s="395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4"/>
      <c r="B423" s="405"/>
      <c r="C423" s="405"/>
      <c r="D423" s="405"/>
      <c r="E423" s="405"/>
      <c r="F423" s="405"/>
      <c r="G423" s="405"/>
      <c r="H423" s="405"/>
      <c r="I423" s="405"/>
      <c r="J423" s="405"/>
      <c r="K423" s="405"/>
      <c r="L423" s="405"/>
      <c r="M423" s="405"/>
      <c r="N423" s="405"/>
      <c r="O423" s="406"/>
      <c r="P423" s="386" t="s">
        <v>70</v>
      </c>
      <c r="Q423" s="387"/>
      <c r="R423" s="387"/>
      <c r="S423" s="387"/>
      <c r="T423" s="387"/>
      <c r="U423" s="387"/>
      <c r="V423" s="388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6"/>
      <c r="P424" s="386" t="s">
        <v>70</v>
      </c>
      <c r="Q424" s="387"/>
      <c r="R424" s="387"/>
      <c r="S424" s="387"/>
      <c r="T424" s="387"/>
      <c r="U424" s="387"/>
      <c r="V424" s="388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91" t="s">
        <v>530</v>
      </c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  <c r="AA425" s="48"/>
      <c r="AB425" s="48"/>
      <c r="AC425" s="48"/>
    </row>
    <row r="426" spans="1:68" ht="16.5" hidden="1" customHeight="1" x14ac:dyDescent="0.25">
      <c r="A426" s="424" t="s">
        <v>531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405"/>
      <c r="AA426" s="374"/>
      <c r="AB426" s="374"/>
      <c r="AC426" s="374"/>
    </row>
    <row r="427" spans="1:68" ht="14.25" hidden="1" customHeight="1" x14ac:dyDescent="0.25">
      <c r="A427" s="429" t="s">
        <v>110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405"/>
      <c r="AA427" s="373"/>
      <c r="AB427" s="373"/>
      <c r="AC427" s="373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9">
        <v>4607091389708</v>
      </c>
      <c r="E428" s="390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5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4"/>
      <c r="R428" s="394"/>
      <c r="S428" s="394"/>
      <c r="T428" s="395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4"/>
      <c r="B429" s="405"/>
      <c r="C429" s="405"/>
      <c r="D429" s="405"/>
      <c r="E429" s="405"/>
      <c r="F429" s="405"/>
      <c r="G429" s="405"/>
      <c r="H429" s="405"/>
      <c r="I429" s="405"/>
      <c r="J429" s="405"/>
      <c r="K429" s="405"/>
      <c r="L429" s="405"/>
      <c r="M429" s="405"/>
      <c r="N429" s="405"/>
      <c r="O429" s="406"/>
      <c r="P429" s="386" t="s">
        <v>70</v>
      </c>
      <c r="Q429" s="387"/>
      <c r="R429" s="387"/>
      <c r="S429" s="387"/>
      <c r="T429" s="387"/>
      <c r="U429" s="387"/>
      <c r="V429" s="388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5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05"/>
      <c r="O430" s="406"/>
      <c r="P430" s="386" t="s">
        <v>70</v>
      </c>
      <c r="Q430" s="387"/>
      <c r="R430" s="387"/>
      <c r="S430" s="387"/>
      <c r="T430" s="387"/>
      <c r="U430" s="387"/>
      <c r="V430" s="388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9" t="s">
        <v>64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373"/>
      <c r="AB431" s="373"/>
      <c r="AC431" s="373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9">
        <v>4607091389753</v>
      </c>
      <c r="E432" s="390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4"/>
      <c r="R432" s="394"/>
      <c r="S432" s="394"/>
      <c r="T432" s="395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9">
        <v>4607091389753</v>
      </c>
      <c r="E433" s="390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4"/>
      <c r="R433" s="394"/>
      <c r="S433" s="394"/>
      <c r="T433" s="395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9">
        <v>4607091389760</v>
      </c>
      <c r="E434" s="390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4"/>
      <c r="R434" s="394"/>
      <c r="S434" s="394"/>
      <c r="T434" s="395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539</v>
      </c>
      <c r="B435" s="54" t="s">
        <v>540</v>
      </c>
      <c r="C435" s="31">
        <v>4301031325</v>
      </c>
      <c r="D435" s="389">
        <v>4607091389746</v>
      </c>
      <c r="E435" s="390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4"/>
      <c r="R435" s="394"/>
      <c r="S435" s="394"/>
      <c r="T435" s="395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9">
        <v>4607091389746</v>
      </c>
      <c r="E436" s="390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9">
        <v>4680115883147</v>
      </c>
      <c r="E437" s="390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9">
        <v>4680115883147</v>
      </c>
      <c r="E438" s="390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9">
        <v>4607091384338</v>
      </c>
      <c r="E439" s="390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4"/>
      <c r="R439" s="394"/>
      <c r="S439" s="394"/>
      <c r="T439" s="395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9">
        <v>4607091384338</v>
      </c>
      <c r="E440" s="390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9">
        <v>4680115883154</v>
      </c>
      <c r="E441" s="390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9">
        <v>4680115883154</v>
      </c>
      <c r="E442" s="390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9">
        <v>4607091389524</v>
      </c>
      <c r="E443" s="390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9">
        <v>4607091389524</v>
      </c>
      <c r="E444" s="390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94"/>
      <c r="R444" s="394"/>
      <c r="S444" s="394"/>
      <c r="T444" s="395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9">
        <v>4680115883161</v>
      </c>
      <c r="E445" s="390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9">
        <v>4680115883161</v>
      </c>
      <c r="E446" s="390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4"/>
      <c r="R446" s="394"/>
      <c r="S446" s="394"/>
      <c r="T446" s="395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9">
        <v>4607091389531</v>
      </c>
      <c r="E447" s="390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4"/>
      <c r="R447" s="394"/>
      <c r="S447" s="394"/>
      <c r="T447" s="395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9">
        <v>4607091389531</v>
      </c>
      <c r="E448" s="390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4"/>
      <c r="R448" s="394"/>
      <c r="S448" s="394"/>
      <c r="T448" s="395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9">
        <v>4607091384345</v>
      </c>
      <c r="E449" s="390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4"/>
      <c r="R449" s="394"/>
      <c r="S449" s="394"/>
      <c r="T449" s="395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9">
        <v>4680115883185</v>
      </c>
      <c r="E450" s="390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6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4"/>
      <c r="R450" s="394"/>
      <c r="S450" s="394"/>
      <c r="T450" s="395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9">
        <v>4680115883185</v>
      </c>
      <c r="E451" s="390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4"/>
      <c r="R451" s="394"/>
      <c r="S451" s="394"/>
      <c r="T451" s="395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9">
        <v>4680115882928</v>
      </c>
      <c r="E452" s="390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4"/>
      <c r="R452" s="394"/>
      <c r="S452" s="394"/>
      <c r="T452" s="395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4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6"/>
      <c r="P453" s="386" t="s">
        <v>70</v>
      </c>
      <c r="Q453" s="387"/>
      <c r="R453" s="387"/>
      <c r="S453" s="387"/>
      <c r="T453" s="387"/>
      <c r="U453" s="387"/>
      <c r="V453" s="388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6"/>
      <c r="P454" s="386" t="s">
        <v>70</v>
      </c>
      <c r="Q454" s="387"/>
      <c r="R454" s="387"/>
      <c r="S454" s="387"/>
      <c r="T454" s="387"/>
      <c r="U454" s="387"/>
      <c r="V454" s="388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9" t="s">
        <v>72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405"/>
      <c r="AA455" s="373"/>
      <c r="AB455" s="373"/>
      <c r="AC455" s="373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9">
        <v>4607091384352</v>
      </c>
      <c r="E456" s="390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4"/>
      <c r="R456" s="394"/>
      <c r="S456" s="394"/>
      <c r="T456" s="395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9">
        <v>4607091389654</v>
      </c>
      <c r="E457" s="390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4"/>
      <c r="R457" s="394"/>
      <c r="S457" s="394"/>
      <c r="T457" s="395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4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6"/>
      <c r="P458" s="386" t="s">
        <v>70</v>
      </c>
      <c r="Q458" s="387"/>
      <c r="R458" s="387"/>
      <c r="S458" s="387"/>
      <c r="T458" s="387"/>
      <c r="U458" s="387"/>
      <c r="V458" s="388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6"/>
      <c r="P459" s="386" t="s">
        <v>70</v>
      </c>
      <c r="Q459" s="387"/>
      <c r="R459" s="387"/>
      <c r="S459" s="387"/>
      <c r="T459" s="387"/>
      <c r="U459" s="387"/>
      <c r="V459" s="388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9" t="s">
        <v>96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373"/>
      <c r="AB460" s="373"/>
      <c r="AC460" s="373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9">
        <v>4680115884342</v>
      </c>
      <c r="E461" s="390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4"/>
      <c r="R461" s="394"/>
      <c r="S461" s="394"/>
      <c r="T461" s="395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4"/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6"/>
      <c r="P462" s="386" t="s">
        <v>70</v>
      </c>
      <c r="Q462" s="387"/>
      <c r="R462" s="387"/>
      <c r="S462" s="387"/>
      <c r="T462" s="387"/>
      <c r="U462" s="387"/>
      <c r="V462" s="388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5"/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6"/>
      <c r="P463" s="386" t="s">
        <v>70</v>
      </c>
      <c r="Q463" s="387"/>
      <c r="R463" s="387"/>
      <c r="S463" s="387"/>
      <c r="T463" s="387"/>
      <c r="U463" s="387"/>
      <c r="V463" s="388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4" t="s">
        <v>576</v>
      </c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05"/>
      <c r="O464" s="405"/>
      <c r="P464" s="405"/>
      <c r="Q464" s="405"/>
      <c r="R464" s="405"/>
      <c r="S464" s="405"/>
      <c r="T464" s="405"/>
      <c r="U464" s="405"/>
      <c r="V464" s="405"/>
      <c r="W464" s="405"/>
      <c r="X464" s="405"/>
      <c r="Y464" s="405"/>
      <c r="Z464" s="405"/>
      <c r="AA464" s="374"/>
      <c r="AB464" s="374"/>
      <c r="AC464" s="374"/>
    </row>
    <row r="465" spans="1:68" ht="14.25" hidden="1" customHeight="1" x14ac:dyDescent="0.25">
      <c r="A465" s="429" t="s">
        <v>146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373"/>
      <c r="AB465" s="373"/>
      <c r="AC465" s="373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9">
        <v>4607091389364</v>
      </c>
      <c r="E466" s="390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5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4"/>
      <c r="R466" s="394"/>
      <c r="S466" s="394"/>
      <c r="T466" s="395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4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5"/>
      <c r="O467" s="406"/>
      <c r="P467" s="386" t="s">
        <v>70</v>
      </c>
      <c r="Q467" s="387"/>
      <c r="R467" s="387"/>
      <c r="S467" s="387"/>
      <c r="T467" s="387"/>
      <c r="U467" s="387"/>
      <c r="V467" s="388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5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6"/>
      <c r="P468" s="386" t="s">
        <v>70</v>
      </c>
      <c r="Q468" s="387"/>
      <c r="R468" s="387"/>
      <c r="S468" s="387"/>
      <c r="T468" s="387"/>
      <c r="U468" s="387"/>
      <c r="V468" s="388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9" t="s">
        <v>64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373"/>
      <c r="AB469" s="373"/>
      <c r="AC469" s="373"/>
    </row>
    <row r="470" spans="1:68" ht="27" hidden="1" customHeight="1" x14ac:dyDescent="0.25">
      <c r="A470" s="54" t="s">
        <v>579</v>
      </c>
      <c r="B470" s="54" t="s">
        <v>580</v>
      </c>
      <c r="C470" s="31">
        <v>4301031324</v>
      </c>
      <c r="D470" s="389">
        <v>4607091389739</v>
      </c>
      <c r="E470" s="390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4"/>
      <c r="R470" s="394"/>
      <c r="S470" s="394"/>
      <c r="T470" s="395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9">
        <v>4607091389739</v>
      </c>
      <c r="E471" s="390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4"/>
      <c r="R471" s="394"/>
      <c r="S471" s="394"/>
      <c r="T471" s="395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9">
        <v>4607091389425</v>
      </c>
      <c r="E472" s="390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4"/>
      <c r="R472" s="394"/>
      <c r="S472" s="394"/>
      <c r="T472" s="395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9">
        <v>4680115880771</v>
      </c>
      <c r="E473" s="390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5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4"/>
      <c r="R473" s="394"/>
      <c r="S473" s="394"/>
      <c r="T473" s="395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9">
        <v>4607091389500</v>
      </c>
      <c r="E474" s="390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4"/>
      <c r="R474" s="394"/>
      <c r="S474" s="394"/>
      <c r="T474" s="395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9">
        <v>4607091389500</v>
      </c>
      <c r="E475" s="390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4"/>
      <c r="R475" s="394"/>
      <c r="S475" s="394"/>
      <c r="T475" s="395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4"/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6"/>
      <c r="P476" s="386" t="s">
        <v>70</v>
      </c>
      <c r="Q476" s="387"/>
      <c r="R476" s="387"/>
      <c r="S476" s="387"/>
      <c r="T476" s="387"/>
      <c r="U476" s="387"/>
      <c r="V476" s="388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5"/>
      <c r="B477" s="405"/>
      <c r="C477" s="405"/>
      <c r="D477" s="405"/>
      <c r="E477" s="405"/>
      <c r="F477" s="405"/>
      <c r="G477" s="405"/>
      <c r="H477" s="405"/>
      <c r="I477" s="405"/>
      <c r="J477" s="405"/>
      <c r="K477" s="405"/>
      <c r="L477" s="405"/>
      <c r="M477" s="405"/>
      <c r="N477" s="405"/>
      <c r="O477" s="406"/>
      <c r="P477" s="386" t="s">
        <v>70</v>
      </c>
      <c r="Q477" s="387"/>
      <c r="R477" s="387"/>
      <c r="S477" s="387"/>
      <c r="T477" s="387"/>
      <c r="U477" s="387"/>
      <c r="V477" s="388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9" t="s">
        <v>105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373"/>
      <c r="AB478" s="373"/>
      <c r="AC478" s="373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9">
        <v>4680115884090</v>
      </c>
      <c r="E479" s="390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4"/>
      <c r="R479" s="394"/>
      <c r="S479" s="394"/>
      <c r="T479" s="395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4"/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6"/>
      <c r="P480" s="386" t="s">
        <v>70</v>
      </c>
      <c r="Q480" s="387"/>
      <c r="R480" s="387"/>
      <c r="S480" s="387"/>
      <c r="T480" s="387"/>
      <c r="U480" s="387"/>
      <c r="V480" s="388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5"/>
      <c r="B481" s="405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405"/>
      <c r="N481" s="405"/>
      <c r="O481" s="406"/>
      <c r="P481" s="386" t="s">
        <v>70</v>
      </c>
      <c r="Q481" s="387"/>
      <c r="R481" s="387"/>
      <c r="S481" s="387"/>
      <c r="T481" s="387"/>
      <c r="U481" s="387"/>
      <c r="V481" s="388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4" t="s">
        <v>591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374"/>
      <c r="AB482" s="374"/>
      <c r="AC482" s="374"/>
    </row>
    <row r="483" spans="1:68" ht="14.25" hidden="1" customHeight="1" x14ac:dyDescent="0.25">
      <c r="A483" s="429" t="s">
        <v>64</v>
      </c>
      <c r="B483" s="405"/>
      <c r="C483" s="405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373"/>
      <c r="AB483" s="373"/>
      <c r="AC483" s="373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9">
        <v>4680115885189</v>
      </c>
      <c r="E484" s="390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4"/>
      <c r="R484" s="394"/>
      <c r="S484" s="394"/>
      <c r="T484" s="395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9">
        <v>4680115885172</v>
      </c>
      <c r="E485" s="390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4"/>
      <c r="R485" s="394"/>
      <c r="S485" s="394"/>
      <c r="T485" s="395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9">
        <v>4680115885110</v>
      </c>
      <c r="E486" s="390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4"/>
      <c r="R486" s="394"/>
      <c r="S486" s="394"/>
      <c r="T486" s="395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4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6"/>
      <c r="P487" s="386" t="s">
        <v>70</v>
      </c>
      <c r="Q487" s="387"/>
      <c r="R487" s="387"/>
      <c r="S487" s="387"/>
      <c r="T487" s="387"/>
      <c r="U487" s="387"/>
      <c r="V487" s="388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6"/>
      <c r="P488" s="386" t="s">
        <v>70</v>
      </c>
      <c r="Q488" s="387"/>
      <c r="R488" s="387"/>
      <c r="S488" s="387"/>
      <c r="T488" s="387"/>
      <c r="U488" s="387"/>
      <c r="V488" s="388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4" t="s">
        <v>598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405"/>
      <c r="N489" s="405"/>
      <c r="O489" s="405"/>
      <c r="P489" s="405"/>
      <c r="Q489" s="405"/>
      <c r="R489" s="405"/>
      <c r="S489" s="405"/>
      <c r="T489" s="405"/>
      <c r="U489" s="405"/>
      <c r="V489" s="405"/>
      <c r="W489" s="405"/>
      <c r="X489" s="405"/>
      <c r="Y489" s="405"/>
      <c r="Z489" s="405"/>
      <c r="AA489" s="374"/>
      <c r="AB489" s="374"/>
      <c r="AC489" s="374"/>
    </row>
    <row r="490" spans="1:68" ht="14.25" hidden="1" customHeight="1" x14ac:dyDescent="0.25">
      <c r="A490" s="429" t="s">
        <v>64</v>
      </c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05"/>
      <c r="O490" s="405"/>
      <c r="P490" s="405"/>
      <c r="Q490" s="405"/>
      <c r="R490" s="405"/>
      <c r="S490" s="405"/>
      <c r="T490" s="405"/>
      <c r="U490" s="405"/>
      <c r="V490" s="405"/>
      <c r="W490" s="405"/>
      <c r="X490" s="405"/>
      <c r="Y490" s="405"/>
      <c r="Z490" s="405"/>
      <c r="AA490" s="373"/>
      <c r="AB490" s="373"/>
      <c r="AC490" s="373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9">
        <v>4680115885103</v>
      </c>
      <c r="E491" s="390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4"/>
      <c r="R491" s="394"/>
      <c r="S491" s="394"/>
      <c r="T491" s="395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4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6"/>
      <c r="P492" s="386" t="s">
        <v>70</v>
      </c>
      <c r="Q492" s="387"/>
      <c r="R492" s="387"/>
      <c r="S492" s="387"/>
      <c r="T492" s="387"/>
      <c r="U492" s="387"/>
      <c r="V492" s="388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6"/>
      <c r="P493" s="386" t="s">
        <v>70</v>
      </c>
      <c r="Q493" s="387"/>
      <c r="R493" s="387"/>
      <c r="S493" s="387"/>
      <c r="T493" s="387"/>
      <c r="U493" s="387"/>
      <c r="V493" s="388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91" t="s">
        <v>601</v>
      </c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  <c r="X494" s="392"/>
      <c r="Y494" s="392"/>
      <c r="Z494" s="392"/>
      <c r="AA494" s="48"/>
      <c r="AB494" s="48"/>
      <c r="AC494" s="48"/>
    </row>
    <row r="495" spans="1:68" ht="16.5" hidden="1" customHeight="1" x14ac:dyDescent="0.25">
      <c r="A495" s="424" t="s">
        <v>601</v>
      </c>
      <c r="B495" s="405"/>
      <c r="C495" s="405"/>
      <c r="D495" s="405"/>
      <c r="E495" s="405"/>
      <c r="F495" s="405"/>
      <c r="G495" s="405"/>
      <c r="H495" s="405"/>
      <c r="I495" s="405"/>
      <c r="J495" s="405"/>
      <c r="K495" s="405"/>
      <c r="L495" s="405"/>
      <c r="M495" s="405"/>
      <c r="N495" s="405"/>
      <c r="O495" s="405"/>
      <c r="P495" s="405"/>
      <c r="Q495" s="405"/>
      <c r="R495" s="405"/>
      <c r="S495" s="405"/>
      <c r="T495" s="405"/>
      <c r="U495" s="405"/>
      <c r="V495" s="405"/>
      <c r="W495" s="405"/>
      <c r="X495" s="405"/>
      <c r="Y495" s="405"/>
      <c r="Z495" s="405"/>
      <c r="AA495" s="374"/>
      <c r="AB495" s="374"/>
      <c r="AC495" s="374"/>
    </row>
    <row r="496" spans="1:68" ht="14.25" hidden="1" customHeight="1" x14ac:dyDescent="0.25">
      <c r="A496" s="429" t="s">
        <v>110</v>
      </c>
      <c r="B496" s="405"/>
      <c r="C496" s="405"/>
      <c r="D496" s="405"/>
      <c r="E496" s="405"/>
      <c r="F496" s="405"/>
      <c r="G496" s="405"/>
      <c r="H496" s="405"/>
      <c r="I496" s="405"/>
      <c r="J496" s="405"/>
      <c r="K496" s="405"/>
      <c r="L496" s="405"/>
      <c r="M496" s="405"/>
      <c r="N496" s="405"/>
      <c r="O496" s="405"/>
      <c r="P496" s="405"/>
      <c r="Q496" s="405"/>
      <c r="R496" s="405"/>
      <c r="S496" s="405"/>
      <c r="T496" s="405"/>
      <c r="U496" s="405"/>
      <c r="V496" s="405"/>
      <c r="W496" s="405"/>
      <c r="X496" s="405"/>
      <c r="Y496" s="405"/>
      <c r="Z496" s="405"/>
      <c r="AA496" s="373"/>
      <c r="AB496" s="373"/>
      <c r="AC496" s="373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9">
        <v>4607091389067</v>
      </c>
      <c r="E497" s="390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4"/>
      <c r="R497" s="394"/>
      <c r="S497" s="394"/>
      <c r="T497" s="395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9">
        <v>4680115885271</v>
      </c>
      <c r="E498" s="390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4"/>
      <c r="R498" s="394"/>
      <c r="S498" s="394"/>
      <c r="T498" s="395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9">
        <v>4680115884502</v>
      </c>
      <c r="E499" s="390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4"/>
      <c r="R499" s="394"/>
      <c r="S499" s="394"/>
      <c r="T499" s="395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608</v>
      </c>
      <c r="B500" s="54" t="s">
        <v>609</v>
      </c>
      <c r="C500" s="31">
        <v>4301011771</v>
      </c>
      <c r="D500" s="389">
        <v>4607091389104</v>
      </c>
      <c r="E500" s="390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4"/>
      <c r="R500" s="394"/>
      <c r="S500" s="394"/>
      <c r="T500" s="395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9">
        <v>4680115884519</v>
      </c>
      <c r="E501" s="390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4"/>
      <c r="R501" s="394"/>
      <c r="S501" s="394"/>
      <c r="T501" s="395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9">
        <v>4680115885226</v>
      </c>
      <c r="E502" s="390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4"/>
      <c r="R502" s="394"/>
      <c r="S502" s="394"/>
      <c r="T502" s="395"/>
      <c r="U502" s="34"/>
      <c r="V502" s="34"/>
      <c r="W502" s="35" t="s">
        <v>69</v>
      </c>
      <c r="X502" s="380">
        <v>5000</v>
      </c>
      <c r="Y502" s="381">
        <f t="shared" si="83"/>
        <v>5000.16</v>
      </c>
      <c r="Z502" s="36">
        <f t="shared" si="84"/>
        <v>11.32612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5340.909090909091</v>
      </c>
      <c r="BN502" s="64">
        <f t="shared" si="86"/>
        <v>5341.08</v>
      </c>
      <c r="BO502" s="64">
        <f t="shared" si="87"/>
        <v>9.1054778554778544</v>
      </c>
      <c r="BP502" s="64">
        <f t="shared" si="88"/>
        <v>9.1057692307692299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9">
        <v>4680115880603</v>
      </c>
      <c r="E503" s="390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4"/>
      <c r="R503" s="394"/>
      <c r="S503" s="394"/>
      <c r="T503" s="395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9">
        <v>4607091389982</v>
      </c>
      <c r="E504" s="390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5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4"/>
      <c r="R504" s="394"/>
      <c r="S504" s="394"/>
      <c r="T504" s="395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4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05"/>
      <c r="O505" s="406"/>
      <c r="P505" s="386" t="s">
        <v>70</v>
      </c>
      <c r="Q505" s="387"/>
      <c r="R505" s="387"/>
      <c r="S505" s="387"/>
      <c r="T505" s="387"/>
      <c r="U505" s="387"/>
      <c r="V505" s="388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946.96969696969688</v>
      </c>
      <c r="Y505" s="382">
        <f>IFERROR(Y497/H497,"0")+IFERROR(Y498/H498,"0")+IFERROR(Y499/H499,"0")+IFERROR(Y500/H500,"0")+IFERROR(Y501/H501,"0")+IFERROR(Y502/H502,"0")+IFERROR(Y503/H503,"0")+IFERROR(Y504/H504,"0")</f>
        <v>946.99999999999989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11.32612</v>
      </c>
      <c r="AA505" s="383"/>
      <c r="AB505" s="383"/>
      <c r="AC505" s="383"/>
    </row>
    <row r="506" spans="1:68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05"/>
      <c r="O506" s="406"/>
      <c r="P506" s="386" t="s">
        <v>70</v>
      </c>
      <c r="Q506" s="387"/>
      <c r="R506" s="387"/>
      <c r="S506" s="387"/>
      <c r="T506" s="387"/>
      <c r="U506" s="387"/>
      <c r="V506" s="388"/>
      <c r="W506" s="37" t="s">
        <v>69</v>
      </c>
      <c r="X506" s="382">
        <f>IFERROR(SUM(X497:X504),"0")</f>
        <v>5000</v>
      </c>
      <c r="Y506" s="382">
        <f>IFERROR(SUM(Y497:Y504),"0")</f>
        <v>5000.16</v>
      </c>
      <c r="Z506" s="37"/>
      <c r="AA506" s="383"/>
      <c r="AB506" s="383"/>
      <c r="AC506" s="383"/>
    </row>
    <row r="507" spans="1:68" ht="14.25" hidden="1" customHeight="1" x14ac:dyDescent="0.25">
      <c r="A507" s="429" t="s">
        <v>146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405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9">
        <v>4607091388930</v>
      </c>
      <c r="E508" s="390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4"/>
      <c r="R508" s="394"/>
      <c r="S508" s="394"/>
      <c r="T508" s="395"/>
      <c r="U508" s="34"/>
      <c r="V508" s="34"/>
      <c r="W508" s="35" t="s">
        <v>69</v>
      </c>
      <c r="X508" s="380">
        <v>1000</v>
      </c>
      <c r="Y508" s="381">
        <f>IFERROR(IF(X508="",0,CEILING((X508/$H508),1)*$H508),"")</f>
        <v>1003.2</v>
      </c>
      <c r="Z508" s="36">
        <f>IFERROR(IF(Y508=0,"",ROUNDUP(Y508/H508,0)*0.01196),"")</f>
        <v>2.2724000000000002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1068.1818181818182</v>
      </c>
      <c r="BN508" s="64">
        <f>IFERROR(Y508*I508/H508,"0")</f>
        <v>1071.5999999999999</v>
      </c>
      <c r="BO508" s="64">
        <f>IFERROR(1/J508*(X508/H508),"0")</f>
        <v>1.821095571095571</v>
      </c>
      <c r="BP508" s="64">
        <f>IFERROR(1/J508*(Y508/H508),"0")</f>
        <v>1.8269230769230771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9">
        <v>4680115880054</v>
      </c>
      <c r="E509" s="390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4"/>
      <c r="R509" s="394"/>
      <c r="S509" s="394"/>
      <c r="T509" s="395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4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05"/>
      <c r="O510" s="406"/>
      <c r="P510" s="386" t="s">
        <v>70</v>
      </c>
      <c r="Q510" s="387"/>
      <c r="R510" s="387"/>
      <c r="S510" s="387"/>
      <c r="T510" s="387"/>
      <c r="U510" s="387"/>
      <c r="V510" s="388"/>
      <c r="W510" s="37" t="s">
        <v>71</v>
      </c>
      <c r="X510" s="382">
        <f>IFERROR(X508/H508,"0")+IFERROR(X509/H509,"0")</f>
        <v>189.39393939393938</v>
      </c>
      <c r="Y510" s="382">
        <f>IFERROR(Y508/H508,"0")+IFERROR(Y509/H509,"0")</f>
        <v>190</v>
      </c>
      <c r="Z510" s="382">
        <f>IFERROR(IF(Z508="",0,Z508),"0")+IFERROR(IF(Z509="",0,Z509),"0")</f>
        <v>2.2724000000000002</v>
      </c>
      <c r="AA510" s="383"/>
      <c r="AB510" s="383"/>
      <c r="AC510" s="383"/>
    </row>
    <row r="511" spans="1:68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5"/>
      <c r="O511" s="406"/>
      <c r="P511" s="386" t="s">
        <v>70</v>
      </c>
      <c r="Q511" s="387"/>
      <c r="R511" s="387"/>
      <c r="S511" s="387"/>
      <c r="T511" s="387"/>
      <c r="U511" s="387"/>
      <c r="V511" s="388"/>
      <c r="W511" s="37" t="s">
        <v>69</v>
      </c>
      <c r="X511" s="382">
        <f>IFERROR(SUM(X508:X509),"0")</f>
        <v>1000</v>
      </c>
      <c r="Y511" s="382">
        <f>IFERROR(SUM(Y508:Y509),"0")</f>
        <v>1003.2</v>
      </c>
      <c r="Z511" s="37"/>
      <c r="AA511" s="383"/>
      <c r="AB511" s="383"/>
      <c r="AC511" s="383"/>
    </row>
    <row r="512" spans="1:68" ht="14.25" hidden="1" customHeight="1" x14ac:dyDescent="0.25">
      <c r="A512" s="429" t="s">
        <v>64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373"/>
      <c r="AB512" s="373"/>
      <c r="AC512" s="373"/>
    </row>
    <row r="513" spans="1:68" ht="27" hidden="1" customHeight="1" x14ac:dyDescent="0.25">
      <c r="A513" s="54" t="s">
        <v>622</v>
      </c>
      <c r="B513" s="54" t="s">
        <v>623</v>
      </c>
      <c r="C513" s="31">
        <v>4301031252</v>
      </c>
      <c r="D513" s="389">
        <v>4680115883116</v>
      </c>
      <c r="E513" s="390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4"/>
      <c r="R513" s="394"/>
      <c r="S513" s="394"/>
      <c r="T513" s="395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9">
        <v>4680115883093</v>
      </c>
      <c r="E514" s="390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4"/>
      <c r="R514" s="394"/>
      <c r="S514" s="394"/>
      <c r="T514" s="395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9">
        <v>4680115883109</v>
      </c>
      <c r="E515" s="390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4"/>
      <c r="R515" s="394"/>
      <c r="S515" s="394"/>
      <c r="T515" s="395"/>
      <c r="U515" s="34"/>
      <c r="V515" s="34"/>
      <c r="W515" s="35" t="s">
        <v>69</v>
      </c>
      <c r="X515" s="380">
        <v>1000</v>
      </c>
      <c r="Y515" s="381">
        <f t="shared" si="89"/>
        <v>1003.2</v>
      </c>
      <c r="Z515" s="36">
        <f>IFERROR(IF(Y515=0,"",ROUNDUP(Y515/H515,0)*0.01196),"")</f>
        <v>2.2724000000000002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1068.1818181818182</v>
      </c>
      <c r="BN515" s="64">
        <f t="shared" si="91"/>
        <v>1071.5999999999999</v>
      </c>
      <c r="BO515" s="64">
        <f t="shared" si="92"/>
        <v>1.821095571095571</v>
      </c>
      <c r="BP515" s="64">
        <f t="shared" si="93"/>
        <v>1.8269230769230771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9">
        <v>4680115882072</v>
      </c>
      <c r="E516" s="390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4"/>
      <c r="R516" s="394"/>
      <c r="S516" s="394"/>
      <c r="T516" s="395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9">
        <v>4680115882102</v>
      </c>
      <c r="E517" s="390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4"/>
      <c r="R517" s="394"/>
      <c r="S517" s="394"/>
      <c r="T517" s="395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9">
        <v>4680115882096</v>
      </c>
      <c r="E518" s="390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4"/>
      <c r="R518" s="394"/>
      <c r="S518" s="394"/>
      <c r="T518" s="395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4"/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6"/>
      <c r="P519" s="386" t="s">
        <v>70</v>
      </c>
      <c r="Q519" s="387"/>
      <c r="R519" s="387"/>
      <c r="S519" s="387"/>
      <c r="T519" s="387"/>
      <c r="U519" s="387"/>
      <c r="V519" s="388"/>
      <c r="W519" s="37" t="s">
        <v>71</v>
      </c>
      <c r="X519" s="382">
        <f>IFERROR(X513/H513,"0")+IFERROR(X514/H514,"0")+IFERROR(X515/H515,"0")+IFERROR(X516/H516,"0")+IFERROR(X517/H517,"0")+IFERROR(X518/H518,"0")</f>
        <v>189.39393939393938</v>
      </c>
      <c r="Y519" s="382">
        <f>IFERROR(Y513/H513,"0")+IFERROR(Y514/H514,"0")+IFERROR(Y515/H515,"0")+IFERROR(Y516/H516,"0")+IFERROR(Y517/H517,"0")+IFERROR(Y518/H518,"0")</f>
        <v>190</v>
      </c>
      <c r="Z519" s="382">
        <f>IFERROR(IF(Z513="",0,Z513),"0")+IFERROR(IF(Z514="",0,Z514),"0")+IFERROR(IF(Z515="",0,Z515),"0")+IFERROR(IF(Z516="",0,Z516),"0")+IFERROR(IF(Z517="",0,Z517),"0")+IFERROR(IF(Z518="",0,Z518),"0")</f>
        <v>2.2724000000000002</v>
      </c>
      <c r="AA519" s="383"/>
      <c r="AB519" s="383"/>
      <c r="AC519" s="383"/>
    </row>
    <row r="520" spans="1:68" x14ac:dyDescent="0.2">
      <c r="A520" s="405"/>
      <c r="B520" s="405"/>
      <c r="C520" s="405"/>
      <c r="D520" s="405"/>
      <c r="E520" s="405"/>
      <c r="F520" s="405"/>
      <c r="G520" s="405"/>
      <c r="H520" s="405"/>
      <c r="I520" s="405"/>
      <c r="J520" s="405"/>
      <c r="K520" s="405"/>
      <c r="L520" s="405"/>
      <c r="M520" s="405"/>
      <c r="N520" s="405"/>
      <c r="O520" s="406"/>
      <c r="P520" s="386" t="s">
        <v>70</v>
      </c>
      <c r="Q520" s="387"/>
      <c r="R520" s="387"/>
      <c r="S520" s="387"/>
      <c r="T520" s="387"/>
      <c r="U520" s="387"/>
      <c r="V520" s="388"/>
      <c r="W520" s="37" t="s">
        <v>69</v>
      </c>
      <c r="X520" s="382">
        <f>IFERROR(SUM(X513:X518),"0")</f>
        <v>1000</v>
      </c>
      <c r="Y520" s="382">
        <f>IFERROR(SUM(Y513:Y518),"0")</f>
        <v>1003.2</v>
      </c>
      <c r="Z520" s="37"/>
      <c r="AA520" s="383"/>
      <c r="AB520" s="383"/>
      <c r="AC520" s="383"/>
    </row>
    <row r="521" spans="1:68" ht="14.25" hidden="1" customHeight="1" x14ac:dyDescent="0.25">
      <c r="A521" s="429" t="s">
        <v>72</v>
      </c>
      <c r="B521" s="405"/>
      <c r="C521" s="405"/>
      <c r="D521" s="405"/>
      <c r="E521" s="405"/>
      <c r="F521" s="405"/>
      <c r="G521" s="405"/>
      <c r="H521" s="405"/>
      <c r="I521" s="405"/>
      <c r="J521" s="405"/>
      <c r="K521" s="405"/>
      <c r="L521" s="405"/>
      <c r="M521" s="405"/>
      <c r="N521" s="405"/>
      <c r="O521" s="405"/>
      <c r="P521" s="405"/>
      <c r="Q521" s="405"/>
      <c r="R521" s="405"/>
      <c r="S521" s="405"/>
      <c r="T521" s="405"/>
      <c r="U521" s="405"/>
      <c r="V521" s="405"/>
      <c r="W521" s="405"/>
      <c r="X521" s="405"/>
      <c r="Y521" s="405"/>
      <c r="Z521" s="405"/>
      <c r="AA521" s="373"/>
      <c r="AB521" s="373"/>
      <c r="AC521" s="373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9">
        <v>4607091383409</v>
      </c>
      <c r="E522" s="390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4"/>
      <c r="R522" s="394"/>
      <c r="S522" s="394"/>
      <c r="T522" s="395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9">
        <v>4607091383416</v>
      </c>
      <c r="E523" s="390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4"/>
      <c r="R523" s="394"/>
      <c r="S523" s="394"/>
      <c r="T523" s="395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9">
        <v>4680115883536</v>
      </c>
      <c r="E524" s="390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4"/>
      <c r="R524" s="394"/>
      <c r="S524" s="394"/>
      <c r="T524" s="395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4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6"/>
      <c r="P525" s="386" t="s">
        <v>70</v>
      </c>
      <c r="Q525" s="387"/>
      <c r="R525" s="387"/>
      <c r="S525" s="387"/>
      <c r="T525" s="387"/>
      <c r="U525" s="387"/>
      <c r="V525" s="388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5"/>
      <c r="O526" s="406"/>
      <c r="P526" s="386" t="s">
        <v>70</v>
      </c>
      <c r="Q526" s="387"/>
      <c r="R526" s="387"/>
      <c r="S526" s="387"/>
      <c r="T526" s="387"/>
      <c r="U526" s="387"/>
      <c r="V526" s="388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9" t="s">
        <v>167</v>
      </c>
      <c r="B527" s="405"/>
      <c r="C527" s="405"/>
      <c r="D527" s="405"/>
      <c r="E527" s="405"/>
      <c r="F527" s="405"/>
      <c r="G527" s="405"/>
      <c r="H527" s="405"/>
      <c r="I527" s="405"/>
      <c r="J527" s="405"/>
      <c r="K527" s="405"/>
      <c r="L527" s="405"/>
      <c r="M527" s="405"/>
      <c r="N527" s="405"/>
      <c r="O527" s="405"/>
      <c r="P527" s="405"/>
      <c r="Q527" s="405"/>
      <c r="R527" s="405"/>
      <c r="S527" s="405"/>
      <c r="T527" s="405"/>
      <c r="U527" s="405"/>
      <c r="V527" s="405"/>
      <c r="W527" s="405"/>
      <c r="X527" s="405"/>
      <c r="Y527" s="405"/>
      <c r="Z527" s="405"/>
      <c r="AA527" s="373"/>
      <c r="AB527" s="373"/>
      <c r="AC527" s="373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9">
        <v>4680115885035</v>
      </c>
      <c r="E528" s="390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6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4"/>
      <c r="R528" s="394"/>
      <c r="S528" s="394"/>
      <c r="T528" s="395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4"/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6"/>
      <c r="P529" s="386" t="s">
        <v>70</v>
      </c>
      <c r="Q529" s="387"/>
      <c r="R529" s="387"/>
      <c r="S529" s="387"/>
      <c r="T529" s="387"/>
      <c r="U529" s="387"/>
      <c r="V529" s="388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5"/>
      <c r="B530" s="405"/>
      <c r="C530" s="405"/>
      <c r="D530" s="405"/>
      <c r="E530" s="405"/>
      <c r="F530" s="405"/>
      <c r="G530" s="405"/>
      <c r="H530" s="405"/>
      <c r="I530" s="405"/>
      <c r="J530" s="405"/>
      <c r="K530" s="405"/>
      <c r="L530" s="405"/>
      <c r="M530" s="405"/>
      <c r="N530" s="405"/>
      <c r="O530" s="406"/>
      <c r="P530" s="386" t="s">
        <v>70</v>
      </c>
      <c r="Q530" s="387"/>
      <c r="R530" s="387"/>
      <c r="S530" s="387"/>
      <c r="T530" s="387"/>
      <c r="U530" s="387"/>
      <c r="V530" s="388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91" t="s">
        <v>642</v>
      </c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2"/>
      <c r="O531" s="392"/>
      <c r="P531" s="392"/>
      <c r="Q531" s="392"/>
      <c r="R531" s="392"/>
      <c r="S531" s="392"/>
      <c r="T531" s="392"/>
      <c r="U531" s="392"/>
      <c r="V531" s="392"/>
      <c r="W531" s="392"/>
      <c r="X531" s="392"/>
      <c r="Y531" s="392"/>
      <c r="Z531" s="392"/>
      <c r="AA531" s="48"/>
      <c r="AB531" s="48"/>
      <c r="AC531" s="48"/>
    </row>
    <row r="532" spans="1:68" ht="16.5" hidden="1" customHeight="1" x14ac:dyDescent="0.25">
      <c r="A532" s="424" t="s">
        <v>642</v>
      </c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05"/>
      <c r="O532" s="405"/>
      <c r="P532" s="405"/>
      <c r="Q532" s="405"/>
      <c r="R532" s="405"/>
      <c r="S532" s="405"/>
      <c r="T532" s="405"/>
      <c r="U532" s="405"/>
      <c r="V532" s="405"/>
      <c r="W532" s="405"/>
      <c r="X532" s="405"/>
      <c r="Y532" s="405"/>
      <c r="Z532" s="405"/>
      <c r="AA532" s="374"/>
      <c r="AB532" s="374"/>
      <c r="AC532" s="374"/>
    </row>
    <row r="533" spans="1:68" ht="14.25" hidden="1" customHeight="1" x14ac:dyDescent="0.25">
      <c r="A533" s="429" t="s">
        <v>110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405"/>
      <c r="AA533" s="373"/>
      <c r="AB533" s="373"/>
      <c r="AC533" s="373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9">
        <v>4640242181011</v>
      </c>
      <c r="E534" s="390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3" t="s">
        <v>645</v>
      </c>
      <c r="Q534" s="394"/>
      <c r="R534" s="394"/>
      <c r="S534" s="394"/>
      <c r="T534" s="395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9">
        <v>4640242180441</v>
      </c>
      <c r="E535" s="390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08" t="s">
        <v>648</v>
      </c>
      <c r="Q535" s="394"/>
      <c r="R535" s="394"/>
      <c r="S535" s="394"/>
      <c r="T535" s="395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9">
        <v>4640242180564</v>
      </c>
      <c r="E536" s="390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79" t="s">
        <v>651</v>
      </c>
      <c r="Q536" s="394"/>
      <c r="R536" s="394"/>
      <c r="S536" s="394"/>
      <c r="T536" s="395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9">
        <v>4640242180922</v>
      </c>
      <c r="E537" s="390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1" t="s">
        <v>654</v>
      </c>
      <c r="Q537" s="394"/>
      <c r="R537" s="394"/>
      <c r="S537" s="394"/>
      <c r="T537" s="395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9">
        <v>4640242181189</v>
      </c>
      <c r="E538" s="390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568" t="s">
        <v>657</v>
      </c>
      <c r="Q538" s="394"/>
      <c r="R538" s="394"/>
      <c r="S538" s="394"/>
      <c r="T538" s="395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9">
        <v>4640242180038</v>
      </c>
      <c r="E539" s="390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4" t="s">
        <v>660</v>
      </c>
      <c r="Q539" s="394"/>
      <c r="R539" s="394"/>
      <c r="S539" s="394"/>
      <c r="T539" s="395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9">
        <v>4640242181172</v>
      </c>
      <c r="E540" s="390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71" t="s">
        <v>663</v>
      </c>
      <c r="Q540" s="394"/>
      <c r="R540" s="394"/>
      <c r="S540" s="394"/>
      <c r="T540" s="395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4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6"/>
      <c r="P541" s="386" t="s">
        <v>70</v>
      </c>
      <c r="Q541" s="387"/>
      <c r="R541" s="387"/>
      <c r="S541" s="387"/>
      <c r="T541" s="387"/>
      <c r="U541" s="387"/>
      <c r="V541" s="388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5"/>
      <c r="O542" s="406"/>
      <c r="P542" s="386" t="s">
        <v>70</v>
      </c>
      <c r="Q542" s="387"/>
      <c r="R542" s="387"/>
      <c r="S542" s="387"/>
      <c r="T542" s="387"/>
      <c r="U542" s="387"/>
      <c r="V542" s="388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9" t="s">
        <v>146</v>
      </c>
      <c r="B543" s="405"/>
      <c r="C543" s="405"/>
      <c r="D543" s="405"/>
      <c r="E543" s="405"/>
      <c r="F543" s="405"/>
      <c r="G543" s="405"/>
      <c r="H543" s="405"/>
      <c r="I543" s="405"/>
      <c r="J543" s="405"/>
      <c r="K543" s="405"/>
      <c r="L543" s="405"/>
      <c r="M543" s="405"/>
      <c r="N543" s="405"/>
      <c r="O543" s="405"/>
      <c r="P543" s="405"/>
      <c r="Q543" s="405"/>
      <c r="R543" s="405"/>
      <c r="S543" s="405"/>
      <c r="T543" s="405"/>
      <c r="U543" s="405"/>
      <c r="V543" s="405"/>
      <c r="W543" s="405"/>
      <c r="X543" s="405"/>
      <c r="Y543" s="405"/>
      <c r="Z543" s="405"/>
      <c r="AA543" s="373"/>
      <c r="AB543" s="373"/>
      <c r="AC543" s="373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9">
        <v>4640242180519</v>
      </c>
      <c r="E544" s="390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04" t="s">
        <v>666</v>
      </c>
      <c r="Q544" s="394"/>
      <c r="R544" s="394"/>
      <c r="S544" s="394"/>
      <c r="T544" s="395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9">
        <v>4640242180526</v>
      </c>
      <c r="E545" s="390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15" t="s">
        <v>669</v>
      </c>
      <c r="Q545" s="394"/>
      <c r="R545" s="394"/>
      <c r="S545" s="394"/>
      <c r="T545" s="395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9">
        <v>4640242180090</v>
      </c>
      <c r="E546" s="390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9" t="s">
        <v>672</v>
      </c>
      <c r="Q546" s="394"/>
      <c r="R546" s="394"/>
      <c r="S546" s="394"/>
      <c r="T546" s="395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9">
        <v>4640242181363</v>
      </c>
      <c r="E547" s="390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1" t="s">
        <v>675</v>
      </c>
      <c r="Q547" s="394"/>
      <c r="R547" s="394"/>
      <c r="S547" s="394"/>
      <c r="T547" s="395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4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6"/>
      <c r="P548" s="386" t="s">
        <v>70</v>
      </c>
      <c r="Q548" s="387"/>
      <c r="R548" s="387"/>
      <c r="S548" s="387"/>
      <c r="T548" s="387"/>
      <c r="U548" s="387"/>
      <c r="V548" s="388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6"/>
      <c r="P549" s="386" t="s">
        <v>70</v>
      </c>
      <c r="Q549" s="387"/>
      <c r="R549" s="387"/>
      <c r="S549" s="387"/>
      <c r="T549" s="387"/>
      <c r="U549" s="387"/>
      <c r="V549" s="388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9" t="s">
        <v>64</v>
      </c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5"/>
      <c r="O550" s="405"/>
      <c r="P550" s="405"/>
      <c r="Q550" s="405"/>
      <c r="R550" s="405"/>
      <c r="S550" s="405"/>
      <c r="T550" s="405"/>
      <c r="U550" s="405"/>
      <c r="V550" s="405"/>
      <c r="W550" s="405"/>
      <c r="X550" s="405"/>
      <c r="Y550" s="405"/>
      <c r="Z550" s="405"/>
      <c r="AA550" s="373"/>
      <c r="AB550" s="373"/>
      <c r="AC550" s="373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9">
        <v>4640242180816</v>
      </c>
      <c r="E551" s="390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1" t="s">
        <v>678</v>
      </c>
      <c r="Q551" s="394"/>
      <c r="R551" s="394"/>
      <c r="S551" s="394"/>
      <c r="T551" s="395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679</v>
      </c>
      <c r="B552" s="54" t="s">
        <v>680</v>
      </c>
      <c r="C552" s="31">
        <v>4301031244</v>
      </c>
      <c r="D552" s="389">
        <v>4640242180595</v>
      </c>
      <c r="E552" s="390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35" t="s">
        <v>681</v>
      </c>
      <c r="Q552" s="394"/>
      <c r="R552" s="394"/>
      <c r="S552" s="394"/>
      <c r="T552" s="395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9">
        <v>4640242181615</v>
      </c>
      <c r="E553" s="390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96" t="s">
        <v>684</v>
      </c>
      <c r="Q553" s="394"/>
      <c r="R553" s="394"/>
      <c r="S553" s="394"/>
      <c r="T553" s="395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9">
        <v>4640242181639</v>
      </c>
      <c r="E554" s="390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09" t="s">
        <v>687</v>
      </c>
      <c r="Q554" s="394"/>
      <c r="R554" s="394"/>
      <c r="S554" s="394"/>
      <c r="T554" s="395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9">
        <v>4640242181622</v>
      </c>
      <c r="E555" s="390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6" t="s">
        <v>690</v>
      </c>
      <c r="Q555" s="394"/>
      <c r="R555" s="394"/>
      <c r="S555" s="394"/>
      <c r="T555" s="395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9">
        <v>4640242180908</v>
      </c>
      <c r="E556" s="390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4" t="s">
        <v>693</v>
      </c>
      <c r="Q556" s="394"/>
      <c r="R556" s="394"/>
      <c r="S556" s="394"/>
      <c r="T556" s="395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9">
        <v>4640242180489</v>
      </c>
      <c r="E557" s="390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750" t="s">
        <v>696</v>
      </c>
      <c r="Q557" s="394"/>
      <c r="R557" s="394"/>
      <c r="S557" s="394"/>
      <c r="T557" s="395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4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05"/>
      <c r="O558" s="406"/>
      <c r="P558" s="386" t="s">
        <v>70</v>
      </c>
      <c r="Q558" s="387"/>
      <c r="R558" s="387"/>
      <c r="S558" s="387"/>
      <c r="T558" s="387"/>
      <c r="U558" s="387"/>
      <c r="V558" s="388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05"/>
      <c r="O559" s="406"/>
      <c r="P559" s="386" t="s">
        <v>70</v>
      </c>
      <c r="Q559" s="387"/>
      <c r="R559" s="387"/>
      <c r="S559" s="387"/>
      <c r="T559" s="387"/>
      <c r="U559" s="387"/>
      <c r="V559" s="388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9" t="s">
        <v>72</v>
      </c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05"/>
      <c r="O560" s="405"/>
      <c r="P560" s="405"/>
      <c r="Q560" s="405"/>
      <c r="R560" s="405"/>
      <c r="S560" s="405"/>
      <c r="T560" s="405"/>
      <c r="U560" s="405"/>
      <c r="V560" s="405"/>
      <c r="W560" s="405"/>
      <c r="X560" s="405"/>
      <c r="Y560" s="405"/>
      <c r="Z560" s="405"/>
      <c r="AA560" s="373"/>
      <c r="AB560" s="373"/>
      <c r="AC560" s="373"/>
    </row>
    <row r="561" spans="1:68" ht="27" hidden="1" customHeight="1" x14ac:dyDescent="0.25">
      <c r="A561" s="54" t="s">
        <v>697</v>
      </c>
      <c r="B561" s="54" t="s">
        <v>698</v>
      </c>
      <c r="C561" s="31">
        <v>4301051746</v>
      </c>
      <c r="D561" s="389">
        <v>4640242180533</v>
      </c>
      <c r="E561" s="390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06" t="s">
        <v>699</v>
      </c>
      <c r="Q561" s="394"/>
      <c r="R561" s="394"/>
      <c r="S561" s="394"/>
      <c r="T561" s="395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9">
        <v>4640242180540</v>
      </c>
      <c r="E562" s="390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8" t="s">
        <v>702</v>
      </c>
      <c r="Q562" s="394"/>
      <c r="R562" s="394"/>
      <c r="S562" s="394"/>
      <c r="T562" s="395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9">
        <v>4640242181233</v>
      </c>
      <c r="E563" s="390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49" t="s">
        <v>705</v>
      </c>
      <c r="Q563" s="394"/>
      <c r="R563" s="394"/>
      <c r="S563" s="394"/>
      <c r="T563" s="395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9">
        <v>4640242181226</v>
      </c>
      <c r="E564" s="390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5" t="s">
        <v>708</v>
      </c>
      <c r="Q564" s="394"/>
      <c r="R564" s="394"/>
      <c r="S564" s="394"/>
      <c r="T564" s="395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4"/>
      <c r="B565" s="405"/>
      <c r="C565" s="405"/>
      <c r="D565" s="405"/>
      <c r="E565" s="405"/>
      <c r="F565" s="405"/>
      <c r="G565" s="405"/>
      <c r="H565" s="405"/>
      <c r="I565" s="405"/>
      <c r="J565" s="405"/>
      <c r="K565" s="405"/>
      <c r="L565" s="405"/>
      <c r="M565" s="405"/>
      <c r="N565" s="405"/>
      <c r="O565" s="406"/>
      <c r="P565" s="386" t="s">
        <v>70</v>
      </c>
      <c r="Q565" s="387"/>
      <c r="R565" s="387"/>
      <c r="S565" s="387"/>
      <c r="T565" s="387"/>
      <c r="U565" s="387"/>
      <c r="V565" s="388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5"/>
      <c r="B566" s="405"/>
      <c r="C566" s="405"/>
      <c r="D566" s="405"/>
      <c r="E566" s="405"/>
      <c r="F566" s="405"/>
      <c r="G566" s="405"/>
      <c r="H566" s="405"/>
      <c r="I566" s="405"/>
      <c r="J566" s="405"/>
      <c r="K566" s="405"/>
      <c r="L566" s="405"/>
      <c r="M566" s="405"/>
      <c r="N566" s="405"/>
      <c r="O566" s="406"/>
      <c r="P566" s="386" t="s">
        <v>70</v>
      </c>
      <c r="Q566" s="387"/>
      <c r="R566" s="387"/>
      <c r="S566" s="387"/>
      <c r="T566" s="387"/>
      <c r="U566" s="387"/>
      <c r="V566" s="388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9" t="s">
        <v>167</v>
      </c>
      <c r="B567" s="405"/>
      <c r="C567" s="405"/>
      <c r="D567" s="405"/>
      <c r="E567" s="405"/>
      <c r="F567" s="405"/>
      <c r="G567" s="405"/>
      <c r="H567" s="405"/>
      <c r="I567" s="405"/>
      <c r="J567" s="405"/>
      <c r="K567" s="405"/>
      <c r="L567" s="405"/>
      <c r="M567" s="405"/>
      <c r="N567" s="405"/>
      <c r="O567" s="405"/>
      <c r="P567" s="405"/>
      <c r="Q567" s="405"/>
      <c r="R567" s="405"/>
      <c r="S567" s="405"/>
      <c r="T567" s="405"/>
      <c r="U567" s="405"/>
      <c r="V567" s="405"/>
      <c r="W567" s="405"/>
      <c r="X567" s="405"/>
      <c r="Y567" s="405"/>
      <c r="Z567" s="405"/>
      <c r="AA567" s="373"/>
      <c r="AB567" s="373"/>
      <c r="AC567" s="373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9">
        <v>4640242180120</v>
      </c>
      <c r="E568" s="390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63" t="s">
        <v>711</v>
      </c>
      <c r="Q568" s="394"/>
      <c r="R568" s="394"/>
      <c r="S568" s="394"/>
      <c r="T568" s="395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9">
        <v>4640242180120</v>
      </c>
      <c r="E569" s="390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76" t="s">
        <v>713</v>
      </c>
      <c r="Q569" s="394"/>
      <c r="R569" s="394"/>
      <c r="S569" s="394"/>
      <c r="T569" s="395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9">
        <v>4640242180137</v>
      </c>
      <c r="E570" s="390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78" t="s">
        <v>716</v>
      </c>
      <c r="Q570" s="394"/>
      <c r="R570" s="394"/>
      <c r="S570" s="394"/>
      <c r="T570" s="395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9">
        <v>4640242180137</v>
      </c>
      <c r="E571" s="390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95" t="s">
        <v>718</v>
      </c>
      <c r="Q571" s="394"/>
      <c r="R571" s="394"/>
      <c r="S571" s="394"/>
      <c r="T571" s="395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4"/>
      <c r="B572" s="405"/>
      <c r="C572" s="405"/>
      <c r="D572" s="405"/>
      <c r="E572" s="405"/>
      <c r="F572" s="405"/>
      <c r="G572" s="405"/>
      <c r="H572" s="405"/>
      <c r="I572" s="405"/>
      <c r="J572" s="405"/>
      <c r="K572" s="405"/>
      <c r="L572" s="405"/>
      <c r="M572" s="405"/>
      <c r="N572" s="405"/>
      <c r="O572" s="406"/>
      <c r="P572" s="386" t="s">
        <v>70</v>
      </c>
      <c r="Q572" s="387"/>
      <c r="R572" s="387"/>
      <c r="S572" s="387"/>
      <c r="T572" s="387"/>
      <c r="U572" s="387"/>
      <c r="V572" s="388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5"/>
      <c r="B573" s="405"/>
      <c r="C573" s="405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6"/>
      <c r="P573" s="386" t="s">
        <v>70</v>
      </c>
      <c r="Q573" s="387"/>
      <c r="R573" s="387"/>
      <c r="S573" s="387"/>
      <c r="T573" s="387"/>
      <c r="U573" s="387"/>
      <c r="V573" s="388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4" t="s">
        <v>719</v>
      </c>
      <c r="B574" s="405"/>
      <c r="C574" s="405"/>
      <c r="D574" s="405"/>
      <c r="E574" s="405"/>
      <c r="F574" s="405"/>
      <c r="G574" s="405"/>
      <c r="H574" s="405"/>
      <c r="I574" s="405"/>
      <c r="J574" s="405"/>
      <c r="K574" s="405"/>
      <c r="L574" s="405"/>
      <c r="M574" s="405"/>
      <c r="N574" s="405"/>
      <c r="O574" s="405"/>
      <c r="P574" s="405"/>
      <c r="Q574" s="405"/>
      <c r="R574" s="405"/>
      <c r="S574" s="405"/>
      <c r="T574" s="405"/>
      <c r="U574" s="405"/>
      <c r="V574" s="405"/>
      <c r="W574" s="405"/>
      <c r="X574" s="405"/>
      <c r="Y574" s="405"/>
      <c r="Z574" s="405"/>
      <c r="AA574" s="374"/>
      <c r="AB574" s="374"/>
      <c r="AC574" s="374"/>
    </row>
    <row r="575" spans="1:68" ht="14.25" hidden="1" customHeight="1" x14ac:dyDescent="0.25">
      <c r="A575" s="429" t="s">
        <v>110</v>
      </c>
      <c r="B575" s="405"/>
      <c r="C575" s="405"/>
      <c r="D575" s="405"/>
      <c r="E575" s="405"/>
      <c r="F575" s="405"/>
      <c r="G575" s="405"/>
      <c r="H575" s="405"/>
      <c r="I575" s="405"/>
      <c r="J575" s="405"/>
      <c r="K575" s="405"/>
      <c r="L575" s="405"/>
      <c r="M575" s="405"/>
      <c r="N575" s="405"/>
      <c r="O575" s="405"/>
      <c r="P575" s="405"/>
      <c r="Q575" s="405"/>
      <c r="R575" s="405"/>
      <c r="S575" s="405"/>
      <c r="T575" s="405"/>
      <c r="U575" s="405"/>
      <c r="V575" s="405"/>
      <c r="W575" s="405"/>
      <c r="X575" s="405"/>
      <c r="Y575" s="405"/>
      <c r="Z575" s="405"/>
      <c r="AA575" s="373"/>
      <c r="AB575" s="373"/>
      <c r="AC575" s="373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9">
        <v>4640242180045</v>
      </c>
      <c r="E576" s="390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0" t="s">
        <v>722</v>
      </c>
      <c r="Q576" s="394"/>
      <c r="R576" s="394"/>
      <c r="S576" s="394"/>
      <c r="T576" s="395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9">
        <v>4640242180601</v>
      </c>
      <c r="E577" s="390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5" t="s">
        <v>725</v>
      </c>
      <c r="Q577" s="394"/>
      <c r="R577" s="394"/>
      <c r="S577" s="394"/>
      <c r="T577" s="395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4"/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6"/>
      <c r="P578" s="386" t="s">
        <v>70</v>
      </c>
      <c r="Q578" s="387"/>
      <c r="R578" s="387"/>
      <c r="S578" s="387"/>
      <c r="T578" s="387"/>
      <c r="U578" s="387"/>
      <c r="V578" s="388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5"/>
      <c r="B579" s="405"/>
      <c r="C579" s="405"/>
      <c r="D579" s="405"/>
      <c r="E579" s="405"/>
      <c r="F579" s="405"/>
      <c r="G579" s="405"/>
      <c r="H579" s="405"/>
      <c r="I579" s="405"/>
      <c r="J579" s="405"/>
      <c r="K579" s="405"/>
      <c r="L579" s="405"/>
      <c r="M579" s="405"/>
      <c r="N579" s="405"/>
      <c r="O579" s="406"/>
      <c r="P579" s="386" t="s">
        <v>70</v>
      </c>
      <c r="Q579" s="387"/>
      <c r="R579" s="387"/>
      <c r="S579" s="387"/>
      <c r="T579" s="387"/>
      <c r="U579" s="387"/>
      <c r="V579" s="388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9" t="s">
        <v>146</v>
      </c>
      <c r="B580" s="405"/>
      <c r="C580" s="405"/>
      <c r="D580" s="405"/>
      <c r="E580" s="405"/>
      <c r="F580" s="405"/>
      <c r="G580" s="405"/>
      <c r="H580" s="405"/>
      <c r="I580" s="405"/>
      <c r="J580" s="405"/>
      <c r="K580" s="405"/>
      <c r="L580" s="405"/>
      <c r="M580" s="405"/>
      <c r="N580" s="405"/>
      <c r="O580" s="405"/>
      <c r="P580" s="405"/>
      <c r="Q580" s="405"/>
      <c r="R580" s="405"/>
      <c r="S580" s="405"/>
      <c r="T580" s="405"/>
      <c r="U580" s="405"/>
      <c r="V580" s="405"/>
      <c r="W580" s="405"/>
      <c r="X580" s="405"/>
      <c r="Y580" s="405"/>
      <c r="Z580" s="405"/>
      <c r="AA580" s="373"/>
      <c r="AB580" s="373"/>
      <c r="AC580" s="373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9">
        <v>4640242180090</v>
      </c>
      <c r="E581" s="390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05" t="s">
        <v>728</v>
      </c>
      <c r="Q581" s="394"/>
      <c r="R581" s="394"/>
      <c r="S581" s="394"/>
      <c r="T581" s="395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4"/>
      <c r="B582" s="405"/>
      <c r="C582" s="405"/>
      <c r="D582" s="405"/>
      <c r="E582" s="405"/>
      <c r="F582" s="405"/>
      <c r="G582" s="405"/>
      <c r="H582" s="405"/>
      <c r="I582" s="405"/>
      <c r="J582" s="405"/>
      <c r="K582" s="405"/>
      <c r="L582" s="405"/>
      <c r="M582" s="405"/>
      <c r="N582" s="405"/>
      <c r="O582" s="406"/>
      <c r="P582" s="386" t="s">
        <v>70</v>
      </c>
      <c r="Q582" s="387"/>
      <c r="R582" s="387"/>
      <c r="S582" s="387"/>
      <c r="T582" s="387"/>
      <c r="U582" s="387"/>
      <c r="V582" s="388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5"/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6"/>
      <c r="P583" s="386" t="s">
        <v>70</v>
      </c>
      <c r="Q583" s="387"/>
      <c r="R583" s="387"/>
      <c r="S583" s="387"/>
      <c r="T583" s="387"/>
      <c r="U583" s="387"/>
      <c r="V583" s="388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9" t="s">
        <v>64</v>
      </c>
      <c r="B584" s="405"/>
      <c r="C584" s="405"/>
      <c r="D584" s="405"/>
      <c r="E584" s="405"/>
      <c r="F584" s="405"/>
      <c r="G584" s="405"/>
      <c r="H584" s="405"/>
      <c r="I584" s="405"/>
      <c r="J584" s="405"/>
      <c r="K584" s="405"/>
      <c r="L584" s="405"/>
      <c r="M584" s="405"/>
      <c r="N584" s="405"/>
      <c r="O584" s="405"/>
      <c r="P584" s="405"/>
      <c r="Q584" s="405"/>
      <c r="R584" s="405"/>
      <c r="S584" s="405"/>
      <c r="T584" s="405"/>
      <c r="U584" s="405"/>
      <c r="V584" s="405"/>
      <c r="W584" s="405"/>
      <c r="X584" s="405"/>
      <c r="Y584" s="405"/>
      <c r="Z584" s="405"/>
      <c r="AA584" s="373"/>
      <c r="AB584" s="373"/>
      <c r="AC584" s="373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9">
        <v>4640242180076</v>
      </c>
      <c r="E585" s="390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0" t="s">
        <v>731</v>
      </c>
      <c r="Q585" s="394"/>
      <c r="R585" s="394"/>
      <c r="S585" s="394"/>
      <c r="T585" s="395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4"/>
      <c r="B586" s="405"/>
      <c r="C586" s="405"/>
      <c r="D586" s="405"/>
      <c r="E586" s="405"/>
      <c r="F586" s="405"/>
      <c r="G586" s="405"/>
      <c r="H586" s="405"/>
      <c r="I586" s="405"/>
      <c r="J586" s="405"/>
      <c r="K586" s="405"/>
      <c r="L586" s="405"/>
      <c r="M586" s="405"/>
      <c r="N586" s="405"/>
      <c r="O586" s="406"/>
      <c r="P586" s="386" t="s">
        <v>70</v>
      </c>
      <c r="Q586" s="387"/>
      <c r="R586" s="387"/>
      <c r="S586" s="387"/>
      <c r="T586" s="387"/>
      <c r="U586" s="387"/>
      <c r="V586" s="388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5"/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6"/>
      <c r="P587" s="386" t="s">
        <v>70</v>
      </c>
      <c r="Q587" s="387"/>
      <c r="R587" s="387"/>
      <c r="S587" s="387"/>
      <c r="T587" s="387"/>
      <c r="U587" s="387"/>
      <c r="V587" s="388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9" t="s">
        <v>72</v>
      </c>
      <c r="B588" s="405"/>
      <c r="C588" s="405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5"/>
      <c r="P588" s="405"/>
      <c r="Q588" s="405"/>
      <c r="R588" s="405"/>
      <c r="S588" s="405"/>
      <c r="T588" s="405"/>
      <c r="U588" s="405"/>
      <c r="V588" s="405"/>
      <c r="W588" s="405"/>
      <c r="X588" s="405"/>
      <c r="Y588" s="405"/>
      <c r="Z588" s="405"/>
      <c r="AA588" s="373"/>
      <c r="AB588" s="373"/>
      <c r="AC588" s="373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9">
        <v>4640242180106</v>
      </c>
      <c r="E589" s="390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38" t="s">
        <v>734</v>
      </c>
      <c r="Q589" s="394"/>
      <c r="R589" s="394"/>
      <c r="S589" s="394"/>
      <c r="T589" s="395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4"/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405"/>
      <c r="M590" s="405"/>
      <c r="N590" s="405"/>
      <c r="O590" s="406"/>
      <c r="P590" s="386" t="s">
        <v>70</v>
      </c>
      <c r="Q590" s="387"/>
      <c r="R590" s="387"/>
      <c r="S590" s="387"/>
      <c r="T590" s="387"/>
      <c r="U590" s="387"/>
      <c r="V590" s="388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5"/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6"/>
      <c r="P591" s="386" t="s">
        <v>70</v>
      </c>
      <c r="Q591" s="387"/>
      <c r="R591" s="387"/>
      <c r="S591" s="387"/>
      <c r="T591" s="387"/>
      <c r="U591" s="387"/>
      <c r="V591" s="388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97"/>
      <c r="B592" s="405"/>
      <c r="C592" s="405"/>
      <c r="D592" s="405"/>
      <c r="E592" s="405"/>
      <c r="F592" s="405"/>
      <c r="G592" s="405"/>
      <c r="H592" s="405"/>
      <c r="I592" s="405"/>
      <c r="J592" s="405"/>
      <c r="K592" s="405"/>
      <c r="L592" s="405"/>
      <c r="M592" s="405"/>
      <c r="N592" s="405"/>
      <c r="O592" s="498"/>
      <c r="P592" s="599" t="s">
        <v>735</v>
      </c>
      <c r="Q592" s="555"/>
      <c r="R592" s="555"/>
      <c r="S592" s="555"/>
      <c r="T592" s="555"/>
      <c r="U592" s="555"/>
      <c r="V592" s="55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17450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17478.060000000001</v>
      </c>
      <c r="Z592" s="37"/>
      <c r="AA592" s="383"/>
      <c r="AB592" s="383"/>
      <c r="AC592" s="383"/>
    </row>
    <row r="593" spans="1:32" x14ac:dyDescent="0.2">
      <c r="A593" s="405"/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98"/>
      <c r="P593" s="599" t="s">
        <v>736</v>
      </c>
      <c r="Q593" s="555"/>
      <c r="R593" s="555"/>
      <c r="S593" s="555"/>
      <c r="T593" s="555"/>
      <c r="U593" s="555"/>
      <c r="V593" s="556"/>
      <c r="W593" s="37" t="s">
        <v>69</v>
      </c>
      <c r="X593" s="382">
        <f>IFERROR(SUM(BM22:BM589),"0")</f>
        <v>18473.990675990681</v>
      </c>
      <c r="Y593" s="382">
        <f>IFERROR(SUM(BN22:BN589),"0")</f>
        <v>18503.271999999997</v>
      </c>
      <c r="Z593" s="37"/>
      <c r="AA593" s="383"/>
      <c r="AB593" s="383"/>
      <c r="AC593" s="383"/>
    </row>
    <row r="594" spans="1:32" x14ac:dyDescent="0.2">
      <c r="A594" s="405"/>
      <c r="B594" s="405"/>
      <c r="C594" s="405"/>
      <c r="D594" s="405"/>
      <c r="E594" s="405"/>
      <c r="F594" s="405"/>
      <c r="G594" s="405"/>
      <c r="H594" s="405"/>
      <c r="I594" s="405"/>
      <c r="J594" s="405"/>
      <c r="K594" s="405"/>
      <c r="L594" s="405"/>
      <c r="M594" s="405"/>
      <c r="N594" s="405"/>
      <c r="O594" s="498"/>
      <c r="P594" s="599" t="s">
        <v>737</v>
      </c>
      <c r="Q594" s="555"/>
      <c r="R594" s="555"/>
      <c r="S594" s="555"/>
      <c r="T594" s="555"/>
      <c r="U594" s="555"/>
      <c r="V594" s="556"/>
      <c r="W594" s="37" t="s">
        <v>738</v>
      </c>
      <c r="X594" s="38">
        <f>ROUNDUP(SUM(BO22:BO589),0)</f>
        <v>32</v>
      </c>
      <c r="Y594" s="38">
        <f>ROUNDUP(SUM(BP22:BP589),0)</f>
        <v>32</v>
      </c>
      <c r="Z594" s="37"/>
      <c r="AA594" s="383"/>
      <c r="AB594" s="383"/>
      <c r="AC594" s="383"/>
    </row>
    <row r="595" spans="1:32" x14ac:dyDescent="0.2">
      <c r="A595" s="405"/>
      <c r="B595" s="405"/>
      <c r="C595" s="405"/>
      <c r="D595" s="405"/>
      <c r="E595" s="405"/>
      <c r="F595" s="405"/>
      <c r="G595" s="405"/>
      <c r="H595" s="405"/>
      <c r="I595" s="405"/>
      <c r="J595" s="405"/>
      <c r="K595" s="405"/>
      <c r="L595" s="405"/>
      <c r="M595" s="405"/>
      <c r="N595" s="405"/>
      <c r="O595" s="498"/>
      <c r="P595" s="599" t="s">
        <v>739</v>
      </c>
      <c r="Q595" s="555"/>
      <c r="R595" s="555"/>
      <c r="S595" s="555"/>
      <c r="T595" s="555"/>
      <c r="U595" s="555"/>
      <c r="V595" s="556"/>
      <c r="W595" s="37" t="s">
        <v>69</v>
      </c>
      <c r="X595" s="382">
        <f>GrossWeightTotal+PalletQtyTotal*25</f>
        <v>19273.990675990681</v>
      </c>
      <c r="Y595" s="382">
        <f>GrossWeightTotalR+PalletQtyTotalR*25</f>
        <v>19303.271999999997</v>
      </c>
      <c r="Z595" s="37"/>
      <c r="AA595" s="383"/>
      <c r="AB595" s="383"/>
      <c r="AC595" s="383"/>
    </row>
    <row r="596" spans="1:32" x14ac:dyDescent="0.2">
      <c r="A596" s="405"/>
      <c r="B596" s="405"/>
      <c r="C596" s="405"/>
      <c r="D596" s="405"/>
      <c r="E596" s="405"/>
      <c r="F596" s="405"/>
      <c r="G596" s="405"/>
      <c r="H596" s="405"/>
      <c r="I596" s="405"/>
      <c r="J596" s="405"/>
      <c r="K596" s="405"/>
      <c r="L596" s="405"/>
      <c r="M596" s="405"/>
      <c r="N596" s="405"/>
      <c r="O596" s="498"/>
      <c r="P596" s="599" t="s">
        <v>740</v>
      </c>
      <c r="Q596" s="555"/>
      <c r="R596" s="555"/>
      <c r="S596" s="555"/>
      <c r="T596" s="555"/>
      <c r="U596" s="555"/>
      <c r="V596" s="55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2436.0139860139861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2439</v>
      </c>
      <c r="Z596" s="37"/>
      <c r="AA596" s="383"/>
      <c r="AB596" s="383"/>
      <c r="AC596" s="383"/>
    </row>
    <row r="597" spans="1:32" ht="14.25" hidden="1" customHeight="1" x14ac:dyDescent="0.2">
      <c r="A597" s="405"/>
      <c r="B597" s="405"/>
      <c r="C597" s="405"/>
      <c r="D597" s="405"/>
      <c r="E597" s="405"/>
      <c r="F597" s="405"/>
      <c r="G597" s="405"/>
      <c r="H597" s="405"/>
      <c r="I597" s="405"/>
      <c r="J597" s="405"/>
      <c r="K597" s="405"/>
      <c r="L597" s="405"/>
      <c r="M597" s="405"/>
      <c r="N597" s="405"/>
      <c r="O597" s="498"/>
      <c r="P597" s="599" t="s">
        <v>741</v>
      </c>
      <c r="Q597" s="555"/>
      <c r="R597" s="555"/>
      <c r="S597" s="555"/>
      <c r="T597" s="555"/>
      <c r="U597" s="555"/>
      <c r="V597" s="55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37.682179999999988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413" t="s">
        <v>108</v>
      </c>
      <c r="D599" s="414"/>
      <c r="E599" s="414"/>
      <c r="F599" s="414"/>
      <c r="G599" s="414"/>
      <c r="H599" s="415"/>
      <c r="I599" s="413" t="s">
        <v>256</v>
      </c>
      <c r="J599" s="414"/>
      <c r="K599" s="414"/>
      <c r="L599" s="414"/>
      <c r="M599" s="414"/>
      <c r="N599" s="414"/>
      <c r="O599" s="414"/>
      <c r="P599" s="414"/>
      <c r="Q599" s="414"/>
      <c r="R599" s="414"/>
      <c r="S599" s="414"/>
      <c r="T599" s="414"/>
      <c r="U599" s="414"/>
      <c r="V599" s="415"/>
      <c r="W599" s="413" t="s">
        <v>476</v>
      </c>
      <c r="X599" s="415"/>
      <c r="Y599" s="413" t="s">
        <v>530</v>
      </c>
      <c r="Z599" s="414"/>
      <c r="AA599" s="414"/>
      <c r="AB599" s="415"/>
      <c r="AC599" s="371" t="s">
        <v>601</v>
      </c>
      <c r="AD599" s="413" t="s">
        <v>642</v>
      </c>
      <c r="AE599" s="415"/>
      <c r="AF599" s="372"/>
    </row>
    <row r="600" spans="1:32" ht="14.25" customHeight="1" thickTop="1" x14ac:dyDescent="0.2">
      <c r="A600" s="704" t="s">
        <v>744</v>
      </c>
      <c r="B600" s="413" t="s">
        <v>63</v>
      </c>
      <c r="C600" s="413" t="s">
        <v>109</v>
      </c>
      <c r="D600" s="413" t="s">
        <v>129</v>
      </c>
      <c r="E600" s="413" t="s">
        <v>173</v>
      </c>
      <c r="F600" s="413" t="s">
        <v>189</v>
      </c>
      <c r="G600" s="413" t="s">
        <v>224</v>
      </c>
      <c r="H600" s="413" t="s">
        <v>108</v>
      </c>
      <c r="I600" s="413" t="s">
        <v>257</v>
      </c>
      <c r="J600" s="413" t="s">
        <v>274</v>
      </c>
      <c r="K600" s="413" t="s">
        <v>330</v>
      </c>
      <c r="L600" s="372"/>
      <c r="M600" s="413" t="s">
        <v>345</v>
      </c>
      <c r="N600" s="372"/>
      <c r="O600" s="413" t="s">
        <v>361</v>
      </c>
      <c r="P600" s="413" t="s">
        <v>374</v>
      </c>
      <c r="Q600" s="413" t="s">
        <v>377</v>
      </c>
      <c r="R600" s="413" t="s">
        <v>384</v>
      </c>
      <c r="S600" s="413" t="s">
        <v>395</v>
      </c>
      <c r="T600" s="413" t="s">
        <v>398</v>
      </c>
      <c r="U600" s="413" t="s">
        <v>405</v>
      </c>
      <c r="V600" s="413" t="s">
        <v>467</v>
      </c>
      <c r="W600" s="413" t="s">
        <v>477</v>
      </c>
      <c r="X600" s="413" t="s">
        <v>505</v>
      </c>
      <c r="Y600" s="413" t="s">
        <v>531</v>
      </c>
      <c r="Z600" s="413" t="s">
        <v>576</v>
      </c>
      <c r="AA600" s="413" t="s">
        <v>591</v>
      </c>
      <c r="AB600" s="413" t="s">
        <v>598</v>
      </c>
      <c r="AC600" s="413" t="s">
        <v>601</v>
      </c>
      <c r="AD600" s="413" t="s">
        <v>642</v>
      </c>
      <c r="AE600" s="413" t="s">
        <v>719</v>
      </c>
      <c r="AF600" s="372"/>
    </row>
    <row r="601" spans="1:32" ht="13.5" customHeight="1" thickBot="1" x14ac:dyDescent="0.25">
      <c r="A601" s="705"/>
      <c r="B601" s="433"/>
      <c r="C601" s="433"/>
      <c r="D601" s="433"/>
      <c r="E601" s="433"/>
      <c r="F601" s="433"/>
      <c r="G601" s="433"/>
      <c r="H601" s="433"/>
      <c r="I601" s="433"/>
      <c r="J601" s="433"/>
      <c r="K601" s="433"/>
      <c r="L601" s="372"/>
      <c r="M601" s="433"/>
      <c r="N601" s="372"/>
      <c r="O601" s="433"/>
      <c r="P601" s="433"/>
      <c r="Q601" s="433"/>
      <c r="R601" s="433"/>
      <c r="S601" s="433"/>
      <c r="T601" s="433"/>
      <c r="U601" s="433"/>
      <c r="V601" s="433"/>
      <c r="W601" s="433"/>
      <c r="X601" s="433"/>
      <c r="Y601" s="433"/>
      <c r="Z601" s="433"/>
      <c r="AA601" s="433"/>
      <c r="AB601" s="433"/>
      <c r="AC601" s="433"/>
      <c r="AD601" s="433"/>
      <c r="AE601" s="433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450.90000000000003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5520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4500.5999999999995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7006.5599999999995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33,33"/>
        <filter val="166,67"/>
        <filter val="17 450,00"/>
        <filter val="18 473,99"/>
        <filter val="189,39"/>
        <filter val="19 273,99"/>
        <filter val="2 000,00"/>
        <filter val="2 436,01"/>
        <filter val="233,33"/>
        <filter val="3 000,00"/>
        <filter val="3 500,00"/>
        <filter val="32"/>
        <filter val="4 500,00"/>
        <filter val="450,00"/>
        <filter val="5 000,00"/>
        <filter val="500,00"/>
        <filter val="576,92"/>
        <filter val="946,97"/>
      </filters>
    </filterColumn>
  </autoFilter>
  <mergeCells count="1064"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Q6:R6"/>
    <mergeCell ref="P200:T200"/>
    <mergeCell ref="A267:Z267"/>
    <mergeCell ref="A124:O125"/>
    <mergeCell ref="P436:T436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P71:T71"/>
    <mergeCell ref="X17:X18"/>
    <mergeCell ref="D123:E123"/>
    <mergeCell ref="P58:T58"/>
    <mergeCell ref="P500:T500"/>
    <mergeCell ref="A52:Z52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A494:Z494"/>
    <mergeCell ref="P373:T373"/>
    <mergeCell ref="P444:T444"/>
    <mergeCell ref="P536:T536"/>
    <mergeCell ref="P387:V387"/>
    <mergeCell ref="P163:V163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T600:T601"/>
    <mergeCell ref="P590:V590"/>
    <mergeCell ref="D293:E293"/>
    <mergeCell ref="K600:K601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W599:X599"/>
    <mergeCell ref="P114:T114"/>
    <mergeCell ref="P247:T247"/>
    <mergeCell ref="D155:E155"/>
    <mergeCell ref="D320:E320"/>
    <mergeCell ref="A455:Z455"/>
    <mergeCell ref="P470:T470"/>
    <mergeCell ref="D447:E447"/>
    <mergeCell ref="D385:E385"/>
    <mergeCell ref="P547:T547"/>
    <mergeCell ref="P214:T214"/>
    <mergeCell ref="D257:E257"/>
    <mergeCell ref="D213:E213"/>
    <mergeCell ref="D151:E151"/>
    <mergeCell ref="P270:T270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G17:G18"/>
    <mergeCell ref="P333:T333"/>
    <mergeCell ref="A152:O153"/>
    <mergeCell ref="P184:V184"/>
    <mergeCell ref="A143:Z143"/>
    <mergeCell ref="D314:E314"/>
    <mergeCell ref="D84:E84"/>
    <mergeCell ref="D22:E22"/>
    <mergeCell ref="P34:T34"/>
    <mergeCell ref="P105:T105"/>
    <mergeCell ref="D86:E86"/>
    <mergeCell ref="A64:O65"/>
    <mergeCell ref="P341:T341"/>
    <mergeCell ref="A362:O363"/>
    <mergeCell ref="A387:O388"/>
    <mergeCell ref="A575:Z575"/>
    <mergeCell ref="D367:E367"/>
    <mergeCell ref="P335:T335"/>
    <mergeCell ref="D299:E299"/>
    <mergeCell ref="A100:O101"/>
    <mergeCell ref="P441:T441"/>
    <mergeCell ref="P235:T235"/>
    <mergeCell ref="D349:E349"/>
    <mergeCell ref="P157:V157"/>
    <mergeCell ref="A209:Z209"/>
    <mergeCell ref="P520:V520"/>
    <mergeCell ref="A372:Z372"/>
    <mergeCell ref="P299:T299"/>
    <mergeCell ref="P88:T88"/>
    <mergeCell ref="D172:E172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193:T193"/>
    <mergeCell ref="A462:O463"/>
    <mergeCell ref="P320:T32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P314:T314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Y599:AB599"/>
    <mergeCell ref="A578:O579"/>
    <mergeCell ref="A286:O287"/>
    <mergeCell ref="A80:O81"/>
    <mergeCell ref="P327:T327"/>
    <mergeCell ref="P170:V170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A580:Z580"/>
    <mergeCell ref="D428:E428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A495:Z495"/>
    <mergeCell ref="P501:T501"/>
    <mergeCell ref="P597:V597"/>
    <mergeCell ref="D343:E343"/>
    <mergeCell ref="P397:T397"/>
    <mergeCell ref="A482:Z482"/>
    <mergeCell ref="I599:V599"/>
    <mergeCell ref="P596:V596"/>
    <mergeCell ref="P579:V579"/>
    <mergeCell ref="B600:B601"/>
    <mergeCell ref="D600:D601"/>
    <mergeCell ref="D138:E138"/>
    <mergeCell ref="P564:T564"/>
    <mergeCell ref="D374:E374"/>
    <mergeCell ref="A510:O511"/>
    <mergeCell ref="A186:Z186"/>
    <mergeCell ref="P549:V549"/>
    <mergeCell ref="A567:Z567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09:Z109"/>
    <mergeCell ref="A324:Z324"/>
    <mergeCell ref="A584:Z584"/>
    <mergeCell ref="D555:E555"/>
    <mergeCell ref="P338:V338"/>
    <mergeCell ref="P525:V525"/>
    <mergeCell ref="P202:V202"/>
    <mergeCell ref="P380:T380"/>
    <mergeCell ref="A496:Z496"/>
    <mergeCell ref="P74:T74"/>
    <mergeCell ref="P561:T561"/>
    <mergeCell ref="P458:V458"/>
    <mergeCell ref="A277:Z277"/>
    <mergeCell ref="D446:E446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13:M13"/>
    <mergeCell ref="A12:M12"/>
    <mergeCell ref="A59:O60"/>
    <mergeCell ref="A67:Z67"/>
    <mergeCell ref="H10:M10"/>
    <mergeCell ref="A61:Z61"/>
    <mergeCell ref="P44:V44"/>
    <mergeCell ref="P22:T22"/>
    <mergeCell ref="A38:Z38"/>
    <mergeCell ref="D39:E39"/>
    <mergeCell ref="P26:T26"/>
    <mergeCell ref="D27:E27"/>
    <mergeCell ref="A40:O41"/>
    <mergeCell ref="D325:E325"/>
    <mergeCell ref="A574:Z574"/>
    <mergeCell ref="P75:V75"/>
    <mergeCell ref="P146:V146"/>
    <mergeCell ref="D63:E63"/>
    <mergeCell ref="P578:V578"/>
    <mergeCell ref="A421:Z421"/>
    <mergeCell ref="P344:V344"/>
    <mergeCell ref="A527:Z527"/>
    <mergeCell ref="P306:V306"/>
    <mergeCell ref="P513:T513"/>
    <mergeCell ref="D350:E350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P583:V583"/>
    <mergeCell ref="P64:V64"/>
    <mergeCell ref="P362:V362"/>
    <mergeCell ref="A187:Z187"/>
    <mergeCell ref="P420:V420"/>
    <mergeCell ref="P378:T378"/>
    <mergeCell ref="D517:E517"/>
    <mergeCell ref="P55:T55"/>
    <mergeCell ref="P182:T182"/>
    <mergeCell ref="Q12:R12"/>
    <mergeCell ref="D261:E261"/>
    <mergeCell ref="A274:O275"/>
    <mergeCell ref="A6:C6"/>
    <mergeCell ref="A322:O323"/>
    <mergeCell ref="P180:T180"/>
    <mergeCell ref="P68:T68"/>
    <mergeCell ref="P239:T239"/>
    <mergeCell ref="P253:V253"/>
    <mergeCell ref="A134:Z134"/>
    <mergeCell ref="P15:T16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D283:E283"/>
    <mergeCell ref="P440:T440"/>
    <mergeCell ref="D348:E348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D309:E309"/>
    <mergeCell ref="D113:E11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D168:E16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223:T223"/>
    <mergeCell ref="D466:E466"/>
    <mergeCell ref="D9:E9"/>
    <mergeCell ref="P137:T137"/>
    <mergeCell ref="D180:E180"/>
    <mergeCell ref="F9:G9"/>
    <mergeCell ref="P53:T53"/>
    <mergeCell ref="A183:O184"/>
    <mergeCell ref="P553:T553"/>
    <mergeCell ref="A592:O597"/>
    <mergeCell ref="P462:V462"/>
    <mergeCell ref="A281:Z281"/>
    <mergeCell ref="D585:E585"/>
    <mergeCell ref="P381:T381"/>
    <mergeCell ref="P459:V459"/>
    <mergeCell ref="D139:E139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P556:T556"/>
    <mergeCell ref="P591:V591"/>
    <mergeCell ref="A548:O549"/>
    <mergeCell ref="D167:E167"/>
    <mergeCell ref="A419:O420"/>
    <mergeCell ref="D161:E161"/>
    <mergeCell ref="P422:T422"/>
    <mergeCell ref="A588:Z588"/>
    <mergeCell ref="D5:E5"/>
    <mergeCell ref="D290:E290"/>
    <mergeCell ref="D361:E361"/>
    <mergeCell ref="D417:E417"/>
    <mergeCell ref="P471:T471"/>
    <mergeCell ref="P259:T259"/>
    <mergeCell ref="D69:E69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P559:V559"/>
    <mergeCell ref="G600:G601"/>
    <mergeCell ref="I600:I601"/>
    <mergeCell ref="P548:V548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110:E110"/>
    <mergeCell ref="D378:E378"/>
    <mergeCell ref="D7:M7"/>
    <mergeCell ref="D129:E129"/>
    <mergeCell ref="D365:E365"/>
    <mergeCell ref="D536:E536"/>
    <mergeCell ref="P236:T236"/>
    <mergeCell ref="D79:E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A94:O95"/>
    <mergeCell ref="P393:V393"/>
    <mergeCell ref="A458:O459"/>
    <mergeCell ref="D474:E474"/>
    <mergeCell ref="P145:T145"/>
    <mergeCell ref="P316:T316"/>
    <mergeCell ref="P443:T443"/>
    <mergeCell ref="P32:T32"/>
    <mergeCell ref="D224:E224"/>
    <mergeCell ref="P474:T474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29:T29"/>
    <mergeCell ref="P271:T271"/>
    <mergeCell ref="D379:E379"/>
    <mergeCell ref="D250:E250"/>
    <mergeCell ref="A398:O399"/>
    <mergeCell ref="P59:V59"/>
    <mergeCell ref="P97:T97"/>
    <mergeCell ref="P168:T168"/>
    <mergeCell ref="D211:E211"/>
    <mergeCell ref="D376:E376"/>
    <mergeCell ref="AA600:AA601"/>
    <mergeCell ref="AC600:AC601"/>
    <mergeCell ref="P249:T249"/>
    <mergeCell ref="D563:E563"/>
    <mergeCell ref="A572:O573"/>
    <mergeCell ref="P542:V542"/>
    <mergeCell ref="H600:H60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P582:V582"/>
    <mergeCell ref="D523:E523"/>
    <mergeCell ref="P508:T508"/>
    <mergeCell ref="A423:O424"/>
    <mergeCell ref="D122:E122"/>
    <mergeCell ref="D516:E516"/>
    <mergeCell ref="A162:O163"/>
    <mergeCell ref="O600:O601"/>
    <mergeCell ref="Q600:Q601"/>
    <mergeCell ref="D514:E514"/>
    <mergeCell ref="P526:V526"/>
    <mergeCell ref="D308:E308"/>
    <mergeCell ref="A492:O493"/>
    <mergeCell ref="P571:T571"/>
    <mergeCell ref="A169:O170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