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1D0D60A-0E09-4C86-A0EA-E8C04F4D3D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4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2" i="1" s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0" i="1" l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<sst xmlns="http://schemas.openxmlformats.org/spreadsheetml/2006/main" count="1347" uniqueCount="434">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</sst>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6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14</v>
      </c>
      <c r="Y28" s="20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14</v>
      </c>
      <c r="Y29" s="200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112</v>
      </c>
      <c r="Y30" s="200">
        <f>IFERROR(IF(X30="","",X30),"")</f>
        <v>112</v>
      </c>
      <c r="Z30" s="36">
        <f>IFERROR(IF(X30="","",X30*0.00936),"")</f>
        <v>1.0483199999999999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0.88888888888888884</v>
      </c>
      <c r="BP30" s="67">
        <f>IFERROR(Y30/J30,"0")</f>
        <v>0.88888888888888884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14</v>
      </c>
      <c r="Y31" s="20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154</v>
      </c>
      <c r="Y32" s="201">
        <f>IFERROR(SUM(Y28:Y31),"0")</f>
        <v>154</v>
      </c>
      <c r="Z32" s="201">
        <f>IFERROR(IF(Z28="",0,Z28),"0")+IFERROR(IF(Z29="",0,Z29),"0")+IFERROR(IF(Z30="",0,Z30),"0")+IFERROR(IF(Z31="",0,Z31),"0")</f>
        <v>1.4414400000000001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231</v>
      </c>
      <c r="Y33" s="201">
        <f>IFERROR(SUMPRODUCT(Y28:Y31*H28:H31),"0")</f>
        <v>231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12</v>
      </c>
      <c r="Y57" s="200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48</v>
      </c>
      <c r="Y61" s="200">
        <f t="shared" si="0"/>
        <v>48</v>
      </c>
      <c r="Z61" s="36">
        <f t="shared" si="1"/>
        <v>0.74399999999999999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359.32799999999997</v>
      </c>
      <c r="BN61" s="67">
        <f t="shared" si="3"/>
        <v>359.32799999999997</v>
      </c>
      <c r="BO61" s="67">
        <f t="shared" si="4"/>
        <v>0.5714285714285714</v>
      </c>
      <c r="BP61" s="67">
        <f t="shared" si="5"/>
        <v>0.5714285714285714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60</v>
      </c>
      <c r="Y64" s="201">
        <f>IFERROR(SUM(Y51:Y63),"0")</f>
        <v>60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0.92999999999999994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432</v>
      </c>
      <c r="Y65" s="201">
        <f>IFERROR(SUMPRODUCT(Y51:Y63*H51:H63),"0")</f>
        <v>432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0</v>
      </c>
      <c r="Y69" s="200">
        <f>IFERROR(IF(X69="","",X69),"")</f>
        <v>0</v>
      </c>
      <c r="Z69" s="36">
        <f>IFERROR(IF(X69="","",X69*0.00866),"")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0</v>
      </c>
      <c r="Y70" s="201">
        <f>IFERROR(SUM(Y68:Y69),"0")</f>
        <v>0</v>
      </c>
      <c r="Z70" s="201">
        <f>IFERROR(IF(Z68="",0,Z68),"0")+IFERROR(IF(Z69="",0,Z69),"0")</f>
        <v>0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0</v>
      </c>
      <c r="Y71" s="201">
        <f>IFERROR(SUMPRODUCT(Y68:Y69*H68:H69),"0")</f>
        <v>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56</v>
      </c>
      <c r="Y79" s="200">
        <f>IFERROR(IF(X79="","",X79),"")</f>
        <v>56</v>
      </c>
      <c r="Z79" s="36">
        <f>IFERROR(IF(X79="","",X79*0.01788),"")</f>
        <v>1.0012799999999999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56</v>
      </c>
      <c r="Y80" s="200">
        <f>IFERROR(IF(X80="","",X80),"")</f>
        <v>56</v>
      </c>
      <c r="Z80" s="36">
        <f>IFERROR(IF(X80="","",X80*0.01788),"")</f>
        <v>1.0012799999999999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112</v>
      </c>
      <c r="Y81" s="201">
        <f>IFERROR(SUM(Y79:Y80),"0")</f>
        <v>112</v>
      </c>
      <c r="Z81" s="201">
        <f>IFERROR(IF(Z79="",0,Z79),"0")+IFERROR(IF(Z80="",0,Z80),"0")</f>
        <v>2.0025599999999999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403.2</v>
      </c>
      <c r="Y82" s="201">
        <f>IFERROR(SUMPRODUCT(Y79:Y80*H79:H80),"0")</f>
        <v>403.2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28</v>
      </c>
      <c r="Y86" s="200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14</v>
      </c>
      <c r="Y87" s="200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70</v>
      </c>
      <c r="Y88" s="200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42</v>
      </c>
      <c r="Y90" s="200">
        <f t="shared" si="6"/>
        <v>42</v>
      </c>
      <c r="Z90" s="36">
        <f t="shared" si="7"/>
        <v>0.75095999999999996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186.84960000000001</v>
      </c>
      <c r="BN90" s="67">
        <f t="shared" si="9"/>
        <v>186.84960000000001</v>
      </c>
      <c r="BO90" s="67">
        <f t="shared" si="10"/>
        <v>0.6</v>
      </c>
      <c r="BP90" s="67">
        <f t="shared" si="11"/>
        <v>0.6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154</v>
      </c>
      <c r="Y91" s="201">
        <f>IFERROR(SUM(Y85:Y90),"0")</f>
        <v>154</v>
      </c>
      <c r="Z91" s="201">
        <f>IFERROR(IF(Z85="",0,Z85),"0")+IFERROR(IF(Z86="",0,Z86),"0")+IFERROR(IF(Z87="",0,Z87),"0")+IFERROR(IF(Z88="",0,Z88),"0")+IFERROR(IF(Z89="",0,Z89),"0")+IFERROR(IF(Z90="",0,Z90),"0")</f>
        <v>2.75352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564.48</v>
      </c>
      <c r="Y92" s="201">
        <f>IFERROR(SUMPRODUCT(Y85:Y90*H85:H90),"0")</f>
        <v>564.48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14</v>
      </c>
      <c r="Y96" s="200">
        <f>IFERROR(IF(X96="","",X96),"")</f>
        <v>14</v>
      </c>
      <c r="Z96" s="36">
        <f>IFERROR(IF(X96="","",X96*0.01788),"")</f>
        <v>0.25031999999999999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59.415999999999997</v>
      </c>
      <c r="BN96" s="67">
        <f>IFERROR(Y96*I96,"0")</f>
        <v>59.415999999999997</v>
      </c>
      <c r="BO96" s="67">
        <f>IFERROR(X96/J96,"0")</f>
        <v>0.2</v>
      </c>
      <c r="BP96" s="67">
        <f>IFERROR(Y96/J96,"0")</f>
        <v>0.2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14</v>
      </c>
      <c r="Y98" s="201">
        <f>IFERROR(SUM(Y95:Y97),"0")</f>
        <v>14</v>
      </c>
      <c r="Z98" s="201">
        <f>IFERROR(IF(Z95="",0,Z95),"0")+IFERROR(IF(Z96="",0,Z96),"0")+IFERROR(IF(Z97="",0,Z97),"0")</f>
        <v>0.25031999999999999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50.4</v>
      </c>
      <c r="Y99" s="201">
        <f>IFERROR(SUMPRODUCT(Y95:Y97*H95:H97),"0")</f>
        <v>50.4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12</v>
      </c>
      <c r="Y102" s="200">
        <f t="shared" ref="Y102:Y110" si="12">IFERROR(IF(X102="","",X102),"")</f>
        <v>12</v>
      </c>
      <c r="Z102" s="36">
        <f t="shared" ref="Z102:Z110" si="13">IFERROR(IF(X102="","",X102*0.0155),"")</f>
        <v>0.186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86.395200000000003</v>
      </c>
      <c r="BN102" s="67">
        <f t="shared" ref="BN102:BN110" si="15">IFERROR(Y102*I102,"0")</f>
        <v>86.395200000000003</v>
      </c>
      <c r="BO102" s="67">
        <f t="shared" ref="BO102:BO110" si="16">IFERROR(X102/J102,"0")</f>
        <v>0.14285714285714285</v>
      </c>
      <c r="BP102" s="67">
        <f t="shared" ref="BP102:BP110" si="17">IFERROR(Y102/J102,"0")</f>
        <v>0.14285714285714285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12</v>
      </c>
      <c r="Y104" s="200">
        <f t="shared" si="12"/>
        <v>12</v>
      </c>
      <c r="Z104" s="36">
        <f t="shared" si="13"/>
        <v>0.186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89.831999999999994</v>
      </c>
      <c r="BN104" s="67">
        <f t="shared" si="15"/>
        <v>89.831999999999994</v>
      </c>
      <c r="BO104" s="67">
        <f t="shared" si="16"/>
        <v>0.14285714285714285</v>
      </c>
      <c r="BP104" s="67">
        <f t="shared" si="17"/>
        <v>0.14285714285714285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24</v>
      </c>
      <c r="Y106" s="200">
        <f t="shared" si="12"/>
        <v>24</v>
      </c>
      <c r="Z106" s="36">
        <f t="shared" si="13"/>
        <v>0.372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172.79040000000001</v>
      </c>
      <c r="BN106" s="67">
        <f t="shared" si="15"/>
        <v>172.79040000000001</v>
      </c>
      <c r="BO106" s="67">
        <f t="shared" si="16"/>
        <v>0.2857142857142857</v>
      </c>
      <c r="BP106" s="67">
        <f t="shared" si="17"/>
        <v>0.2857142857142857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84</v>
      </c>
      <c r="Y108" s="200">
        <f t="shared" si="12"/>
        <v>84</v>
      </c>
      <c r="Z108" s="36">
        <f t="shared" si="13"/>
        <v>1.302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628.82399999999996</v>
      </c>
      <c r="BN108" s="67">
        <f t="shared" si="15"/>
        <v>628.82399999999996</v>
      </c>
      <c r="BO108" s="67">
        <f t="shared" si="16"/>
        <v>1</v>
      </c>
      <c r="BP108" s="67">
        <f t="shared" si="17"/>
        <v>1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132</v>
      </c>
      <c r="Y111" s="201">
        <f>IFERROR(SUM(Y102:Y110),"0")</f>
        <v>132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2.0460000000000003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938.88000000000011</v>
      </c>
      <c r="Y112" s="201">
        <f>IFERROR(SUMPRODUCT(Y102:Y110*H102:H110),"0")</f>
        <v>938.88000000000011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28</v>
      </c>
      <c r="Y115" s="200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103.70079999999999</v>
      </c>
      <c r="BN115" s="67">
        <f>IFERROR(Y115*I115,"0")</f>
        <v>103.70079999999999</v>
      </c>
      <c r="BO115" s="67">
        <f>IFERROR(X115/J115,"0")</f>
        <v>0.4</v>
      </c>
      <c r="BP115" s="67">
        <f>IFERROR(Y115/J115,"0")</f>
        <v>0.4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28</v>
      </c>
      <c r="Y116" s="200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103.70079999999999</v>
      </c>
      <c r="BN116" s="67">
        <f>IFERROR(Y116*I116,"0")</f>
        <v>103.70079999999999</v>
      </c>
      <c r="BO116" s="67">
        <f>IFERROR(X116/J116,"0")</f>
        <v>0.4</v>
      </c>
      <c r="BP116" s="67">
        <f>IFERROR(Y116/J116,"0")</f>
        <v>0.4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56</v>
      </c>
      <c r="Y117" s="201">
        <f>IFERROR(SUM(Y115:Y116),"0")</f>
        <v>56</v>
      </c>
      <c r="Z117" s="201">
        <f>IFERROR(IF(Z115="",0,Z115),"0")+IFERROR(IF(Z116="",0,Z116),"0")</f>
        <v>1.0012799999999999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168</v>
      </c>
      <c r="Y118" s="201">
        <f>IFERROR(SUMPRODUCT(Y115:Y116*H115:H116),"0")</f>
        <v>168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28</v>
      </c>
      <c r="Y122" s="20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103.70079999999999</v>
      </c>
      <c r="BN122" s="67">
        <f>IFERROR(Y122*I122,"0")</f>
        <v>103.70079999999999</v>
      </c>
      <c r="BO122" s="67">
        <f>IFERROR(X122/J122,"0")</f>
        <v>0.4</v>
      </c>
      <c r="BP122" s="67">
        <f>IFERROR(Y122/J122,"0")</f>
        <v>0.4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28</v>
      </c>
      <c r="Y123" s="201">
        <f>IFERROR(SUM(Y121:Y122),"0")</f>
        <v>28</v>
      </c>
      <c r="Z123" s="201">
        <f>IFERROR(IF(Z121="",0,Z121),"0")+IFERROR(IF(Z122="",0,Z122),"0")</f>
        <v>0.50063999999999997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84</v>
      </c>
      <c r="Y124" s="201">
        <f>IFERROR(SUMPRODUCT(Y121:Y122*H121:H122),"0")</f>
        <v>84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28</v>
      </c>
      <c r="Y128" s="200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56</v>
      </c>
      <c r="Y130" s="201">
        <f>IFERROR(SUM(Y127:Y129),"0")</f>
        <v>56</v>
      </c>
      <c r="Z130" s="201">
        <f>IFERROR(IF(Z127="",0,Z127),"0")+IFERROR(IF(Z128="",0,Z128),"0")+IFERROR(IF(Z129="",0,Z129),"0")</f>
        <v>1.0012799999999999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168</v>
      </c>
      <c r="Y131" s="201">
        <f>IFERROR(SUMPRODUCT(Y127:Y129*H127:H129),"0")</f>
        <v>168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14</v>
      </c>
      <c r="Y134" s="200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14</v>
      </c>
      <c r="Y135" s="201">
        <f>IFERROR(SUM(Y134:Y134),"0")</f>
        <v>14</v>
      </c>
      <c r="Z135" s="201">
        <f>IFERROR(IF(Z134="",0,Z134),"0")</f>
        <v>0.25031999999999999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42</v>
      </c>
      <c r="Y136" s="201">
        <f>IFERROR(SUMPRODUCT(Y134:Y134*H134:H134),"0")</f>
        <v>42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144</v>
      </c>
      <c r="Y159" s="200">
        <f>IFERROR(IF(X159="","",X159),"")</f>
        <v>144</v>
      </c>
      <c r="Z159" s="36">
        <f>IFERROR(IF(X159="","",X159*0.00866),"")</f>
        <v>1.2470399999999999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758.30399999999997</v>
      </c>
      <c r="BN159" s="67">
        <f>IFERROR(Y159*I159,"0")</f>
        <v>758.30399999999997</v>
      </c>
      <c r="BO159" s="67">
        <f>IFERROR(X159/J159,"0")</f>
        <v>1</v>
      </c>
      <c r="BP159" s="67">
        <f>IFERROR(Y159/J159,"0")</f>
        <v>1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144</v>
      </c>
      <c r="Y161" s="201">
        <f>IFERROR(SUM(Y157:Y160),"0")</f>
        <v>144</v>
      </c>
      <c r="Z161" s="201">
        <f>IFERROR(IF(Z157="",0,Z157),"0")+IFERROR(IF(Z158="",0,Z158),"0")+IFERROR(IF(Z159="",0,Z159),"0")+IFERROR(IF(Z160="",0,Z160),"0")</f>
        <v>1.2470399999999999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720</v>
      </c>
      <c r="Y162" s="201">
        <f>IFERROR(SUMPRODUCT(Y157:Y160*H157:H160),"0")</f>
        <v>720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42</v>
      </c>
      <c r="Y172" s="200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142.29599999999999</v>
      </c>
      <c r="BN172" s="67">
        <f>IFERROR(Y172*I172,"0")</f>
        <v>142.29599999999999</v>
      </c>
      <c r="BO172" s="67">
        <f>IFERROR(X172/J172,"0")</f>
        <v>0.6</v>
      </c>
      <c r="BP172" s="67">
        <f>IFERROR(Y172/J172,"0")</f>
        <v>0.6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70</v>
      </c>
      <c r="Y174" s="201">
        <f>IFERROR(SUM(Y171:Y173),"0")</f>
        <v>70</v>
      </c>
      <c r="Z174" s="201">
        <f>IFERROR(IF(Z171="",0,Z171),"0")+IFERROR(IF(Z172="",0,Z172),"0")+IFERROR(IF(Z173="",0,Z173),"0")</f>
        <v>1.2515999999999998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210</v>
      </c>
      <c r="Y175" s="201">
        <f>IFERROR(SUMPRODUCT(Y171:Y173*H171:H173),"0")</f>
        <v>210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24</v>
      </c>
      <c r="Y183" s="200">
        <f>IFERROR(IF(X183="","",X183),"")</f>
        <v>24</v>
      </c>
      <c r="Z183" s="36">
        <f>IFERROR(IF(X183="","",X183*0.0155),"")</f>
        <v>0.372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24</v>
      </c>
      <c r="Y186" s="201">
        <f>IFERROR(SUM(Y183:Y185),"0")</f>
        <v>24</v>
      </c>
      <c r="Z186" s="201">
        <f>IFERROR(IF(Z183="",0,Z183),"0")+IFERROR(IF(Z184="",0,Z184),"0")+IFERROR(IF(Z185="",0,Z185),"0")</f>
        <v>0.372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134.39999999999998</v>
      </c>
      <c r="Y187" s="201">
        <f>IFERROR(SUMPRODUCT(Y183:Y185*H183:H185),"0")</f>
        <v>134.39999999999998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0</v>
      </c>
      <c r="Y204" s="201">
        <f>IFERROR(SUM(Y200:Y203),"0")</f>
        <v>0</v>
      </c>
      <c r="Z204" s="201">
        <f>IFERROR(IF(Z200="",0,Z200),"0")+IFERROR(IF(Z201="",0,Z201),"0")+IFERROR(IF(Z202="",0,Z202),"0")+IFERROR(IF(Z203="",0,Z203),"0")</f>
        <v>0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0</v>
      </c>
      <c r="Y205" s="201">
        <f>IFERROR(SUMPRODUCT(Y200:Y203*H200:H203),"0")</f>
        <v>0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36</v>
      </c>
      <c r="Y221" s="200">
        <f>IFERROR(IF(X221="","",X221),"")</f>
        <v>36</v>
      </c>
      <c r="Z221" s="36">
        <f>IFERROR(IF(X221="","",X221*0.0155),"")</f>
        <v>0.55800000000000005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189.43199999999999</v>
      </c>
      <c r="BN221" s="67">
        <f>IFERROR(Y221*I221,"0")</f>
        <v>189.43199999999999</v>
      </c>
      <c r="BO221" s="67">
        <f>IFERROR(X221/J221,"0")</f>
        <v>0.42857142857142855</v>
      </c>
      <c r="BP221" s="67">
        <f>IFERROR(Y221/J221,"0")</f>
        <v>0.42857142857142855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36</v>
      </c>
      <c r="Y223" s="201">
        <f>IFERROR(SUM(Y221:Y222),"0")</f>
        <v>36</v>
      </c>
      <c r="Z223" s="201">
        <f>IFERROR(IF(Z221="",0,Z221),"0")+IFERROR(IF(Z222="",0,Z222),"0")</f>
        <v>0.55800000000000005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180</v>
      </c>
      <c r="Y224" s="201">
        <f>IFERROR(SUMPRODUCT(Y221:Y222*H221:H222),"0")</f>
        <v>180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90</v>
      </c>
      <c r="Y240" s="200">
        <f>IFERROR(IF(X240="","",X240),"")</f>
        <v>90</v>
      </c>
      <c r="Z240" s="36">
        <f>IFERROR(IF(X240="","",X240*0.00502),"")</f>
        <v>0.45180000000000003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172.35</v>
      </c>
      <c r="BN240" s="67">
        <f>IFERROR(Y240*I240,"0")</f>
        <v>172.35</v>
      </c>
      <c r="BO240" s="67">
        <f>IFERROR(X240/J240,"0")</f>
        <v>0.38461538461538464</v>
      </c>
      <c r="BP240" s="67">
        <f>IFERROR(Y240/J240,"0")</f>
        <v>0.38461538461538464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90</v>
      </c>
      <c r="Y241" s="201">
        <f>IFERROR(SUM(Y240:Y240),"0")</f>
        <v>90</v>
      </c>
      <c r="Z241" s="201">
        <f>IFERROR(IF(Z240="",0,Z240),"0")</f>
        <v>0.45180000000000003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162</v>
      </c>
      <c r="Y242" s="201">
        <f>IFERROR(SUMPRODUCT(Y240:Y240*H240:H240),"0")</f>
        <v>162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36</v>
      </c>
      <c r="Y244" s="200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225.35999999999999</v>
      </c>
      <c r="BN244" s="67">
        <f>IFERROR(Y244*I244,"0")</f>
        <v>225.35999999999999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36</v>
      </c>
      <c r="Y246" s="201">
        <f>IFERROR(SUM(Y244:Y245),"0")</f>
        <v>36</v>
      </c>
      <c r="Z246" s="201">
        <f>IFERROR(IF(Z244="",0,Z244),"0")+IFERROR(IF(Z245="",0,Z245),"0")</f>
        <v>0.55800000000000005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216</v>
      </c>
      <c r="Y247" s="201">
        <f>IFERROR(SUMPRODUCT(Y244:Y245*H244:H245),"0")</f>
        <v>216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14</v>
      </c>
      <c r="Y249" s="200">
        <f>IFERROR(IF(X249="","",X249),"")</f>
        <v>14</v>
      </c>
      <c r="Z249" s="36">
        <f>IFERROR(IF(X249="","",X249*0.00936),"")</f>
        <v>0.13103999999999999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40.468400000000003</v>
      </c>
      <c r="BN249" s="67">
        <f>IFERROR(Y249*I249,"0")</f>
        <v>40.468400000000003</v>
      </c>
      <c r="BO249" s="67">
        <f>IFERROR(X249/J249,"0")</f>
        <v>0.1111111111111111</v>
      </c>
      <c r="BP249" s="67">
        <f>IFERROR(Y249/J249,"0")</f>
        <v>0.1111111111111111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96</v>
      </c>
      <c r="Y250" s="200">
        <f>IFERROR(IF(X250="","",X250),"")</f>
        <v>96</v>
      </c>
      <c r="Z250" s="36">
        <f>IFERROR(IF(X250="","",X250*0.0155),"")</f>
        <v>1.488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502.56000000000006</v>
      </c>
      <c r="BN250" s="67">
        <f>IFERROR(Y250*I250,"0")</f>
        <v>502.56000000000006</v>
      </c>
      <c r="BO250" s="67">
        <f>IFERROR(X250/J250,"0")</f>
        <v>1.1428571428571428</v>
      </c>
      <c r="BP250" s="67">
        <f>IFERROR(Y250/J250,"0")</f>
        <v>1.1428571428571428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110</v>
      </c>
      <c r="Y252" s="201">
        <f>IFERROR(SUM(Y249:Y251),"0")</f>
        <v>110</v>
      </c>
      <c r="Z252" s="201">
        <f>IFERROR(IF(Z249="",0,Z249),"0")+IFERROR(IF(Z250="",0,Z250),"0")+IFERROR(IF(Z251="",0,Z251),"0")</f>
        <v>1.61904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517.79999999999995</v>
      </c>
      <c r="Y253" s="201">
        <f>IFERROR(SUMPRODUCT(Y249:Y251*H249:H251),"0")</f>
        <v>517.79999999999995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14</v>
      </c>
      <c r="Y256" s="200">
        <f t="shared" si="24"/>
        <v>14</v>
      </c>
      <c r="Z256" s="36">
        <f>IFERROR(IF(X256="","",X256*0.00936),"")</f>
        <v>0.13103999999999999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44.688000000000002</v>
      </c>
      <c r="BN256" s="67">
        <f t="shared" si="26"/>
        <v>44.688000000000002</v>
      </c>
      <c r="BO256" s="67">
        <f t="shared" si="27"/>
        <v>0.1111111111111111</v>
      </c>
      <c r="BP256" s="67">
        <f t="shared" si="28"/>
        <v>0.1111111111111111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56</v>
      </c>
      <c r="Y257" s="200">
        <f t="shared" si="24"/>
        <v>56</v>
      </c>
      <c r="Z257" s="36">
        <f>IFERROR(IF(X257="","",X257*0.00936),"")</f>
        <v>0.52415999999999996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217.952</v>
      </c>
      <c r="BN257" s="67">
        <f t="shared" si="26"/>
        <v>217.952</v>
      </c>
      <c r="BO257" s="67">
        <f t="shared" si="27"/>
        <v>0.44444444444444442</v>
      </c>
      <c r="BP257" s="67">
        <f t="shared" si="28"/>
        <v>0.44444444444444442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0</v>
      </c>
      <c r="Y261" s="200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70</v>
      </c>
      <c r="Y276" s="201">
        <f>IFERROR(SUM(Y255:Y275),"0")</f>
        <v>70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0.6552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249.20000000000002</v>
      </c>
      <c r="Y277" s="201">
        <f>IFERROR(SUMPRODUCT(Y255:Y275*H255:H275),"0")</f>
        <v>249.20000000000002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5521.76</v>
      </c>
      <c r="Y278" s="201">
        <f>IFERROR(Y24+Y33+Y40+Y48+Y65+Y71+Y76+Y82+Y92+Y99+Y112+Y118+Y124+Y131+Y136+Y142+Y147+Y154+Y162+Y167+Y175+Y179+Y187+Y197+Y205+Y211+Y217+Y224+Y230+Y238+Y242+Y247+Y253+Y277,"0")</f>
        <v>5521.76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6073.4684000000007</v>
      </c>
      <c r="Y279" s="201">
        <f>IFERROR(SUM(BN22:BN275),"0")</f>
        <v>6073.4684000000007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16</v>
      </c>
      <c r="Y280" s="38">
        <f>ROUNDUP(SUM(BP22:BP275),0)</f>
        <v>16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6473.4684000000007</v>
      </c>
      <c r="Y281" s="201">
        <f>GrossWeightTotalR+PalletQtyTotalR*25</f>
        <v>6473.4684000000007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1374</v>
      </c>
      <c r="Y282" s="201">
        <f>IFERROR(Y23+Y32+Y39+Y47+Y64+Y70+Y75+Y81+Y91+Y98+Y111+Y117+Y123+Y130+Y135+Y141+Y146+Y153+Y161+Y166+Y174+Y178+Y186+Y196+Y204+Y210+Y216+Y223+Y229+Y237+Y241+Y246+Y252+Y276,"0")</f>
        <v>1374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19.140360000000001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231</v>
      </c>
      <c r="D288" s="46">
        <f>IFERROR(X36*H36,"0")+IFERROR(X37*H37,"0")+IFERROR(X38*H38,"0")</f>
        <v>0</v>
      </c>
      <c r="E288" s="46">
        <f>IFERROR(X43*H43,"0")+IFERROR(X44*H44,"0")+IFERROR(X45*H45,"0")+IFERROR(X46*H46,"0")</f>
        <v>0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432</v>
      </c>
      <c r="G288" s="46">
        <f>IFERROR(X68*H68,"0")+IFERROR(X69*H69,"0")</f>
        <v>0</v>
      </c>
      <c r="H288" s="46">
        <f>IFERROR(X74*H74,"0")</f>
        <v>50.4</v>
      </c>
      <c r="I288" s="46">
        <f>IFERROR(X79*H79,"0")+IFERROR(X80*H80,"0")</f>
        <v>403.2</v>
      </c>
      <c r="J288" s="46">
        <f>IFERROR(X85*H85,"0")+IFERROR(X86*H86,"0")+IFERROR(X87*H87,"0")+IFERROR(X88*H88,"0")+IFERROR(X89*H89,"0")+IFERROR(X90*H90,"0")</f>
        <v>564.48</v>
      </c>
      <c r="K288" s="46">
        <f>IFERROR(X95*H95,"0")+IFERROR(X96*H96,"0")+IFERROR(X97*H97,"0")</f>
        <v>50.4</v>
      </c>
      <c r="L288" s="46">
        <f>IFERROR(X102*H102,"0")+IFERROR(X103*H103,"0")+IFERROR(X104*H104,"0")+IFERROR(X105*H105,"0")+IFERROR(X106*H106,"0")+IFERROR(X107*H107,"0")+IFERROR(X108*H108,"0")+IFERROR(X109*H109,"0")+IFERROR(X110*H110,"0")</f>
        <v>938.88000000000011</v>
      </c>
      <c r="M288" s="46">
        <f>IFERROR(X115*H115,"0")+IFERROR(X116*H116,"0")</f>
        <v>168</v>
      </c>
      <c r="N288" s="197"/>
      <c r="O288" s="46">
        <f>IFERROR(X121*H121,"0")+IFERROR(X122*H122,"0")</f>
        <v>84</v>
      </c>
      <c r="P288" s="46">
        <f>IFERROR(X127*H127,"0")+IFERROR(X128*H128,"0")+IFERROR(X129*H129,"0")</f>
        <v>168</v>
      </c>
      <c r="Q288" s="46">
        <f>IFERROR(X134*H134,"0")</f>
        <v>42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720</v>
      </c>
      <c r="V288" s="46">
        <f>IFERROR(X171*H171,"0")+IFERROR(X172*H172,"0")+IFERROR(X173*H173,"0")+IFERROR(X177*H177,"0")</f>
        <v>210</v>
      </c>
      <c r="W288" s="46">
        <f>IFERROR(X183*H183,"0")+IFERROR(X184*H184,"0")+IFERROR(X185*H185,"0")</f>
        <v>134.39999999999998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0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180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1145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2405.2800000000002</v>
      </c>
      <c r="B291" s="60">
        <f>SUMPRODUCT(--(BB:BB="ПГП"),--(W:W="кор"),H:H,Y:Y)+SUMPRODUCT(--(BB:BB="ПГП"),--(W:W="кг"),Y:Y)</f>
        <v>3116.48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