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40D870-CDD0-4724-9040-39AC96D232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R602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2" i="1"/>
  <c r="X593" i="1"/>
  <c r="X594" i="1"/>
  <c r="X596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602" i="1"/>
  <c r="Z105" i="1"/>
  <c r="Z107" i="1" s="1"/>
  <c r="BN105" i="1"/>
  <c r="BP105" i="1"/>
  <c r="Y108" i="1"/>
  <c r="Z111" i="1"/>
  <c r="Z115" i="1" s="1"/>
  <c r="BN111" i="1"/>
  <c r="BP111" i="1"/>
  <c r="Z113" i="1"/>
  <c r="BN113" i="1"/>
  <c r="F602" i="1"/>
  <c r="Z120" i="1"/>
  <c r="Z124" i="1" s="1"/>
  <c r="BN120" i="1"/>
  <c r="BP120" i="1"/>
  <c r="Z122" i="1"/>
  <c r="BN122" i="1"/>
  <c r="Y125" i="1"/>
  <c r="Z130" i="1"/>
  <c r="Z132" i="1" s="1"/>
  <c r="BN130" i="1"/>
  <c r="BP130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Z183" i="1" s="1"/>
  <c r="BN180" i="1"/>
  <c r="BP180" i="1"/>
  <c r="BP181" i="1"/>
  <c r="BN181" i="1"/>
  <c r="Y183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Z232" i="1" s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69" i="1"/>
  <c r="BN269" i="1"/>
  <c r="Z269" i="1"/>
  <c r="BP272" i="1"/>
  <c r="BN272" i="1"/>
  <c r="Z272" i="1"/>
  <c r="BP291" i="1"/>
  <c r="BN291" i="1"/>
  <c r="Z291" i="1"/>
  <c r="Z295" i="1" s="1"/>
  <c r="Y295" i="1"/>
  <c r="BP309" i="1"/>
  <c r="BN309" i="1"/>
  <c r="Z309" i="1"/>
  <c r="Z310" i="1" s="1"/>
  <c r="Y311" i="1"/>
  <c r="U602" i="1"/>
  <c r="Y322" i="1"/>
  <c r="BP314" i="1"/>
  <c r="BN314" i="1"/>
  <c r="Z314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Z357" i="1" s="1"/>
  <c r="Y357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F9" i="1"/>
  <c r="J9" i="1"/>
  <c r="Y170" i="1"/>
  <c r="BP191" i="1"/>
  <c r="BN191" i="1"/>
  <c r="Y593" i="1" s="1"/>
  <c r="Z191" i="1"/>
  <c r="BP195" i="1"/>
  <c r="Y594" i="1" s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Z240" i="1"/>
  <c r="BP236" i="1"/>
  <c r="BN236" i="1"/>
  <c r="Z236" i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0" i="1"/>
  <c r="BN270" i="1"/>
  <c r="Z270" i="1"/>
  <c r="Z274" i="1" s="1"/>
  <c r="Y274" i="1"/>
  <c r="BP284" i="1"/>
  <c r="BN284" i="1"/>
  <c r="Z284" i="1"/>
  <c r="Z286" i="1" s="1"/>
  <c r="BP293" i="1"/>
  <c r="BN293" i="1"/>
  <c r="Z293" i="1"/>
  <c r="BP316" i="1"/>
  <c r="BN316" i="1"/>
  <c r="Z316" i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I602" i="1"/>
  <c r="Y196" i="1"/>
  <c r="Y596" i="1" s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Z382" i="1" s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Y595" i="1" l="1"/>
  <c r="Z558" i="1"/>
  <c r="Z453" i="1"/>
  <c r="Z406" i="1"/>
  <c r="Z393" i="1"/>
  <c r="Z541" i="1"/>
  <c r="Z344" i="1"/>
  <c r="Z329" i="1"/>
  <c r="Z264" i="1"/>
  <c r="Z196" i="1"/>
  <c r="Z177" i="1"/>
  <c r="Z169" i="1"/>
  <c r="Z597" i="1" s="1"/>
  <c r="Y592" i="1"/>
  <c r="Z572" i="1"/>
  <c r="Z519" i="1"/>
  <c r="Z505" i="1"/>
  <c r="Z476" i="1"/>
  <c r="Z419" i="1"/>
  <c r="Z322" i="1"/>
  <c r="Z218" i="1"/>
  <c r="X595" i="1"/>
</calcChain>
</file>

<file path=xl/sharedStrings.xml><?xml version="1.0" encoding="utf-8"?>
<sst xmlns="http://schemas.openxmlformats.org/spreadsheetml/2006/main" count="2444" uniqueCount="777">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</sst>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1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45557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200</v>
      </c>
      <c r="C128" s="31">
        <v>4301020345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8" t="s">
        <v>201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4301051476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4301051477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4301060360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4301060404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4301011717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4301011945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4301011733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4301011944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4301011942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4301011850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365</v>
      </c>
      <c r="C270" s="31">
        <v>4301011910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697" t="s">
        <v>366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4301012016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411</v>
      </c>
      <c r="C317" s="31">
        <v>4301011911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30" t="s">
        <v>412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4301011946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4301011947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2000</v>
      </c>
      <c r="Y378" s="381">
        <f t="shared" si="67"/>
        <v>2010</v>
      </c>
      <c r="Z378" s="36">
        <f>IFERROR(IF(Y378=0,"",ROUNDUP(Y378/H378,0)*0.02175),"")</f>
        <v>2.9144999999999999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2064</v>
      </c>
      <c r="BN378" s="64">
        <f t="shared" si="69"/>
        <v>2074.3200000000002</v>
      </c>
      <c r="BO378" s="64">
        <f t="shared" si="70"/>
        <v>2.7777777777777777</v>
      </c>
      <c r="BP378" s="64">
        <f t="shared" si="71"/>
        <v>2.7916666666666665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134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2.9144999999999999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2000</v>
      </c>
      <c r="Y383" s="382">
        <f>IFERROR(SUM(Y373:Y381),"0")</f>
        <v>2010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1500</v>
      </c>
      <c r="Y385" s="381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100</v>
      </c>
      <c r="Y387" s="382">
        <f>IFERROR(Y385/H385,"0")+IFERROR(Y386/H386,"0")</f>
        <v>100</v>
      </c>
      <c r="Z387" s="382">
        <f>IFERROR(IF(Z385="",0,Z385),"0")+IFERROR(IF(Z386="",0,Z386),"0")</f>
        <v>2.1749999999999998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1500</v>
      </c>
      <c r="Y388" s="382">
        <f>IFERROR(SUM(Y385:Y386),"0")</f>
        <v>1500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4301031257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4301031335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4301031178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4301031330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4301031254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4301031336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4301031258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4301031337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4301031255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4301031338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4301031212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4301031173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4301031327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4301060354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4301060408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4301060355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4301060407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3500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3510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3612</v>
      </c>
      <c r="Y593" s="382">
        <f>IFERROR(SUM(BN22:BN589),"0")</f>
        <v>3622.32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5</v>
      </c>
      <c r="Y594" s="38">
        <f>ROUNDUP(SUM(BP22:BP589),0)</f>
        <v>5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3737</v>
      </c>
      <c r="Y595" s="382">
        <f>GrossWeightTotalR+PalletQtyTotalR*25</f>
        <v>3747.32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233.33333333333334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234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5.0894999999999992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3510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