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2C28B6-7CD1-4E5E-98C0-B93BE36BF3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Q589" i="1" s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8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20" i="1" s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N161" i="1"/>
  <c r="BM161" i="1"/>
  <c r="Z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4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G589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50" i="1" s="1"/>
  <c r="P147" i="1"/>
  <c r="X145" i="1"/>
  <c r="X144" i="1"/>
  <c r="BO143" i="1"/>
  <c r="BN143" i="1"/>
  <c r="BM143" i="1"/>
  <c r="Z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8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1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8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79" i="1" s="1"/>
  <c r="Y23" i="1"/>
  <c r="X23" i="1"/>
  <c r="X583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89" i="1"/>
  <c r="X580" i="1"/>
  <c r="X581" i="1"/>
  <c r="Y24" i="1"/>
  <c r="Z26" i="1"/>
  <c r="BN26" i="1"/>
  <c r="BP26" i="1"/>
  <c r="Z28" i="1"/>
  <c r="BN28" i="1"/>
  <c r="Z30" i="1"/>
  <c r="BN30" i="1"/>
  <c r="Z34" i="1"/>
  <c r="BN34" i="1"/>
  <c r="Y37" i="1"/>
  <c r="C58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Z90" i="1" s="1"/>
  <c r="BN85" i="1"/>
  <c r="Z87" i="1"/>
  <c r="BN87" i="1"/>
  <c r="Z89" i="1"/>
  <c r="BN89" i="1"/>
  <c r="Y90" i="1"/>
  <c r="Z93" i="1"/>
  <c r="Z95" i="1" s="1"/>
  <c r="BN93" i="1"/>
  <c r="BP93" i="1"/>
  <c r="Y96" i="1"/>
  <c r="Z99" i="1"/>
  <c r="Z101" i="1" s="1"/>
  <c r="BN99" i="1"/>
  <c r="BP99" i="1"/>
  <c r="E589" i="1"/>
  <c r="Z106" i="1"/>
  <c r="Z110" i="1" s="1"/>
  <c r="BN106" i="1"/>
  <c r="Z108" i="1"/>
  <c r="BN108" i="1"/>
  <c r="Y111" i="1"/>
  <c r="Z114" i="1"/>
  <c r="Z118" i="1" s="1"/>
  <c r="BN114" i="1"/>
  <c r="Z116" i="1"/>
  <c r="BN116" i="1"/>
  <c r="Y119" i="1"/>
  <c r="F589" i="1"/>
  <c r="Z123" i="1"/>
  <c r="Z127" i="1" s="1"/>
  <c r="BN123" i="1"/>
  <c r="Z125" i="1"/>
  <c r="BN125" i="1"/>
  <c r="Y128" i="1"/>
  <c r="Z132" i="1"/>
  <c r="Z135" i="1" s="1"/>
  <c r="BN132" i="1"/>
  <c r="Z134" i="1"/>
  <c r="BN134" i="1"/>
  <c r="Y135" i="1"/>
  <c r="Z138" i="1"/>
  <c r="Z144" i="1" s="1"/>
  <c r="BN138" i="1"/>
  <c r="BP138" i="1"/>
  <c r="Z140" i="1"/>
  <c r="BN140" i="1"/>
  <c r="Z142" i="1"/>
  <c r="BN142" i="1"/>
  <c r="Y145" i="1"/>
  <c r="Z148" i="1"/>
  <c r="Z149" i="1" s="1"/>
  <c r="BN148" i="1"/>
  <c r="Y149" i="1"/>
  <c r="Z153" i="1"/>
  <c r="BN153" i="1"/>
  <c r="BP153" i="1"/>
  <c r="Z155" i="1"/>
  <c r="BN155" i="1"/>
  <c r="Y156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F9" i="1"/>
  <c r="J9" i="1"/>
  <c r="Y77" i="1"/>
  <c r="Y110" i="1"/>
  <c r="Y583" i="1" s="1"/>
  <c r="Y127" i="1"/>
  <c r="Z154" i="1"/>
  <c r="BN154" i="1"/>
  <c r="Y580" i="1" s="1"/>
  <c r="Y157" i="1"/>
  <c r="Z160" i="1"/>
  <c r="Z164" i="1" s="1"/>
  <c r="BN160" i="1"/>
  <c r="Z162" i="1"/>
  <c r="BN162" i="1"/>
  <c r="BP163" i="1"/>
  <c r="Y581" i="1" s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Y206" i="1"/>
  <c r="BP198" i="1"/>
  <c r="BN198" i="1"/>
  <c r="Z198" i="1"/>
  <c r="Z205" i="1" s="1"/>
  <c r="BP202" i="1"/>
  <c r="BN202" i="1"/>
  <c r="Z202" i="1"/>
  <c r="I589" i="1"/>
  <c r="Y189" i="1"/>
  <c r="Z208" i="1"/>
  <c r="Z219" i="1" s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Z227" i="1" s="1"/>
  <c r="BN222" i="1"/>
  <c r="BP222" i="1"/>
  <c r="Z224" i="1"/>
  <c r="BN224" i="1"/>
  <c r="Z226" i="1"/>
  <c r="BN226" i="1"/>
  <c r="Y227" i="1"/>
  <c r="Z231" i="1"/>
  <c r="Z239" i="1" s="1"/>
  <c r="BN231" i="1"/>
  <c r="BP231" i="1"/>
  <c r="Z233" i="1"/>
  <c r="BN233" i="1"/>
  <c r="Z235" i="1"/>
  <c r="BN235" i="1"/>
  <c r="Z237" i="1"/>
  <c r="BN237" i="1"/>
  <c r="Y240" i="1"/>
  <c r="K589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Y339" i="1"/>
  <c r="Z344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39" i="1"/>
  <c r="Y262" i="1"/>
  <c r="Y267" i="1"/>
  <c r="P589" i="1"/>
  <c r="Y274" i="1"/>
  <c r="Y273" i="1"/>
  <c r="Z282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Z355" i="1" s="1"/>
  <c r="BP363" i="1"/>
  <c r="BN363" i="1"/>
  <c r="Z363" i="1"/>
  <c r="Z369" i="1" s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Z492" i="1" s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Y582" i="1" l="1"/>
  <c r="Z552" i="1"/>
  <c r="Z309" i="1"/>
  <c r="Z463" i="1"/>
  <c r="Z406" i="1"/>
  <c r="Z380" i="1"/>
  <c r="Z273" i="1"/>
  <c r="Z261" i="1"/>
  <c r="Z156" i="1"/>
  <c r="Z36" i="1"/>
  <c r="Z512" i="1"/>
  <c r="Z440" i="1"/>
  <c r="Z393" i="1"/>
  <c r="Z331" i="1"/>
  <c r="Z316" i="1"/>
  <c r="Z183" i="1"/>
  <c r="Z76" i="1"/>
  <c r="Y579" i="1"/>
  <c r="X582" i="1"/>
  <c r="Z584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<sst xmlns="http://schemas.openxmlformats.org/spreadsheetml/2006/main" count="2416" uniqueCount="780">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</sst>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72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8</v>
      </c>
      <c r="Y114" s="378">
        <f>IFERROR(IF(X114="",0,CEILING((X114/$H114),1)*$H114),"")</f>
        <v>8.4</v>
      </c>
      <c r="Z114" s="36">
        <f>IFERROR(IF(Y114=0,"",ROUNDUP(Y114/H114,0)*0.02175),"")</f>
        <v>2.1749999999999999E-2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8.5371428571428574</v>
      </c>
      <c r="BN114" s="64">
        <f>IFERROR(Y114*I114/H114,"0")</f>
        <v>8.9640000000000004</v>
      </c>
      <c r="BO114" s="64">
        <f>IFERROR(1/J114*(X114/H114),"0")</f>
        <v>1.7006802721088433E-2</v>
      </c>
      <c r="BP114" s="64">
        <f>IFERROR(1/J114*(Y114/H114),"0")</f>
        <v>1.7857142857142856E-2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0.95238095238095233</v>
      </c>
      <c r="Y118" s="379">
        <f>IFERROR(Y113/H113,"0")+IFERROR(Y114/H114,"0")+IFERROR(Y115/H115,"0")+IFERROR(Y116/H116,"0")+IFERROR(Y117/H117,"0")</f>
        <v>1</v>
      </c>
      <c r="Z118" s="379">
        <f>IFERROR(IF(Z113="",0,Z113),"0")+IFERROR(IF(Z114="",0,Z114),"0")+IFERROR(IF(Z115="",0,Z115),"0")+IFERROR(IF(Z116="",0,Z116),"0")+IFERROR(IF(Z117="",0,Z117),"0")</f>
        <v>2.1749999999999999E-2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8</v>
      </c>
      <c r="Y119" s="379">
        <f>IFERROR(SUM(Y113:Y117),"0")</f>
        <v>8.4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8</v>
      </c>
      <c r="Y139" s="378">
        <f t="shared" si="21"/>
        <v>8.4</v>
      </c>
      <c r="Z139" s="36">
        <f>IFERROR(IF(Y139=0,"",ROUNDUP(Y139/H139,0)*0.02175),"")</f>
        <v>2.1749999999999999E-2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8.531428571428572</v>
      </c>
      <c r="BN139" s="64">
        <f t="shared" si="23"/>
        <v>8.9580000000000002</v>
      </c>
      <c r="BO139" s="64">
        <f t="shared" si="24"/>
        <v>1.7006802721088433E-2</v>
      </c>
      <c r="BP139" s="64">
        <f t="shared" si="25"/>
        <v>1.7857142857142856E-2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0.95238095238095233</v>
      </c>
      <c r="Y144" s="379">
        <f>IFERROR(Y138/H138,"0")+IFERROR(Y139/H139,"0")+IFERROR(Y140/H140,"0")+IFERROR(Y141/H141,"0")+IFERROR(Y142/H142,"0")+IFERROR(Y143/H143,"0")</f>
        <v>1</v>
      </c>
      <c r="Z144" s="379">
        <f>IFERROR(IF(Z138="",0,Z138),"0")+IFERROR(IF(Z139="",0,Z139),"0")+IFERROR(IF(Z140="",0,Z140),"0")+IFERROR(IF(Z141="",0,Z141),"0")+IFERROR(IF(Z142="",0,Z142),"0")+IFERROR(IF(Z143="",0,Z143),"0")</f>
        <v>2.1749999999999999E-2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8</v>
      </c>
      <c r="Y145" s="379">
        <f>IFERROR(SUM(Y138:Y143),"0")</f>
        <v>8.4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16</v>
      </c>
      <c r="Y176" s="378">
        <f t="shared" si="26"/>
        <v>16.8</v>
      </c>
      <c r="Z176" s="36">
        <f>IFERROR(IF(Y176=0,"",ROUNDUP(Y176/H176,0)*0.00753),"")</f>
        <v>3.0120000000000001E-2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16.990476190476191</v>
      </c>
      <c r="BN176" s="64">
        <f t="shared" si="28"/>
        <v>17.84</v>
      </c>
      <c r="BO176" s="64">
        <f t="shared" si="29"/>
        <v>2.4420024420024417E-2</v>
      </c>
      <c r="BP176" s="64">
        <f t="shared" si="30"/>
        <v>2.564102564102564E-2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3.8095238095238093</v>
      </c>
      <c r="Y183" s="379">
        <f>IFERROR(Y175/H175,"0")+IFERROR(Y176/H176,"0")+IFERROR(Y177/H177,"0")+IFERROR(Y178/H178,"0")+IFERROR(Y179/H179,"0")+IFERROR(Y180/H180,"0")+IFERROR(Y181/H181,"0")+IFERROR(Y182/H182,"0")</f>
        <v>4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3.0120000000000001E-2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16</v>
      </c>
      <c r="Y184" s="379">
        <f>IFERROR(SUM(Y175:Y182),"0")</f>
        <v>16.8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20</v>
      </c>
      <c r="Y197" s="378">
        <f t="shared" ref="Y197:Y204" si="31">IFERROR(IF(X197="",0,CEILING((X197/$H197),1)*$H197),"")</f>
        <v>21.6</v>
      </c>
      <c r="Z197" s="36">
        <f>IFERROR(IF(Y197=0,"",ROUNDUP(Y197/H197,0)*0.00937),"")</f>
        <v>3.7479999999999999E-2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20.777777777777779</v>
      </c>
      <c r="BN197" s="64">
        <f t="shared" ref="BN197:BN204" si="33">IFERROR(Y197*I197/H197,"0")</f>
        <v>22.44</v>
      </c>
      <c r="BO197" s="64">
        <f t="shared" ref="BO197:BO204" si="34">IFERROR(1/J197*(X197/H197),"0")</f>
        <v>3.0864197530864192E-2</v>
      </c>
      <c r="BP197" s="64">
        <f t="shared" ref="BP197:BP204" si="35">IFERROR(1/J197*(Y197/H197),"0")</f>
        <v>3.3333333333333333E-2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20</v>
      </c>
      <c r="Y199" s="378">
        <f t="shared" si="31"/>
        <v>21.6</v>
      </c>
      <c r="Z199" s="36">
        <f>IFERROR(IF(Y199=0,"",ROUNDUP(Y199/H199,0)*0.00937),"")</f>
        <v>3.7479999999999999E-2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20.777777777777779</v>
      </c>
      <c r="BN199" s="64">
        <f t="shared" si="33"/>
        <v>22.44</v>
      </c>
      <c r="BO199" s="64">
        <f t="shared" si="34"/>
        <v>3.0864197530864192E-2</v>
      </c>
      <c r="BP199" s="64">
        <f t="shared" si="35"/>
        <v>3.3333333333333333E-2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20</v>
      </c>
      <c r="Y200" s="378">
        <f t="shared" si="31"/>
        <v>21.6</v>
      </c>
      <c r="Z200" s="36">
        <f>IFERROR(IF(Y200=0,"",ROUNDUP(Y200/H200,0)*0.00937),"")</f>
        <v>3.7479999999999999E-2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20.777777777777779</v>
      </c>
      <c r="BN200" s="64">
        <f t="shared" si="33"/>
        <v>22.44</v>
      </c>
      <c r="BO200" s="64">
        <f t="shared" si="34"/>
        <v>3.0864197530864192E-2</v>
      </c>
      <c r="BP200" s="64">
        <f t="shared" si="35"/>
        <v>3.3333333333333333E-2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14.814814814814813</v>
      </c>
      <c r="Y205" s="379">
        <f>IFERROR(Y197/H197,"0")+IFERROR(Y198/H198,"0")+IFERROR(Y199/H199,"0")+IFERROR(Y200/H200,"0")+IFERROR(Y201/H201,"0")+IFERROR(Y202/H202,"0")+IFERROR(Y203/H203,"0")+IFERROR(Y204/H204,"0")</f>
        <v>16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0.14992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80</v>
      </c>
      <c r="Y206" s="379">
        <f>IFERROR(SUM(Y197:Y204),"0")</f>
        <v>86.4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8</v>
      </c>
      <c r="Y208" s="378">
        <f t="shared" ref="Y208:Y218" si="36">IFERROR(IF(X208="",0,CEILING((X208/$H208),1)*$H208),"")</f>
        <v>8.1</v>
      </c>
      <c r="Z208" s="36">
        <f>IFERROR(IF(Y208=0,"",ROUNDUP(Y208/H208,0)*0.02175),"")</f>
        <v>2.1749999999999999E-2</v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8.5570370370370377</v>
      </c>
      <c r="BN208" s="64">
        <f t="shared" ref="BN208:BN218" si="38">IFERROR(Y208*I208/H208,"0")</f>
        <v>8.6639999999999997</v>
      </c>
      <c r="BO208" s="64">
        <f t="shared" ref="BO208:BO218" si="39">IFERROR(1/J208*(X208/H208),"0")</f>
        <v>1.7636684303350969E-2</v>
      </c>
      <c r="BP208" s="64">
        <f t="shared" ref="BP208:BP218" si="40">IFERROR(1/J208*(Y208/H208),"0")</f>
        <v>1.7857142857142856E-2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8</v>
      </c>
      <c r="Y209" s="378">
        <f t="shared" si="36"/>
        <v>15.6</v>
      </c>
      <c r="Z209" s="36">
        <f>IFERROR(IF(Y209=0,"",ROUNDUP(Y209/H209,0)*0.02175),"")</f>
        <v>4.3499999999999997E-2</v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8.5784615384615392</v>
      </c>
      <c r="BN209" s="64">
        <f t="shared" si="38"/>
        <v>16.728000000000002</v>
      </c>
      <c r="BO209" s="64">
        <f t="shared" si="39"/>
        <v>1.8315018315018316E-2</v>
      </c>
      <c r="BP209" s="64">
        <f t="shared" si="40"/>
        <v>3.5714285714285712E-2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16</v>
      </c>
      <c r="Y211" s="378">
        <f t="shared" si="36"/>
        <v>17.399999999999999</v>
      </c>
      <c r="Z211" s="36">
        <f>IFERROR(IF(Y211=0,"",ROUNDUP(Y211/H211,0)*0.02175),"")</f>
        <v>4.3499999999999997E-2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17.037241379310345</v>
      </c>
      <c r="BN211" s="64">
        <f t="shared" si="38"/>
        <v>18.527999999999999</v>
      </c>
      <c r="BO211" s="64">
        <f t="shared" si="39"/>
        <v>3.2840722495894911E-2</v>
      </c>
      <c r="BP211" s="64">
        <f t="shared" si="40"/>
        <v>3.5714285714285712E-2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3.84</v>
      </c>
      <c r="Y217" s="378">
        <f t="shared" si="36"/>
        <v>4.8</v>
      </c>
      <c r="Z217" s="36">
        <f t="shared" si="41"/>
        <v>1.506E-2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4.2751999999999999</v>
      </c>
      <c r="BN217" s="64">
        <f t="shared" si="38"/>
        <v>5.3440000000000003</v>
      </c>
      <c r="BO217" s="64">
        <f t="shared" si="39"/>
        <v>1.0256410256410256E-2</v>
      </c>
      <c r="BP217" s="64">
        <f t="shared" si="40"/>
        <v>1.282051282051282E-2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3.84</v>
      </c>
      <c r="Y218" s="378">
        <f t="shared" si="36"/>
        <v>4.8</v>
      </c>
      <c r="Z218" s="36">
        <f t="shared" si="41"/>
        <v>1.506E-2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4.2847999999999997</v>
      </c>
      <c r="BN218" s="64">
        <f t="shared" si="38"/>
        <v>5.3559999999999999</v>
      </c>
      <c r="BO218" s="64">
        <f t="shared" si="39"/>
        <v>1.0256410256410256E-2</v>
      </c>
      <c r="BP218" s="64">
        <f t="shared" si="40"/>
        <v>1.282051282051282E-2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7.0523758063987945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9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0.13886999999999999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39.680000000000007</v>
      </c>
      <c r="Y220" s="379">
        <f>IFERROR(SUM(Y208:Y218),"0")</f>
        <v>50.699999999999989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3.84</v>
      </c>
      <c r="Y279" s="378">
        <f>IFERROR(IF(X279="",0,CEILING((X279/$H279),1)*$H279),"")</f>
        <v>4.8</v>
      </c>
      <c r="Z279" s="36">
        <f>IFERROR(IF(Y279=0,"",ROUNDUP(Y279/H279,0)*0.00753),"")</f>
        <v>1.506E-2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4.2751999999999999</v>
      </c>
      <c r="BN279" s="64">
        <f>IFERROR(Y279*I279/H279,"0")</f>
        <v>5.3440000000000003</v>
      </c>
      <c r="BO279" s="64">
        <f>IFERROR(1/J279*(X279/H279),"0")</f>
        <v>1.0256410256410256E-2</v>
      </c>
      <c r="BP279" s="64">
        <f>IFERROR(1/J279*(Y279/H279),"0")</f>
        <v>1.282051282051282E-2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3.84</v>
      </c>
      <c r="Y280" s="378">
        <f>IFERROR(IF(X280="",0,CEILING((X280/$H280),1)*$H280),"")</f>
        <v>4.8</v>
      </c>
      <c r="Z280" s="36">
        <f>IFERROR(IF(Y280=0,"",ROUNDUP(Y280/H280,0)*0.00753),"")</f>
        <v>1.506E-2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4.16</v>
      </c>
      <c r="BN280" s="64">
        <f>IFERROR(Y280*I280/H280,"0")</f>
        <v>5.2</v>
      </c>
      <c r="BO280" s="64">
        <f>IFERROR(1/J280*(X280/H280),"0")</f>
        <v>1.0256410256410256E-2</v>
      </c>
      <c r="BP280" s="64">
        <f>IFERROR(1/J280*(Y280/H280),"0")</f>
        <v>1.282051282051282E-2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3.2</v>
      </c>
      <c r="Y282" s="379">
        <f>IFERROR(Y277/H277,"0")+IFERROR(Y278/H278,"0")+IFERROR(Y279/H279,"0")+IFERROR(Y280/H280,"0")+IFERROR(Y281/H281,"0")</f>
        <v>4</v>
      </c>
      <c r="Z282" s="379">
        <f>IFERROR(IF(Z277="",0,Z277),"0")+IFERROR(IF(Z278="",0,Z278),"0")+IFERROR(IF(Z279="",0,Z279),"0")+IFERROR(IF(Z280="",0,Z280),"0")+IFERROR(IF(Z281="",0,Z281),"0")</f>
        <v>3.0120000000000001E-2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7.68</v>
      </c>
      <c r="Y283" s="379">
        <f>IFERROR(SUM(Y277:Y281),"0")</f>
        <v>9.6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8</v>
      </c>
      <c r="Y319" s="378">
        <f t="shared" ref="Y319:Y324" si="62">IFERROR(IF(X319="",0,CEILING((X319/$H319),1)*$H319),"")</f>
        <v>15.6</v>
      </c>
      <c r="Z319" s="36">
        <f>IFERROR(IF(Y319=0,"",ROUNDUP(Y319/H319,0)*0.02175),"")</f>
        <v>4.3499999999999997E-2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8.5723076923076924</v>
      </c>
      <c r="BN319" s="64">
        <f t="shared" ref="BN319:BN324" si="64">IFERROR(Y319*I319/H319,"0")</f>
        <v>16.716000000000001</v>
      </c>
      <c r="BO319" s="64">
        <f t="shared" ref="BO319:BO324" si="65">IFERROR(1/J319*(X319/H319),"0")</f>
        <v>1.8315018315018316E-2</v>
      </c>
      <c r="BP319" s="64">
        <f t="shared" ref="BP319:BP324" si="66">IFERROR(1/J319*(Y319/H319),"0")</f>
        <v>3.5714285714285712E-2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1.0256410256410258</v>
      </c>
      <c r="Y325" s="379">
        <f>IFERROR(Y319/H319,"0")+IFERROR(Y320/H320,"0")+IFERROR(Y321/H321,"0")+IFERROR(Y322/H322,"0")+IFERROR(Y323/H323,"0")+IFERROR(Y324/H324,"0")</f>
        <v>2</v>
      </c>
      <c r="Z325" s="379">
        <f>IFERROR(IF(Z319="",0,Z319),"0")+IFERROR(IF(Z320="",0,Z320),"0")+IFERROR(IF(Z321="",0,Z321),"0")+IFERROR(IF(Z322="",0,Z322),"0")+IFERROR(IF(Z323="",0,Z323),"0")+IFERROR(IF(Z324="",0,Z324),"0")</f>
        <v>4.3499999999999997E-2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8</v>
      </c>
      <c r="Y326" s="379">
        <f>IFERROR(SUM(Y319:Y324),"0")</f>
        <v>15.6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1.8374999999999999</v>
      </c>
      <c r="Y353" s="378">
        <f>IFERROR(IF(X353="",0,CEILING((X353/$H353),1)*$H353),"")</f>
        <v>2.1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2.0754999999999995</v>
      </c>
      <c r="BN353" s="64">
        <f>IFERROR(Y353*I353/H353,"0")</f>
        <v>2.3719999999999999</v>
      </c>
      <c r="BO353" s="64">
        <f>IFERROR(1/J353*(X353/H353),"0")</f>
        <v>5.6089743589743581E-3</v>
      </c>
      <c r="BP353" s="64">
        <f>IFERROR(1/J353*(Y353/H353),"0")</f>
        <v>6.41025641025641E-3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1.8374999999999999</v>
      </c>
      <c r="Y354" s="378">
        <f>IFERROR(IF(X354="",0,CEILING((X354/$H354),1)*$H354),"")</f>
        <v>2.1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2.0649999999999995</v>
      </c>
      <c r="BN354" s="64">
        <f>IFERROR(Y354*I354/H354,"0")</f>
        <v>2.36</v>
      </c>
      <c r="BO354" s="64">
        <f>IFERROR(1/J354*(X354/H354),"0")</f>
        <v>5.6089743589743581E-3</v>
      </c>
      <c r="BP354" s="64">
        <f>IFERROR(1/J354*(Y354/H354),"0")</f>
        <v>6.41025641025641E-3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1.7499999999999998</v>
      </c>
      <c r="Y355" s="379">
        <f>IFERROR(Y352/H352,"0")+IFERROR(Y353/H353,"0")+IFERROR(Y354/H354,"0")</f>
        <v>2</v>
      </c>
      <c r="Z355" s="379">
        <f>IFERROR(IF(Z352="",0,Z352),"0")+IFERROR(IF(Z353="",0,Z353),"0")+IFERROR(IF(Z354="",0,Z354),"0")</f>
        <v>1.506E-2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3.6749999999999998</v>
      </c>
      <c r="Y356" s="379">
        <f>IFERROR(SUM(Y352:Y354),"0")</f>
        <v>4.2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375</v>
      </c>
      <c r="Y361" s="378">
        <f t="shared" si="67"/>
        <v>375</v>
      </c>
      <c r="Z361" s="36">
        <f>IFERROR(IF(Y361=0,"",ROUNDUP(Y361/H361,0)*0.02175),"")</f>
        <v>0.54374999999999996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387</v>
      </c>
      <c r="BN361" s="64">
        <f t="shared" si="69"/>
        <v>387</v>
      </c>
      <c r="BO361" s="64">
        <f t="shared" si="70"/>
        <v>0.52083333333333326</v>
      </c>
      <c r="BP361" s="64">
        <f t="shared" si="71"/>
        <v>0.52083333333333326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300</v>
      </c>
      <c r="Y363" s="378">
        <f t="shared" si="67"/>
        <v>300</v>
      </c>
      <c r="Z363" s="36">
        <f>IFERROR(IF(Y363=0,"",ROUNDUP(Y363/H363,0)*0.02175),"")</f>
        <v>0.43499999999999994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309.60000000000002</v>
      </c>
      <c r="BN363" s="64">
        <f t="shared" si="69"/>
        <v>309.60000000000002</v>
      </c>
      <c r="BO363" s="64">
        <f t="shared" si="70"/>
        <v>0.41666666666666663</v>
      </c>
      <c r="BP363" s="64">
        <f t="shared" si="71"/>
        <v>0.41666666666666663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330</v>
      </c>
      <c r="Y365" s="378">
        <f t="shared" si="67"/>
        <v>330</v>
      </c>
      <c r="Z365" s="36">
        <f>IFERROR(IF(Y365=0,"",ROUNDUP(Y365/H365,0)*0.02175),"")</f>
        <v>0.47849999999999998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340.56000000000006</v>
      </c>
      <c r="BN365" s="64">
        <f t="shared" si="69"/>
        <v>340.56000000000006</v>
      </c>
      <c r="BO365" s="64">
        <f t="shared" si="70"/>
        <v>0.45833333333333331</v>
      </c>
      <c r="BP365" s="64">
        <f t="shared" si="71"/>
        <v>0.45833333333333331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67</v>
      </c>
      <c r="Y369" s="379">
        <f>IFERROR(Y360/H360,"0")+IFERROR(Y361/H361,"0")+IFERROR(Y362/H362,"0")+IFERROR(Y363/H363,"0")+IFERROR(Y364/H364,"0")+IFERROR(Y365/H365,"0")+IFERROR(Y366/H366,"0")+IFERROR(Y367/H367,"0")+IFERROR(Y368/H368,"0")</f>
        <v>67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1.4572499999999999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1005</v>
      </c>
      <c r="Y370" s="379">
        <f>IFERROR(SUM(Y360:Y368),"0")</f>
        <v>1005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1400</v>
      </c>
      <c r="Y372" s="378">
        <f>IFERROR(IF(X372="",0,CEILING((X372/$H372),1)*$H372),"")</f>
        <v>1410</v>
      </c>
      <c r="Z372" s="36">
        <f>IFERROR(IF(Y372=0,"",ROUNDUP(Y372/H372,0)*0.02175),"")</f>
        <v>2.0444999999999998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1444.8</v>
      </c>
      <c r="BN372" s="64">
        <f>IFERROR(Y372*I372/H372,"0")</f>
        <v>1455.12</v>
      </c>
      <c r="BO372" s="64">
        <f>IFERROR(1/J372*(X372/H372),"0")</f>
        <v>1.9444444444444442</v>
      </c>
      <c r="BP372" s="64">
        <f>IFERROR(1/J372*(Y372/H372),"0")</f>
        <v>1.9583333333333333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93.333333333333329</v>
      </c>
      <c r="Y374" s="379">
        <f>IFERROR(Y372/H372,"0")+IFERROR(Y373/H373,"0")</f>
        <v>94</v>
      </c>
      <c r="Z374" s="379">
        <f>IFERROR(IF(Z372="",0,Z372),"0")+IFERROR(IF(Z373="",0,Z373),"0")</f>
        <v>2.0444999999999998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1400</v>
      </c>
      <c r="Y375" s="379">
        <f>IFERROR(SUM(Y372:Y373),"0")</f>
        <v>1410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380</v>
      </c>
      <c r="Y489" s="378">
        <f t="shared" si="83"/>
        <v>380.16</v>
      </c>
      <c r="Z489" s="36">
        <f t="shared" si="84"/>
        <v>0.86112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405.90909090909088</v>
      </c>
      <c r="BN489" s="64">
        <f t="shared" si="86"/>
        <v>406.08000000000004</v>
      </c>
      <c r="BO489" s="64">
        <f t="shared" si="87"/>
        <v>0.69201631701631705</v>
      </c>
      <c r="BP489" s="64">
        <f t="shared" si="88"/>
        <v>0.69230769230769229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71.969696969696969</v>
      </c>
      <c r="Y492" s="379">
        <f>IFERROR(Y484/H484,"0")+IFERROR(Y485/H485,"0")+IFERROR(Y486/H486,"0")+IFERROR(Y487/H487,"0")+IFERROR(Y488/H488,"0")+IFERROR(Y489/H489,"0")+IFERROR(Y490/H490,"0")+IFERROR(Y491/H491,"0")</f>
        <v>72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0.86112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380</v>
      </c>
      <c r="Y493" s="379">
        <f>IFERROR(SUM(Y484:Y491),"0")</f>
        <v>380.16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16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16.990476190476191</v>
      </c>
      <c r="BN539" s="64">
        <f t="shared" si="101"/>
        <v>17.84</v>
      </c>
      <c r="BO539" s="64">
        <f t="shared" si="102"/>
        <v>2.4420024420024417E-2</v>
      </c>
      <c r="BP539" s="64">
        <f t="shared" si="103"/>
        <v>2.564102564102564E-2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3.8095238095238093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16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24</v>
      </c>
      <c r="Y548" s="378">
        <f>IFERROR(IF(X548="",0,CEILING((X548/$H548),1)*$H548),"")</f>
        <v>31.2</v>
      </c>
      <c r="Z548" s="36">
        <f>IFERROR(IF(Y548=0,"",ROUNDUP(Y548/H548,0)*0.02175),"")</f>
        <v>8.6999999999999994E-2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25.735384615384618</v>
      </c>
      <c r="BN548" s="64">
        <f>IFERROR(Y548*I548/H548,"0")</f>
        <v>33.456000000000003</v>
      </c>
      <c r="BO548" s="64">
        <f>IFERROR(1/J548*(X548/H548),"0")</f>
        <v>5.4945054945054944E-2</v>
      </c>
      <c r="BP548" s="64">
        <f>IFERROR(1/J548*(Y548/H548),"0")</f>
        <v>7.1428571428571425E-2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3.0769230769230771</v>
      </c>
      <c r="Y552" s="379">
        <f>IFERROR(Y548/H548,"0")+IFERROR(Y549/H549,"0")+IFERROR(Y550/H550,"0")+IFERROR(Y551/H551,"0")</f>
        <v>4</v>
      </c>
      <c r="Z552" s="379">
        <f>IFERROR(IF(Z548="",0,Z548),"0")+IFERROR(IF(Z549="",0,Z549),"0")+IFERROR(IF(Z550="",0,Z550),"0")+IFERROR(IF(Z551="",0,Z551),"0")</f>
        <v>8.6999999999999994E-2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24</v>
      </c>
      <c r="Y553" s="379">
        <f>IFERROR(SUM(Y548:Y551),"0")</f>
        <v>31.2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2996.0349999999999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3043.2599999999998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3111.6458580922272</v>
      </c>
      <c r="Y580" s="379">
        <f>IFERROR(SUM(BN22:BN576),"0")</f>
        <v>3161.79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3236.6458580922272</v>
      </c>
      <c r="Y582" s="379">
        <f>GrossWeightTotalR+PalletQtyTotalR*25</f>
        <v>3286.79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272.74659455061754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280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4.9310799999999997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8.4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8.4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16.8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137.10000000000002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9.6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15.6</v>
      </c>
      <c r="U589" s="46">
        <f>IFERROR(Y348*1,"0")+IFERROR(Y352*1,"0")+IFERROR(Y353*1,"0")+IFERROR(Y354*1,"0")</f>
        <v>4.2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2415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380.16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48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