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79913F-0EBD-4862-9917-C6E1BB7720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Y590" i="1" s="1"/>
  <c r="X587" i="1"/>
  <c r="X586" i="1"/>
  <c r="BO585" i="1"/>
  <c r="BM585" i="1"/>
  <c r="Y585" i="1"/>
  <c r="Y587" i="1" s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BP577" i="1" s="1"/>
  <c r="BO576" i="1"/>
  <c r="BM576" i="1"/>
  <c r="Y576" i="1"/>
  <c r="AE602" i="1" s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Z572" i="1" s="1"/>
  <c r="Y568" i="1"/>
  <c r="Y573" i="1" s="1"/>
  <c r="X566" i="1"/>
  <c r="X565" i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BO561" i="1"/>
  <c r="BM561" i="1"/>
  <c r="Y561" i="1"/>
  <c r="Y566" i="1" s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Y549" i="1" s="1"/>
  <c r="X542" i="1"/>
  <c r="Y541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1" i="1" s="1"/>
  <c r="Y534" i="1"/>
  <c r="AD602" i="1" s="1"/>
  <c r="X530" i="1"/>
  <c r="X529" i="1"/>
  <c r="BO528" i="1"/>
  <c r="BM528" i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20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AC602" i="1" s="1"/>
  <c r="P497" i="1"/>
  <c r="X493" i="1"/>
  <c r="X492" i="1"/>
  <c r="BO491" i="1"/>
  <c r="BM491" i="1"/>
  <c r="Y491" i="1"/>
  <c r="Y492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Y453" i="1" s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20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Y394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8" i="1" s="1"/>
  <c r="P385" i="1"/>
  <c r="X383" i="1"/>
  <c r="X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W602" i="1" s="1"/>
  <c r="P373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BO347" i="1"/>
  <c r="BM347" i="1"/>
  <c r="Y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29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T602" i="1" s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Y295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P268" i="1"/>
  <c r="BO268" i="1"/>
  <c r="BN268" i="1"/>
  <c r="BM268" i="1"/>
  <c r="Z268" i="1"/>
  <c r="Y268" i="1"/>
  <c r="Y274" i="1" s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60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Y253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9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602" i="1" s="1"/>
  <c r="P200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2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2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Y169" i="1"/>
  <c r="Y177" i="1"/>
  <c r="Y183" i="1"/>
  <c r="Y197" i="1"/>
  <c r="Y202" i="1"/>
  <c r="Y208" i="1"/>
  <c r="Y218" i="1"/>
  <c r="Y232" i="1"/>
  <c r="Y240" i="1"/>
  <c r="Y264" i="1"/>
  <c r="Y286" i="1"/>
  <c r="Y311" i="1"/>
  <c r="U602" i="1"/>
  <c r="Y323" i="1"/>
  <c r="BP320" i="1"/>
  <c r="BN320" i="1"/>
  <c r="Z320" i="1"/>
  <c r="BP328" i="1"/>
  <c r="BN328" i="1"/>
  <c r="Z328" i="1"/>
  <c r="Y330" i="1"/>
  <c r="Y339" i="1"/>
  <c r="BP332" i="1"/>
  <c r="BN332" i="1"/>
  <c r="Z332" i="1"/>
  <c r="BP336" i="1"/>
  <c r="BN336" i="1"/>
  <c r="Z336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BP367" i="1"/>
  <c r="BN367" i="1"/>
  <c r="Z367" i="1"/>
  <c r="Y369" i="1"/>
  <c r="F9" i="1"/>
  <c r="J9" i="1"/>
  <c r="Z22" i="1"/>
  <c r="Z23" i="1" s="1"/>
  <c r="BN22" i="1"/>
  <c r="BP22" i="1"/>
  <c r="Y23" i="1"/>
  <c r="X592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79" i="1"/>
  <c r="Z80" i="1" s="1"/>
  <c r="BN79" i="1"/>
  <c r="Z83" i="1"/>
  <c r="Z89" i="1" s="1"/>
  <c r="BN83" i="1"/>
  <c r="BP83" i="1"/>
  <c r="Z85" i="1"/>
  <c r="BN85" i="1"/>
  <c r="Z87" i="1"/>
  <c r="BN87" i="1"/>
  <c r="Z93" i="1"/>
  <c r="Z94" i="1" s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Z135" i="1"/>
  <c r="Z141" i="1" s="1"/>
  <c r="BN135" i="1"/>
  <c r="BP135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Z173" i="1"/>
  <c r="Z177" i="1" s="1"/>
  <c r="BN173" i="1"/>
  <c r="Z175" i="1"/>
  <c r="BN175" i="1"/>
  <c r="Z181" i="1"/>
  <c r="Z183" i="1" s="1"/>
  <c r="BN181" i="1"/>
  <c r="I602" i="1"/>
  <c r="Z189" i="1"/>
  <c r="Z196" i="1" s="1"/>
  <c r="BN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Z210" i="1"/>
  <c r="Z218" i="1" s="1"/>
  <c r="BN210" i="1"/>
  <c r="BP210" i="1"/>
  <c r="Z212" i="1"/>
  <c r="BN212" i="1"/>
  <c r="Z214" i="1"/>
  <c r="BN214" i="1"/>
  <c r="Z216" i="1"/>
  <c r="BN216" i="1"/>
  <c r="Z222" i="1"/>
  <c r="Z232" i="1" s="1"/>
  <c r="BN222" i="1"/>
  <c r="Z224" i="1"/>
  <c r="BN224" i="1"/>
  <c r="Z226" i="1"/>
  <c r="BN226" i="1"/>
  <c r="Z228" i="1"/>
  <c r="BN228" i="1"/>
  <c r="Z230" i="1"/>
  <c r="BN230" i="1"/>
  <c r="Z236" i="1"/>
  <c r="Z240" i="1" s="1"/>
  <c r="BN236" i="1"/>
  <c r="Z238" i="1"/>
  <c r="BN238" i="1"/>
  <c r="K602" i="1"/>
  <c r="Z245" i="1"/>
  <c r="Z252" i="1" s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69" i="1"/>
  <c r="Z274" i="1" s="1"/>
  <c r="BN269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Z295" i="1" s="1"/>
  <c r="BN291" i="1"/>
  <c r="Z293" i="1"/>
  <c r="BN293" i="1"/>
  <c r="Y296" i="1"/>
  <c r="Y301" i="1"/>
  <c r="Y306" i="1"/>
  <c r="Z309" i="1"/>
  <c r="Z310" i="1" s="1"/>
  <c r="BN309" i="1"/>
  <c r="Z314" i="1"/>
  <c r="Z322" i="1" s="1"/>
  <c r="BN314" i="1"/>
  <c r="BP314" i="1"/>
  <c r="BP315" i="1"/>
  <c r="BN315" i="1"/>
  <c r="BP318" i="1"/>
  <c r="BN318" i="1"/>
  <c r="Z318" i="1"/>
  <c r="Y322" i="1"/>
  <c r="BP326" i="1"/>
  <c r="BN326" i="1"/>
  <c r="Z326" i="1"/>
  <c r="Z329" i="1" s="1"/>
  <c r="BP334" i="1"/>
  <c r="BN334" i="1"/>
  <c r="Z334" i="1"/>
  <c r="Y338" i="1"/>
  <c r="Z344" i="1"/>
  <c r="BP342" i="1"/>
  <c r="BN342" i="1"/>
  <c r="Z342" i="1"/>
  <c r="BP348" i="1"/>
  <c r="BN348" i="1"/>
  <c r="Z348" i="1"/>
  <c r="BP356" i="1"/>
  <c r="BN356" i="1"/>
  <c r="Z356" i="1"/>
  <c r="Y358" i="1"/>
  <c r="V602" i="1"/>
  <c r="Y362" i="1"/>
  <c r="BP361" i="1"/>
  <c r="BN361" i="1"/>
  <c r="Z361" i="1"/>
  <c r="Z362" i="1" s="1"/>
  <c r="Y363" i="1"/>
  <c r="Y368" i="1"/>
  <c r="BP365" i="1"/>
  <c r="BN365" i="1"/>
  <c r="Z365" i="1"/>
  <c r="Z368" i="1" s="1"/>
  <c r="Y383" i="1"/>
  <c r="Y387" i="1"/>
  <c r="Y393" i="1"/>
  <c r="Y399" i="1"/>
  <c r="Y407" i="1"/>
  <c r="Y411" i="1"/>
  <c r="Y419" i="1"/>
  <c r="Y454" i="1"/>
  <c r="Y458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Y488" i="1"/>
  <c r="Z373" i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Z391" i="1"/>
  <c r="Z393" i="1" s="1"/>
  <c r="BN391" i="1"/>
  <c r="Z397" i="1"/>
  <c r="Z398" i="1" s="1"/>
  <c r="BN397" i="1"/>
  <c r="X602" i="1"/>
  <c r="Z403" i="1"/>
  <c r="Z406" i="1" s="1"/>
  <c r="BN403" i="1"/>
  <c r="Z405" i="1"/>
  <c r="BN405" i="1"/>
  <c r="Y406" i="1"/>
  <c r="Z409" i="1"/>
  <c r="Z411" i="1" s="1"/>
  <c r="BN409" i="1"/>
  <c r="BP409" i="1"/>
  <c r="Z415" i="1"/>
  <c r="Z419" i="1" s="1"/>
  <c r="BN415" i="1"/>
  <c r="Z417" i="1"/>
  <c r="BN417" i="1"/>
  <c r="Y602" i="1"/>
  <c r="Y430" i="1"/>
  <c r="Z433" i="1"/>
  <c r="Z453" i="1" s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Z458" i="1" s="1"/>
  <c r="BN456" i="1"/>
  <c r="BP456" i="1"/>
  <c r="Z602" i="1"/>
  <c r="Y468" i="1"/>
  <c r="Y476" i="1"/>
  <c r="Z471" i="1"/>
  <c r="Z476" i="1" s="1"/>
  <c r="BN471" i="1"/>
  <c r="Z473" i="1"/>
  <c r="BN473" i="1"/>
  <c r="Z475" i="1"/>
  <c r="BN475" i="1"/>
  <c r="Y493" i="1"/>
  <c r="Y505" i="1"/>
  <c r="Y511" i="1"/>
  <c r="Y519" i="1"/>
  <c r="Y525" i="1"/>
  <c r="Z528" i="1"/>
  <c r="Z529" i="1" s="1"/>
  <c r="BN528" i="1"/>
  <c r="BP528" i="1"/>
  <c r="Y529" i="1"/>
  <c r="Y542" i="1"/>
  <c r="Z544" i="1"/>
  <c r="BN544" i="1"/>
  <c r="BP544" i="1"/>
  <c r="Z545" i="1"/>
  <c r="BN545" i="1"/>
  <c r="Z546" i="1"/>
  <c r="BN546" i="1"/>
  <c r="Z547" i="1"/>
  <c r="BN547" i="1"/>
  <c r="Y548" i="1"/>
  <c r="Z561" i="1"/>
  <c r="BN561" i="1"/>
  <c r="BP561" i="1"/>
  <c r="Z562" i="1"/>
  <c r="BN562" i="1"/>
  <c r="Z563" i="1"/>
  <c r="BN563" i="1"/>
  <c r="Z564" i="1"/>
  <c r="BN564" i="1"/>
  <c r="Y565" i="1"/>
  <c r="Z576" i="1"/>
  <c r="BN576" i="1"/>
  <c r="BP576" i="1"/>
  <c r="Z577" i="1"/>
  <c r="BN577" i="1"/>
  <c r="Y578" i="1"/>
  <c r="Z585" i="1"/>
  <c r="Z586" i="1" s="1"/>
  <c r="BN585" i="1"/>
  <c r="BP585" i="1"/>
  <c r="Y586" i="1"/>
  <c r="Y591" i="1"/>
  <c r="AB602" i="1"/>
  <c r="Z486" i="1"/>
  <c r="BN486" i="1"/>
  <c r="Z491" i="1"/>
  <c r="Z492" i="1" s="1"/>
  <c r="BN491" i="1"/>
  <c r="BP491" i="1"/>
  <c r="Z497" i="1"/>
  <c r="Z505" i="1" s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Z513" i="1"/>
  <c r="Z519" i="1" s="1"/>
  <c r="BN513" i="1"/>
  <c r="BP513" i="1"/>
  <c r="Z515" i="1"/>
  <c r="BN515" i="1"/>
  <c r="Z517" i="1"/>
  <c r="BN517" i="1"/>
  <c r="Z523" i="1"/>
  <c r="Z525" i="1" s="1"/>
  <c r="BN523" i="1"/>
  <c r="Y579" i="1"/>
  <c r="Z589" i="1"/>
  <c r="Z590" i="1" s="1"/>
  <c r="BN589" i="1"/>
  <c r="BP589" i="1"/>
  <c r="Z578" i="1" l="1"/>
  <c r="Z565" i="1"/>
  <c r="Z548" i="1"/>
  <c r="Z382" i="1"/>
  <c r="Z487" i="1"/>
  <c r="Z264" i="1"/>
  <c r="Z132" i="1"/>
  <c r="Z124" i="1"/>
  <c r="Z100" i="1"/>
  <c r="Y596" i="1"/>
  <c r="Y593" i="1"/>
  <c r="Z338" i="1"/>
  <c r="Y594" i="1"/>
  <c r="Z357" i="1"/>
  <c r="Z351" i="1"/>
  <c r="Z597" i="1" s="1"/>
  <c r="Y592" i="1"/>
  <c r="Y595" i="1" l="1"/>
</calcChain>
</file>

<file path=xl/sharedStrings.xml><?xml version="1.0" encoding="utf-8"?>
<sst xmlns="http://schemas.openxmlformats.org/spreadsheetml/2006/main" count="2444" uniqueCount="777">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</sst>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8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45557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200</v>
      </c>
      <c r="C128" s="31">
        <v>4301020345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8" t="s">
        <v>201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4301051476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4301051477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4301060360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4301060404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4301011717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4301011945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4301011733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4301011944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4301011942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4301011850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365</v>
      </c>
      <c r="C270" s="31">
        <v>4301011910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697" t="s">
        <v>366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4301012016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411</v>
      </c>
      <c r="C317" s="31">
        <v>4301011911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30" t="s">
        <v>412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300</v>
      </c>
      <c r="Y341" s="381">
        <f>IFERROR(IF(X341="",0,CEILING((X341/$H341),1)*$H341),"")</f>
        <v>302.40000000000003</v>
      </c>
      <c r="Z341" s="36">
        <f>IFERROR(IF(Y341=0,"",ROUNDUP(Y341/H341,0)*0.02175),"")</f>
        <v>0.78299999999999992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320.14285714285717</v>
      </c>
      <c r="BN341" s="64">
        <f>IFERROR(Y341*I341/H341,"0")</f>
        <v>322.70400000000006</v>
      </c>
      <c r="BO341" s="64">
        <f>IFERROR(1/J341*(X341/H341),"0")</f>
        <v>0.63775510204081631</v>
      </c>
      <c r="BP341" s="64">
        <f>IFERROR(1/J341*(Y341/H341),"0")</f>
        <v>0.64285714285714279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35.714285714285715</v>
      </c>
      <c r="Y344" s="382">
        <f>IFERROR(Y341/H341,"0")+IFERROR(Y342/H342,"0")+IFERROR(Y343/H343,"0")</f>
        <v>36</v>
      </c>
      <c r="Z344" s="382">
        <f>IFERROR(IF(Z341="",0,Z341),"0")+IFERROR(IF(Z342="",0,Z342),"0")+IFERROR(IF(Z343="",0,Z343),"0")</f>
        <v>0.78299999999999992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300</v>
      </c>
      <c r="Y345" s="382">
        <f>IFERROR(SUM(Y341:Y343),"0")</f>
        <v>302.40000000000003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4301011946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1000</v>
      </c>
      <c r="Y374" s="381">
        <f t="shared" si="67"/>
        <v>1005</v>
      </c>
      <c r="Z374" s="36">
        <f>IFERROR(IF(Y374=0,"",ROUNDUP(Y374/H374,0)*0.02175),"")</f>
        <v>1.4572499999999999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1032</v>
      </c>
      <c r="BN374" s="64">
        <f t="shared" si="69"/>
        <v>1037.1600000000001</v>
      </c>
      <c r="BO374" s="64">
        <f t="shared" si="70"/>
        <v>1.3888888888888888</v>
      </c>
      <c r="BP374" s="64">
        <f t="shared" si="71"/>
        <v>1.3958333333333333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4301011947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2000</v>
      </c>
      <c r="Y376" s="381">
        <f t="shared" si="67"/>
        <v>2010</v>
      </c>
      <c r="Z376" s="36">
        <f>IFERROR(IF(Y376=0,"",ROUNDUP(Y376/H376,0)*0.02175),"")</f>
        <v>2.9144999999999999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2064</v>
      </c>
      <c r="BN376" s="64">
        <f t="shared" si="69"/>
        <v>2074.3200000000002</v>
      </c>
      <c r="BO376" s="64">
        <f t="shared" si="70"/>
        <v>2.7777777777777777</v>
      </c>
      <c r="BP376" s="64">
        <f t="shared" si="71"/>
        <v>2.7916666666666665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235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5.1112499999999992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3500</v>
      </c>
      <c r="Y383" s="382">
        <f>IFERROR(SUM(Y373:Y381),"0")</f>
        <v>3525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380</v>
      </c>
      <c r="Y396" s="381">
        <f>IFERROR(IF(X396="",0,CEILING((X396/$H396),1)*$H396),"")</f>
        <v>382.2</v>
      </c>
      <c r="Z396" s="36">
        <f>IFERROR(IF(Y396=0,"",ROUNDUP(Y396/H396,0)*0.02175),"")</f>
        <v>1.06575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407.47692307692313</v>
      </c>
      <c r="BN396" s="64">
        <f>IFERROR(Y396*I396/H396,"0")</f>
        <v>409.83600000000001</v>
      </c>
      <c r="BO396" s="64">
        <f>IFERROR(1/J396*(X396/H396),"0")</f>
        <v>0.86996336996336998</v>
      </c>
      <c r="BP396" s="64">
        <f>IFERROR(1/J396*(Y396/H396),"0")</f>
        <v>0.875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48.717948717948723</v>
      </c>
      <c r="Y398" s="382">
        <f>IFERROR(Y396/H396,"0")+IFERROR(Y397/H397,"0")</f>
        <v>49</v>
      </c>
      <c r="Z398" s="382">
        <f>IFERROR(IF(Z396="",0,Z396),"0")+IFERROR(IF(Z397="",0,Z397),"0")</f>
        <v>1.06575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380</v>
      </c>
      <c r="Y399" s="382">
        <f>IFERROR(SUM(Y396:Y397),"0")</f>
        <v>382.2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4301031257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4301031335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4301031178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4301031330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4301031254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4301031336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4301031258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4301031337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4301031255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4301031338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4301031212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4301031173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4301031327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50</v>
      </c>
      <c r="Y552" s="381">
        <f t="shared" si="99"/>
        <v>50.400000000000006</v>
      </c>
      <c r="Z552" s="36">
        <f>IFERROR(IF(Y552=0,"",ROUNDUP(Y552/H552,0)*0.00753),"")</f>
        <v>9.0359999999999996E-2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53.095238095238095</v>
      </c>
      <c r="BN552" s="64">
        <f t="shared" si="101"/>
        <v>53.52</v>
      </c>
      <c r="BO552" s="64">
        <f t="shared" si="102"/>
        <v>7.6312576312576319E-2</v>
      </c>
      <c r="BP552" s="64">
        <f t="shared" si="103"/>
        <v>7.6923076923076927E-2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11.904761904761905</v>
      </c>
      <c r="Y558" s="382">
        <f>IFERROR(Y551/H551,"0")+IFERROR(Y552/H552,"0")+IFERROR(Y553/H553,"0")+IFERROR(Y554/H554,"0")+IFERROR(Y555/H555,"0")+IFERROR(Y556/H556,"0")+IFERROR(Y557/H557,"0")</f>
        <v>12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9.0359999999999996E-2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50</v>
      </c>
      <c r="Y559" s="382">
        <f>IFERROR(SUM(Y551:Y557),"0")</f>
        <v>50.400000000000006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4301060354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4301060408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4301060355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4301060407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6230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6269.9999999999991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6456.7150183150188</v>
      </c>
      <c r="Y593" s="382">
        <f>IFERROR(SUM(BN22:BN589),"0")</f>
        <v>6498.1800000000012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10</v>
      </c>
      <c r="Y594" s="38">
        <f>ROUNDUP(SUM(BP22:BP589),0)</f>
        <v>10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6706.7150183150188</v>
      </c>
      <c r="Y595" s="382">
        <f>GrossWeightTotalR+PalletQtyTotalR*25</f>
        <v>6748.1800000000012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463.00366300366306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466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9.9648599999999998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302.40000000000003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5917.2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50.400000000000006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