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ЗПФ Сочи\"/>
    </mc:Choice>
  </mc:AlternateContent>
  <xr:revisionPtr revIDLastSave="0" documentId="13_ncr:1_{FF2A2F7F-8415-4C08-BEBE-6F7DD205E5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Q54" i="1"/>
  <c r="Q55" i="1"/>
  <c r="P61" i="1"/>
  <c r="P62" i="1"/>
  <c r="P63" i="1"/>
  <c r="P64" i="1"/>
  <c r="P65" i="1"/>
  <c r="P60" i="1"/>
  <c r="O60" i="1" l="1"/>
  <c r="O61" i="1"/>
  <c r="O62" i="1"/>
  <c r="O63" i="1"/>
  <c r="O64" i="1"/>
  <c r="O65" i="1"/>
  <c r="AF60" i="1"/>
  <c r="R60" i="1" s="1"/>
  <c r="AG60" i="1"/>
  <c r="AF61" i="1"/>
  <c r="R61" i="1" s="1"/>
  <c r="AF62" i="1"/>
  <c r="R62" i="1" s="1"/>
  <c r="AF63" i="1"/>
  <c r="R63" i="1" s="1"/>
  <c r="AF64" i="1"/>
  <c r="R64" i="1" s="1"/>
  <c r="AF65" i="1"/>
  <c r="R65" i="1" s="1"/>
  <c r="AG65" i="1"/>
  <c r="AD65" i="1"/>
  <c r="AD64" i="1"/>
  <c r="AD63" i="1"/>
  <c r="AD62" i="1"/>
  <c r="AD61" i="1"/>
  <c r="AD60" i="1"/>
  <c r="AG63" i="1" l="1"/>
  <c r="AG62" i="1"/>
  <c r="AG61" i="1"/>
  <c r="AG64" i="1"/>
  <c r="F31" i="1"/>
  <c r="AH59" i="1"/>
  <c r="AH58" i="1"/>
  <c r="AH57" i="1"/>
  <c r="AH56" i="1"/>
  <c r="AH55" i="1"/>
  <c r="AH54" i="1"/>
  <c r="AH53" i="1"/>
  <c r="AH52" i="1"/>
  <c r="AH50" i="1"/>
  <c r="AH49" i="1"/>
  <c r="AH48" i="1"/>
  <c r="AH47" i="1"/>
  <c r="AH45" i="1"/>
  <c r="AH44" i="1"/>
  <c r="AH43" i="1"/>
  <c r="AH42" i="1"/>
  <c r="AH41" i="1"/>
  <c r="AH40" i="1"/>
  <c r="AH39" i="1"/>
  <c r="AH38" i="1"/>
  <c r="AH37" i="1"/>
  <c r="AH36" i="1"/>
  <c r="AH34" i="1"/>
  <c r="AH33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4" i="1"/>
  <c r="AH13" i="1"/>
  <c r="AH12" i="1"/>
  <c r="AH11" i="1"/>
  <c r="AH10" i="1"/>
  <c r="AH9" i="1"/>
  <c r="AH8" i="1"/>
  <c r="AH7" i="1"/>
  <c r="W7" i="1" l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6" i="1"/>
  <c r="W38" i="1"/>
  <c r="W39" i="1"/>
  <c r="W40" i="1"/>
  <c r="W41" i="1"/>
  <c r="W42" i="1"/>
  <c r="W43" i="1"/>
  <c r="W44" i="1"/>
  <c r="W47" i="1"/>
  <c r="W48" i="1"/>
  <c r="W49" i="1"/>
  <c r="W50" i="1"/>
  <c r="W52" i="1"/>
  <c r="W53" i="1"/>
  <c r="W54" i="1"/>
  <c r="W55" i="1"/>
  <c r="W56" i="1"/>
  <c r="W57" i="1"/>
  <c r="W58" i="1"/>
  <c r="W59" i="1"/>
  <c r="W6" i="1"/>
  <c r="O7" i="1"/>
  <c r="O8" i="1"/>
  <c r="O9" i="1"/>
  <c r="O10" i="1"/>
  <c r="O11" i="1"/>
  <c r="O12" i="1"/>
  <c r="O13" i="1"/>
  <c r="O14" i="1"/>
  <c r="O15" i="1"/>
  <c r="U15" i="1" s="1"/>
  <c r="O16" i="1"/>
  <c r="Q16" i="1" s="1"/>
  <c r="O17" i="1"/>
  <c r="Q17" i="1" s="1"/>
  <c r="O18" i="1"/>
  <c r="O19" i="1"/>
  <c r="O20" i="1"/>
  <c r="O21" i="1"/>
  <c r="O22" i="1"/>
  <c r="O23" i="1"/>
  <c r="O24" i="1"/>
  <c r="O25" i="1"/>
  <c r="O26" i="1"/>
  <c r="O27" i="1"/>
  <c r="O28" i="1"/>
  <c r="O29" i="1"/>
  <c r="Q29" i="1" s="1"/>
  <c r="O30" i="1"/>
  <c r="O31" i="1"/>
  <c r="O32" i="1"/>
  <c r="U32" i="1" s="1"/>
  <c r="O33" i="1"/>
  <c r="O34" i="1"/>
  <c r="O35" i="1"/>
  <c r="U35" i="1" s="1"/>
  <c r="O36" i="1"/>
  <c r="Q36" i="1" s="1"/>
  <c r="O37" i="1"/>
  <c r="O38" i="1"/>
  <c r="O39" i="1"/>
  <c r="O40" i="1"/>
  <c r="O41" i="1"/>
  <c r="O42" i="1"/>
  <c r="O43" i="1"/>
  <c r="O44" i="1"/>
  <c r="Q44" i="1" s="1"/>
  <c r="O45" i="1"/>
  <c r="Q45" i="1" s="1"/>
  <c r="O46" i="1"/>
  <c r="U46" i="1" s="1"/>
  <c r="O47" i="1"/>
  <c r="O48" i="1"/>
  <c r="O49" i="1"/>
  <c r="O50" i="1"/>
  <c r="O51" i="1"/>
  <c r="U51" i="1" s="1"/>
  <c r="O52" i="1"/>
  <c r="O53" i="1"/>
  <c r="O54" i="1"/>
  <c r="O55" i="1"/>
  <c r="O56" i="1"/>
  <c r="O57" i="1"/>
  <c r="O58" i="1"/>
  <c r="O59" i="1"/>
  <c r="O6" i="1"/>
  <c r="V6" i="1" s="1"/>
  <c r="Q56" i="1" l="1"/>
  <c r="Q48" i="1"/>
  <c r="Q20" i="1"/>
  <c r="Q39" i="1"/>
  <c r="Q25" i="1"/>
  <c r="Q21" i="1"/>
  <c r="Q19" i="1"/>
  <c r="Q11" i="1"/>
  <c r="Q9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W5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S5" i="1"/>
  <c r="O5" i="1"/>
  <c r="N5" i="1"/>
  <c r="M5" i="1"/>
  <c r="L5" i="1"/>
  <c r="J5" i="1"/>
  <c r="F5" i="1"/>
  <c r="E5" i="1"/>
  <c r="Q5" i="1" l="1"/>
  <c r="AF7" i="1"/>
  <c r="AD7" i="1"/>
  <c r="AF9" i="1"/>
  <c r="AD9" i="1"/>
  <c r="AF11" i="1"/>
  <c r="AD11" i="1"/>
  <c r="AF13" i="1"/>
  <c r="AD13" i="1"/>
  <c r="AD17" i="1"/>
  <c r="AF17" i="1"/>
  <c r="AD19" i="1"/>
  <c r="AF19" i="1"/>
  <c r="AD21" i="1"/>
  <c r="AF21" i="1"/>
  <c r="AD23" i="1"/>
  <c r="AF23" i="1"/>
  <c r="AD25" i="1"/>
  <c r="AF25" i="1"/>
  <c r="AD27" i="1"/>
  <c r="AF27" i="1"/>
  <c r="AD29" i="1"/>
  <c r="AF29" i="1"/>
  <c r="AD31" i="1"/>
  <c r="AF31" i="1"/>
  <c r="AF33" i="1"/>
  <c r="AD33" i="1"/>
  <c r="AD37" i="1"/>
  <c r="AF37" i="1"/>
  <c r="AD39" i="1"/>
  <c r="AF39" i="1"/>
  <c r="AD41" i="1"/>
  <c r="AF41" i="1"/>
  <c r="AD43" i="1"/>
  <c r="AF43" i="1"/>
  <c r="AD45" i="1"/>
  <c r="AF45" i="1"/>
  <c r="AF47" i="1"/>
  <c r="AD47" i="1"/>
  <c r="AF49" i="1"/>
  <c r="AD49" i="1"/>
  <c r="AD53" i="1"/>
  <c r="AF53" i="1"/>
  <c r="AD55" i="1"/>
  <c r="AF55" i="1"/>
  <c r="AD57" i="1"/>
  <c r="AF57" i="1"/>
  <c r="AD59" i="1"/>
  <c r="AF59" i="1"/>
  <c r="AD8" i="1"/>
  <c r="AF8" i="1"/>
  <c r="AD10" i="1"/>
  <c r="AF10" i="1"/>
  <c r="AD12" i="1"/>
  <c r="AF12" i="1"/>
  <c r="AD14" i="1"/>
  <c r="AF14" i="1"/>
  <c r="AF16" i="1"/>
  <c r="AD16" i="1"/>
  <c r="AF18" i="1"/>
  <c r="AD18" i="1"/>
  <c r="AF20" i="1"/>
  <c r="AD20" i="1"/>
  <c r="AF22" i="1"/>
  <c r="AD22" i="1"/>
  <c r="AF24" i="1"/>
  <c r="AD24" i="1"/>
  <c r="AF26" i="1"/>
  <c r="AD26" i="1"/>
  <c r="AF28" i="1"/>
  <c r="AD28" i="1"/>
  <c r="AF30" i="1"/>
  <c r="AD30" i="1"/>
  <c r="AD34" i="1"/>
  <c r="AF34" i="1"/>
  <c r="AF36" i="1"/>
  <c r="AD36" i="1"/>
  <c r="AD38" i="1"/>
  <c r="AF40" i="1"/>
  <c r="AD40" i="1"/>
  <c r="AF42" i="1"/>
  <c r="AD42" i="1"/>
  <c r="AF44" i="1"/>
  <c r="AD44" i="1"/>
  <c r="AD48" i="1"/>
  <c r="AF48" i="1"/>
  <c r="AD50" i="1"/>
  <c r="AF50" i="1"/>
  <c r="AF52" i="1"/>
  <c r="AD52" i="1"/>
  <c r="AF54" i="1"/>
  <c r="AD54" i="1"/>
  <c r="AF56" i="1"/>
  <c r="AD56" i="1"/>
  <c r="AF58" i="1"/>
  <c r="AD58" i="1"/>
  <c r="K5" i="1"/>
  <c r="AG58" i="1" l="1"/>
  <c r="R58" i="1"/>
  <c r="U58" i="1" s="1"/>
  <c r="AG56" i="1"/>
  <c r="R56" i="1"/>
  <c r="U56" i="1" s="1"/>
  <c r="AG54" i="1"/>
  <c r="R54" i="1"/>
  <c r="U54" i="1" s="1"/>
  <c r="AG52" i="1"/>
  <c r="R52" i="1"/>
  <c r="U52" i="1" s="1"/>
  <c r="AG44" i="1"/>
  <c r="R44" i="1"/>
  <c r="U44" i="1" s="1"/>
  <c r="AG42" i="1"/>
  <c r="R42" i="1"/>
  <c r="U42" i="1" s="1"/>
  <c r="AG40" i="1"/>
  <c r="R40" i="1"/>
  <c r="U40" i="1" s="1"/>
  <c r="U38" i="1"/>
  <c r="AG36" i="1"/>
  <c r="R36" i="1"/>
  <c r="U36" i="1" s="1"/>
  <c r="AG30" i="1"/>
  <c r="R30" i="1"/>
  <c r="U30" i="1" s="1"/>
  <c r="AG28" i="1"/>
  <c r="R28" i="1"/>
  <c r="U28" i="1" s="1"/>
  <c r="AG26" i="1"/>
  <c r="R26" i="1"/>
  <c r="U26" i="1" s="1"/>
  <c r="AG24" i="1"/>
  <c r="R24" i="1"/>
  <c r="U24" i="1" s="1"/>
  <c r="AG22" i="1"/>
  <c r="R22" i="1"/>
  <c r="U22" i="1" s="1"/>
  <c r="AG20" i="1"/>
  <c r="R20" i="1"/>
  <c r="U20" i="1" s="1"/>
  <c r="AG18" i="1"/>
  <c r="R18" i="1"/>
  <c r="U18" i="1" s="1"/>
  <c r="AG16" i="1"/>
  <c r="R16" i="1"/>
  <c r="U16" i="1" s="1"/>
  <c r="AG49" i="1"/>
  <c r="R49" i="1"/>
  <c r="U49" i="1" s="1"/>
  <c r="AG47" i="1"/>
  <c r="R47" i="1"/>
  <c r="U47" i="1" s="1"/>
  <c r="AG33" i="1"/>
  <c r="R33" i="1"/>
  <c r="U33" i="1" s="1"/>
  <c r="AG13" i="1"/>
  <c r="R13" i="1"/>
  <c r="U13" i="1" s="1"/>
  <c r="AG11" i="1"/>
  <c r="R11" i="1"/>
  <c r="U11" i="1" s="1"/>
  <c r="AG9" i="1"/>
  <c r="R9" i="1"/>
  <c r="U9" i="1" s="1"/>
  <c r="AG7" i="1"/>
  <c r="R7" i="1"/>
  <c r="AF5" i="1"/>
  <c r="R50" i="1"/>
  <c r="U50" i="1" s="1"/>
  <c r="AG50" i="1"/>
  <c r="R48" i="1"/>
  <c r="U48" i="1" s="1"/>
  <c r="AG48" i="1"/>
  <c r="R34" i="1"/>
  <c r="U34" i="1" s="1"/>
  <c r="AG34" i="1"/>
  <c r="R14" i="1"/>
  <c r="U14" i="1" s="1"/>
  <c r="AG14" i="1"/>
  <c r="R12" i="1"/>
  <c r="U12" i="1" s="1"/>
  <c r="AG12" i="1"/>
  <c r="R10" i="1"/>
  <c r="U10" i="1" s="1"/>
  <c r="AG10" i="1"/>
  <c r="R8" i="1"/>
  <c r="U8" i="1" s="1"/>
  <c r="AG8" i="1"/>
  <c r="R59" i="1"/>
  <c r="U59" i="1" s="1"/>
  <c r="AG59" i="1"/>
  <c r="R57" i="1"/>
  <c r="U57" i="1" s="1"/>
  <c r="AG57" i="1"/>
  <c r="R55" i="1"/>
  <c r="U55" i="1" s="1"/>
  <c r="AG55" i="1"/>
  <c r="R53" i="1"/>
  <c r="U53" i="1" s="1"/>
  <c r="AG53" i="1"/>
  <c r="R45" i="1"/>
  <c r="U45" i="1" s="1"/>
  <c r="AG45" i="1"/>
  <c r="R43" i="1"/>
  <c r="U43" i="1" s="1"/>
  <c r="AG43" i="1"/>
  <c r="R41" i="1"/>
  <c r="U41" i="1" s="1"/>
  <c r="AG41" i="1"/>
  <c r="R39" i="1"/>
  <c r="U39" i="1" s="1"/>
  <c r="AG39" i="1"/>
  <c r="R37" i="1"/>
  <c r="U37" i="1" s="1"/>
  <c r="AG37" i="1"/>
  <c r="R31" i="1"/>
  <c r="U31" i="1" s="1"/>
  <c r="AG31" i="1"/>
  <c r="R29" i="1"/>
  <c r="U29" i="1" s="1"/>
  <c r="AG29" i="1"/>
  <c r="R27" i="1"/>
  <c r="U27" i="1" s="1"/>
  <c r="AG27" i="1"/>
  <c r="R25" i="1"/>
  <c r="U25" i="1" s="1"/>
  <c r="AG25" i="1"/>
  <c r="R23" i="1"/>
  <c r="U23" i="1" s="1"/>
  <c r="AG23" i="1"/>
  <c r="R21" i="1"/>
  <c r="U21" i="1" s="1"/>
  <c r="AG21" i="1"/>
  <c r="R19" i="1"/>
  <c r="U19" i="1" s="1"/>
  <c r="AG19" i="1"/>
  <c r="R17" i="1"/>
  <c r="U17" i="1" s="1"/>
  <c r="AG17" i="1"/>
  <c r="AD5" i="1"/>
  <c r="R5" i="1" l="1"/>
  <c r="U7" i="1"/>
  <c r="AG5" i="1"/>
</calcChain>
</file>

<file path=xl/sharedStrings.xml><?xml version="1.0" encoding="utf-8"?>
<sst xmlns="http://schemas.openxmlformats.org/spreadsheetml/2006/main" count="206" uniqueCount="115">
  <si>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</si>
  <si>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</si>
  <si>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</si>
  <si>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</si>
  <si>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</si>
  <si>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</si>
  <si>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</si>
  <si>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</si>
  <si>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</si>
  <si>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</si>
  <si>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</si>
  <si>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</si>
  <si>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</si>
  <si>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</si>
  <si>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</si>
  <si>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</si>
  <si>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</si>
  <si>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</si>
  <si>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</si>
  <si>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</si>
  <si>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</si>
  <si>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</si>
  <si>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</si>
  <si>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</si>
  <si>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</si>
  <si>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</si>
  <si>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</si>
  <si>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18,09,</t>
  </si>
  <si>
    <t>27,08,</t>
  </si>
  <si>
    <t>13,08,</t>
  </si>
  <si>
    <t>07,08,</t>
  </si>
  <si>
    <t>18,07,</t>
  </si>
  <si>
    <t>08,07,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</si>
  <si>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</si>
  <si>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</si>
  <si>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</si>
  <si>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</si>
  <si>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</si>
  <si>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</si>
  <si>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</si>
  <si>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</si>
  <si>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</si>
  <si>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</si>
  <si>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</si>
  <si>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</si>
  <si>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</si>
  <si>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</si>
  <si>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</si>
  <si>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</si>
  <si>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</si>
  <si>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</si>
  <si>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</si>
  <si>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</si>
  <si>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</si>
  <si>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</si>
  <si>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</si>
  <si>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</si>
  <si>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</si>
  <si>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</si>
  <si>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</si>
  <si>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</si>
  <si>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</si>
  <si>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</si>
  <si>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</si>
  <si>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</si>
  <si>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</si>
  <si>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</si>
  <si>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</si>
  <si>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</si>
  <si>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</si>
  <si>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</si>
  <si>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</si>
  <si>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</si>
  <si>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</si>
  <si>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</si>
  <si>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</si>
  <si>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вместо жар-ладушек / нужно продавать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</si>
  <si>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</si>
  <si>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</si>
  <si>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</si>
  <si>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</si>
  <si>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</si>
  <si>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</si>
  <si>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</si>
  <si>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</si>
  <si>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</si>
  <si>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-1 паллет (Шляконов в тел.)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</si>
  <si>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</si>
  <si>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</si>
  <si>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</si>
  <si>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</si>
  <si>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</si>
  <si>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нет потребности</t>
  </si>
  <si>
    <t>11,09,</t>
  </si>
  <si>
    <t>ряд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</si>
  <si>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</si>
  <si>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завод вывел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</si>
  <si>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выводим</t>
    </r>
  </si>
  <si>
    <t>дубль</t>
  </si>
  <si>
    <t>потребность</t>
  </si>
  <si>
    <t>отгрузит завод</t>
  </si>
  <si>
    <t>кратно рядам</t>
  </si>
  <si>
    <t>не менять!!!</t>
  </si>
  <si>
    <t>итого</t>
  </si>
  <si>
    <t>21,09,</t>
  </si>
  <si>
    <t>ротация на 0,4</t>
  </si>
  <si>
    <t>ротация на 0,7</t>
  </si>
  <si>
    <t>ротация на 0,43 / нужно увеличить продажи / есть дубль</t>
  </si>
  <si>
    <t>Пельмени Бигбули с мясом ТМ Горячая штучка БУЛЬМЕНИ ТС Бигбули ГШ ф/п сфера ф/в 0,4 кг МГ</t>
  </si>
  <si>
    <t>Пельмени Бигбули с мясом ТМ Горячая штучка БУЛЬМЕНИ ТС Бигбули ГШ ф/п сфера ф/в 0,7 кг МГ</t>
  </si>
  <si>
    <t>Пельмени Бульмени с говядиной и свининой ТМ Горячая штучка БУЛЬМЕНИ ТС Бульмени ГШ ф/п сфера ф/в 0,4 кг </t>
  </si>
  <si>
    <t>Пельмени Бульмени с говядиной и свининой ТМ Горячая штучка БУЛЬМЕНИ ТС Бульмени ГШ ф/п сфера ф/в 0,7 кг</t>
  </si>
  <si>
    <t>Пельмени Бульмени со сливочным маслом ТМ Горячая штучка БУЛЬМЕНИ ТС Бульмени ГШ ф/п сфера ф/в 0,4 кг </t>
  </si>
  <si>
    <t>Пельмени Бульмени со сливочным маслом ТМ Горячая штучка БУЛЬМЕНИ ТС Бульмени ГШ ф/п сфера ф/в 0,7 кг 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</si>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</sst>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8" fillId="0" borderId="1" xfId="1" applyNumberFormat="1" applyFont="1"/>
    <xf numFmtId="164" fontId="7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5" fontId="1" fillId="8" borderId="1" xfId="1" applyNumberFormat="1" applyFill="1"/>
    <xf numFmtId="164" fontId="1" fillId="9" borderId="2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87;&#1088;&#1086;&#1076;&#1072;&#1078;&#1080;%20&#1057;&#1086;&#1095;&#1080;%2005,09,24-11,09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76;&#1074;%2027,08,24%20&#1089;&#109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103.68</v>
          </cell>
          <cell r="F7">
            <v>103.68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7.1929999999999996</v>
          </cell>
          <cell r="F8">
            <v>7.1929999999999996</v>
          </cell>
        </row>
        <row r="9">
          <cell r="A9" t="str">
            <v xml:space="preserve"> 022  Колбаса Вязанка со шпиком, вектор 0,5кг, ПОКОМ</v>
          </cell>
          <cell r="D9">
            <v>19.5</v>
          </cell>
          <cell r="F9">
            <v>39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108.8</v>
          </cell>
          <cell r="F10">
            <v>272</v>
          </cell>
        </row>
        <row r="11">
          <cell r="A11" t="str">
            <v xml:space="preserve"> 029  Сосиски Венские, Вязанка NDX МГС, 0.5кг, ПОКОМ</v>
          </cell>
          <cell r="D11">
            <v>5.5</v>
          </cell>
          <cell r="F11">
            <v>11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92.7</v>
          </cell>
          <cell r="F12">
            <v>206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110.25</v>
          </cell>
          <cell r="F13">
            <v>245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18</v>
          </cell>
          <cell r="F14">
            <v>36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5.6</v>
          </cell>
          <cell r="F15">
            <v>14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1.7</v>
          </cell>
          <cell r="F16">
            <v>10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-0.3</v>
          </cell>
          <cell r="F17">
            <v>-1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D18">
            <v>1.2</v>
          </cell>
          <cell r="F18">
            <v>3</v>
          </cell>
        </row>
        <row r="19">
          <cell r="A19" t="str">
            <v xml:space="preserve"> 079  Колбаса Сервелат Кремлевский,  0.35 кг, ПОКОМ</v>
          </cell>
          <cell r="D19">
            <v>12.25</v>
          </cell>
          <cell r="F19">
            <v>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6.29</v>
          </cell>
          <cell r="F20">
            <v>37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0.4</v>
          </cell>
          <cell r="F21">
            <v>8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-0.38</v>
          </cell>
          <cell r="F22">
            <v>-1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5.6</v>
          </cell>
          <cell r="F23">
            <v>16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2.8</v>
          </cell>
          <cell r="F24">
            <v>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10.85</v>
          </cell>
          <cell r="F25">
            <v>31</v>
          </cell>
        </row>
        <row r="26">
          <cell r="A26" t="str">
            <v xml:space="preserve"> 201  Ветчина Нежная ТМ Особый рецепт, (2,5кг), ПОКОМ</v>
          </cell>
          <cell r="D26">
            <v>520.69799999999998</v>
          </cell>
          <cell r="F26">
            <v>520.69799999999998</v>
          </cell>
        </row>
        <row r="27">
          <cell r="A27" t="str">
            <v xml:space="preserve"> 240  Колбаса Салями охотничья, ВЕС. ПОКОМ</v>
          </cell>
          <cell r="D27">
            <v>4.0350000000000001</v>
          </cell>
          <cell r="F27">
            <v>4.0350000000000001</v>
          </cell>
        </row>
        <row r="28">
          <cell r="A28" t="str">
            <v xml:space="preserve"> 243  Колбаса Сервелат Зернистый, ВЕС.  ПОКОМ</v>
          </cell>
          <cell r="D28">
            <v>-0.69</v>
          </cell>
          <cell r="F28">
            <v>-0.69</v>
          </cell>
        </row>
        <row r="29">
          <cell r="A29" t="str">
            <v xml:space="preserve"> 244  Колбаса Сервелат Кремлевский, ВЕС. ПОКОМ</v>
          </cell>
          <cell r="D29">
            <v>130.19800000000001</v>
          </cell>
          <cell r="F29">
            <v>130.19800000000001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93.460999999999999</v>
          </cell>
          <cell r="F30">
            <v>93.460999999999999</v>
          </cell>
        </row>
        <row r="31">
          <cell r="A31" t="str">
            <v xml:space="preserve"> 251  Сосиски Баварские, ВЕС.  ПОКОМ</v>
          </cell>
          <cell r="D31">
            <v>59.332999999999998</v>
          </cell>
          <cell r="F31">
            <v>59.332999999999998</v>
          </cell>
        </row>
        <row r="32">
          <cell r="A32" t="str">
            <v xml:space="preserve"> 253  Сосиски Ганноверские   ПОКОМ</v>
          </cell>
          <cell r="D32">
            <v>581.01099999999997</v>
          </cell>
          <cell r="F32">
            <v>581.01099999999997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14.760999999999999</v>
          </cell>
          <cell r="F33">
            <v>14.760999999999999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5.6</v>
          </cell>
          <cell r="F34">
            <v>16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48.8</v>
          </cell>
          <cell r="F35">
            <v>122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D36">
            <v>79.2</v>
          </cell>
          <cell r="F36">
            <v>176</v>
          </cell>
        </row>
        <row r="37">
          <cell r="A37" t="str">
            <v xml:space="preserve"> 278  Сосиски Сочинки с сочным окороком, МГС 0.4кг,   ПОКОМ</v>
          </cell>
          <cell r="D37">
            <v>63.6</v>
          </cell>
          <cell r="F37">
            <v>159</v>
          </cell>
        </row>
        <row r="38">
          <cell r="A38" t="str">
            <v xml:space="preserve"> 279  Колбаса Докторский гарант, Вязанка вектор, 0,4 кг.  ПОКОМ</v>
          </cell>
          <cell r="D38">
            <v>65.599999999999994</v>
          </cell>
          <cell r="F38">
            <v>164</v>
          </cell>
        </row>
        <row r="39">
          <cell r="A39" t="str">
            <v xml:space="preserve"> 281  Сосиски Молочные для завтрака ТМ Особый рецепт, 0,4кг  ПОКОМ</v>
          </cell>
          <cell r="D39">
            <v>4.8</v>
          </cell>
          <cell r="F39">
            <v>12</v>
          </cell>
        </row>
        <row r="40">
          <cell r="A40" t="str">
            <v xml:space="preserve"> 283  Сосиски Сочинки, ВЕС, ТМ Стародворье ПОКОМ</v>
          </cell>
          <cell r="D40">
            <v>45.750999999999998</v>
          </cell>
          <cell r="F40">
            <v>45.750999999999998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6.4</v>
          </cell>
          <cell r="F41">
            <v>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19.600000000000001</v>
          </cell>
          <cell r="F42">
            <v>56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9.6</v>
          </cell>
          <cell r="F43">
            <v>24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15.6</v>
          </cell>
          <cell r="F44">
            <v>39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D45">
            <v>27.65</v>
          </cell>
          <cell r="F45">
            <v>79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198.381</v>
          </cell>
          <cell r="F46">
            <v>198.381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14.9</v>
          </cell>
          <cell r="F47">
            <v>14.9</v>
          </cell>
        </row>
        <row r="48">
          <cell r="A48" t="str">
            <v xml:space="preserve"> 317 Колбаса Сервелат Рижский ТМ Зареченские, ВЕС  ПОКОМ</v>
          </cell>
          <cell r="D48">
            <v>90.525000000000006</v>
          </cell>
          <cell r="F48">
            <v>90.525000000000006</v>
          </cell>
        </row>
        <row r="49">
          <cell r="A49" t="str">
            <v xml:space="preserve"> 318  Сосиски Датские ТМ Зареченские, ВЕС  ПОКОМ</v>
          </cell>
          <cell r="D49">
            <v>-0.6</v>
          </cell>
          <cell r="F49">
            <v>-0.6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D50">
            <v>132.75</v>
          </cell>
          <cell r="F50">
            <v>295</v>
          </cell>
        </row>
        <row r="51">
          <cell r="A51" t="str">
            <v xml:space="preserve"> 322  Колбаса вареная Молокуша 0,45кг ТМ Вязанка  ПОКОМ</v>
          </cell>
          <cell r="D51">
            <v>98.55</v>
          </cell>
          <cell r="F51">
            <v>219</v>
          </cell>
        </row>
        <row r="52">
          <cell r="A52" t="str">
            <v xml:space="preserve"> 324  Ветчина Филейская ТМ Вязанка Столичная 0,45 кг ПОКОМ</v>
          </cell>
          <cell r="D52">
            <v>82.8</v>
          </cell>
          <cell r="F52">
            <v>184</v>
          </cell>
        </row>
        <row r="53">
          <cell r="A53" t="str">
            <v xml:space="preserve"> 328  Сардельки Сочинки Стародворье ТМ  0,4 кг ПОКОМ</v>
          </cell>
          <cell r="D53">
            <v>6.4</v>
          </cell>
          <cell r="F53">
            <v>16</v>
          </cell>
        </row>
        <row r="54">
          <cell r="A54" t="str">
            <v xml:space="preserve"> 330  Колбаса вареная Филейская ТМ Вязанка ТС Классическая ВЕС  ПОКОМ</v>
          </cell>
          <cell r="D54">
            <v>136.97999999999999</v>
          </cell>
          <cell r="F54">
            <v>136.97999999999999</v>
          </cell>
        </row>
        <row r="55">
          <cell r="A55" t="str">
            <v xml:space="preserve"> 334  Паштет Любительский ТМ Стародворье ламистер 0,1 кг  ПОКОМ</v>
          </cell>
          <cell r="D55">
            <v>4.8</v>
          </cell>
          <cell r="F55">
            <v>48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82.787999999999997</v>
          </cell>
          <cell r="F56">
            <v>82.787999999999997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53.134999999999998</v>
          </cell>
          <cell r="F57">
            <v>53.134999999999998</v>
          </cell>
        </row>
        <row r="58">
          <cell r="A58" t="str">
            <v xml:space="preserve"> 347  Колбаса Сочинка рубленая с сочным окороком ТМ Стародворье ВЕС ПОКОМ</v>
          </cell>
          <cell r="D58">
            <v>7.2</v>
          </cell>
          <cell r="F58">
            <v>7.2</v>
          </cell>
        </row>
        <row r="59">
          <cell r="A59" t="str">
            <v xml:space="preserve"> 353  Колбаса Салями запеченная ТМ Стародворье ТС Дугушка. 0,6 кг ПОКОМ</v>
          </cell>
          <cell r="D59">
            <v>-0.6</v>
          </cell>
          <cell r="F59">
            <v>-1</v>
          </cell>
        </row>
        <row r="60">
          <cell r="A60" t="str">
            <v xml:space="preserve"> 354  Колбаса Рубленая запеченная ТМ Стародворье,ТС Дугушка  0,6 кг ПОКОМ</v>
          </cell>
          <cell r="D60">
            <v>11.4</v>
          </cell>
          <cell r="F60">
            <v>19</v>
          </cell>
        </row>
        <row r="61">
          <cell r="A61" t="str">
            <v xml:space="preserve"> 355  Колбаса Сервелат запеченный ТМ Стародворье ТС Дугушка. 0,6 кг. ПОКОМ</v>
          </cell>
          <cell r="D61">
            <v>6</v>
          </cell>
          <cell r="F61">
            <v>10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D62">
            <v>15</v>
          </cell>
          <cell r="F62">
            <v>25</v>
          </cell>
        </row>
        <row r="63">
          <cell r="A63" t="str">
            <v xml:space="preserve"> 385  Колбаски Филейбургские с филе сочного окорока, 0,28кг ТМ Баварушка  ПОКОМ</v>
          </cell>
          <cell r="D63">
            <v>3.92</v>
          </cell>
          <cell r="F63">
            <v>14</v>
          </cell>
        </row>
        <row r="64">
          <cell r="A64" t="str">
            <v xml:space="preserve"> 387  Колбаса вареная Мусульманская Халяль ТМ Вязанка, 0,4 кг ПОКОМ</v>
          </cell>
          <cell r="D64">
            <v>24</v>
          </cell>
          <cell r="F64">
            <v>60</v>
          </cell>
        </row>
        <row r="65">
          <cell r="A65" t="str">
            <v xml:space="preserve"> 388  Сосиски Восточные Халяль ТМ Вязанка 0,33 кг АК. ПОКОМ</v>
          </cell>
          <cell r="D65">
            <v>21.12</v>
          </cell>
          <cell r="F65">
            <v>64</v>
          </cell>
        </row>
        <row r="66">
          <cell r="A66" t="str">
            <v xml:space="preserve"> 392  Колбаса Докторская Дугушка ТМ Стародворье ТС Дугушка 0,6 кг. ПОКОМ</v>
          </cell>
          <cell r="D66">
            <v>4.8</v>
          </cell>
          <cell r="F66">
            <v>8</v>
          </cell>
        </row>
        <row r="67">
          <cell r="A67" t="str">
            <v xml:space="preserve"> 394 Колбаса полукопченая Аль-Ислами халяль ТМ Вязанка оболочка фиброуз в в/у 0,35 кг  ПОКОМ</v>
          </cell>
          <cell r="D67">
            <v>18.2</v>
          </cell>
          <cell r="F67">
            <v>52</v>
          </cell>
        </row>
        <row r="68">
          <cell r="A68" t="str">
            <v xml:space="preserve"> 410  Сосиски Баварские с сыром ТМ Стародворье 0,35 кг. ПОКОМ</v>
          </cell>
          <cell r="D68">
            <v>6.65</v>
          </cell>
          <cell r="F68">
            <v>19</v>
          </cell>
        </row>
        <row r="69">
          <cell r="A69" t="str">
            <v xml:space="preserve"> 412  Сосиски Баварские ТМ Стародворье 0,35 кг ПОКОМ</v>
          </cell>
          <cell r="D69">
            <v>61.6</v>
          </cell>
          <cell r="F69">
            <v>176</v>
          </cell>
        </row>
        <row r="70">
          <cell r="A70" t="str">
            <v xml:space="preserve"> 413  Ветчина Сливушка с индейкой ТМ Вязанка  0,3 кг. ПОКОМ</v>
          </cell>
          <cell r="D70">
            <v>6</v>
          </cell>
          <cell r="F70">
            <v>20</v>
          </cell>
        </row>
        <row r="71">
          <cell r="A71" t="str">
            <v xml:space="preserve"> 414  Колбаса Филейбургская с филе сочного окорока 0,11 кг.с/к. ТМ Баварушка ПОКОМ</v>
          </cell>
          <cell r="D71">
            <v>0.11</v>
          </cell>
          <cell r="F71">
            <v>1</v>
          </cell>
        </row>
        <row r="72">
          <cell r="A72" t="str">
            <v xml:space="preserve"> 417  Колбаса Филейбургская с ароматными пряностями 0,06 кг нарезка ТМ Баварушка  ПОКОМ</v>
          </cell>
          <cell r="D72">
            <v>1.92</v>
          </cell>
          <cell r="F72">
            <v>32</v>
          </cell>
        </row>
        <row r="73">
          <cell r="A73" t="str">
            <v xml:space="preserve"> 419  Колбаса Филейбургская зернистая 0,06 кг нарезка ТМ Баварушка  ПОКОМ</v>
          </cell>
          <cell r="D73">
            <v>-0.18</v>
          </cell>
          <cell r="F73">
            <v>-3</v>
          </cell>
        </row>
        <row r="74">
          <cell r="A74" t="str">
            <v xml:space="preserve"> 422  Деликатесы Бекон Балыкбургский ТМ Баварушка  0,15 кг.ПОКОМ</v>
          </cell>
          <cell r="D74">
            <v>-0.9</v>
          </cell>
          <cell r="F74">
            <v>-6</v>
          </cell>
        </row>
        <row r="75">
          <cell r="A75" t="str">
            <v xml:space="preserve"> 430  Колбаса Стародворская с окороком 0,4 кг. ТМ Стародворье в оболочке полиамид  ПОКОМ</v>
          </cell>
          <cell r="D75">
            <v>5.6</v>
          </cell>
          <cell r="F75">
            <v>14</v>
          </cell>
        </row>
        <row r="76">
          <cell r="A76" t="str">
            <v xml:space="preserve"> 432  Колбаса Стародворская со шпиком  в оболочке полиамид ТМ Стародворье 0,37 кг ПОКОМ</v>
          </cell>
          <cell r="D76">
            <v>1.48</v>
          </cell>
          <cell r="F76">
            <v>4</v>
          </cell>
        </row>
        <row r="77">
          <cell r="A77" t="str">
            <v xml:space="preserve"> 435  Колбаса Молочная Стародворская  с молоком в оболочке полиамид 0,4 кг.ТМ Стародворье ПОКОМ</v>
          </cell>
          <cell r="D77">
            <v>9.1999999999999993</v>
          </cell>
          <cell r="F77">
            <v>23</v>
          </cell>
        </row>
        <row r="78">
          <cell r="A78" t="str">
            <v xml:space="preserve"> 437  Шпикачки Сочинки в оболочке черева в модифицированной газовой среде.ТМ Стародворье ВЕС ПОКОМ</v>
          </cell>
          <cell r="D78">
            <v>4.4779999999999998</v>
          </cell>
          <cell r="F78">
            <v>4.4779999999999998</v>
          </cell>
        </row>
        <row r="79">
          <cell r="A79" t="str">
            <v xml:space="preserve"> 450  Сосиски Молочные ТМ Вязанка в оболочке целлофан. 0,3 кг ПОКОМ</v>
          </cell>
          <cell r="D79">
            <v>2.1</v>
          </cell>
          <cell r="F79">
            <v>7</v>
          </cell>
        </row>
        <row r="80">
          <cell r="A80" t="str">
            <v xml:space="preserve"> 451 Сосиски Филейские ТМ Вязанка в оболочке целлофан 0,3 кг. ПОКОМ</v>
          </cell>
          <cell r="D80">
            <v>2.1</v>
          </cell>
          <cell r="F80">
            <v>7</v>
          </cell>
        </row>
        <row r="81">
          <cell r="A81" t="str">
            <v xml:space="preserve"> 452  Колбаса Со шпиком ВЕС большой батон ТМ Особый рецепт  ПОКОМ</v>
          </cell>
          <cell r="D81">
            <v>54.04</v>
          </cell>
          <cell r="F81">
            <v>54.04</v>
          </cell>
        </row>
        <row r="82">
          <cell r="A82" t="str">
            <v xml:space="preserve"> 456  Колбаса Филейная ТМ Особый рецепт ВЕС большой батон  ПОКОМ</v>
          </cell>
          <cell r="D82">
            <v>503.4</v>
          </cell>
          <cell r="F82">
            <v>503.4</v>
          </cell>
        </row>
        <row r="83">
          <cell r="A83" t="str">
            <v xml:space="preserve"> 457  Колбаса Молочная ТМ Особый рецепт ВЕС большой батон  ПОКОМ</v>
          </cell>
          <cell r="D83">
            <v>15.54</v>
          </cell>
          <cell r="F83">
            <v>15.54</v>
          </cell>
        </row>
        <row r="84">
          <cell r="A84" t="str">
            <v xml:space="preserve"> 462  Колбаса Со шпиком ТМ Особый рецепт в оболочке полиамид 0,5 кг. ПОКОМ</v>
          </cell>
          <cell r="D84">
            <v>6.5</v>
          </cell>
          <cell r="F84">
            <v>13</v>
          </cell>
        </row>
        <row r="85">
          <cell r="A85" t="str">
            <v xml:space="preserve"> 466  Сосиски Ганноверские в оболочке амицел в модиф. газовой среде 0,5 кг ТМ Стародворье. ПОКОМ</v>
          </cell>
          <cell r="D85">
            <v>37</v>
          </cell>
          <cell r="F85">
            <v>74</v>
          </cell>
        </row>
        <row r="86">
          <cell r="A86" t="str">
            <v xml:space="preserve"> 467  Колбаса Филейная 0,5кг ТМ Особый рецепт  ПОКОМ</v>
          </cell>
          <cell r="D86">
            <v>8.5</v>
          </cell>
          <cell r="F86">
            <v>17</v>
          </cell>
        </row>
        <row r="87">
          <cell r="A87" t="str">
            <v>3215 ВЕТЧ.МЯСНАЯ Папа может п/о 0.4кг 8шт.    ОСТАНКИНО</v>
          </cell>
          <cell r="D87">
            <v>6</v>
          </cell>
          <cell r="F87">
            <v>15</v>
          </cell>
        </row>
        <row r="88">
          <cell r="A88" t="str">
            <v>4063 МЯСНАЯ Папа может вар п/о_Л   ОСТАНКИНО</v>
          </cell>
          <cell r="D88">
            <v>1.337</v>
          </cell>
          <cell r="F88">
            <v>1.337</v>
          </cell>
        </row>
        <row r="89">
          <cell r="A89" t="str">
            <v>5015 БУРГУНДИЯ с/к в/у 1/250 ОСТАНКИНО</v>
          </cell>
          <cell r="D89">
            <v>5</v>
          </cell>
          <cell r="F89">
            <v>20</v>
          </cell>
        </row>
        <row r="90">
          <cell r="A90" t="str">
            <v>5483 ЭКСТРА Папа может с/к в/у 1/250 8шт.   ОСТАНКИНО</v>
          </cell>
          <cell r="D90">
            <v>5.25</v>
          </cell>
          <cell r="F90">
            <v>21</v>
          </cell>
        </row>
        <row r="91">
          <cell r="A91" t="str">
            <v>5679 САЛЯМИ ИТАЛЬЯНСКАЯ с/к в/у 1/150_60с ОСТАНКИНО</v>
          </cell>
          <cell r="D91">
            <v>16.05</v>
          </cell>
          <cell r="F91">
            <v>107</v>
          </cell>
        </row>
        <row r="92">
          <cell r="A92" t="str">
            <v>5682 САЛЯМИ МЕЛКОЗЕРНЕНАЯ с/к в/у 1/120_60с   ОСТАНКИНО</v>
          </cell>
          <cell r="D92">
            <v>41.64</v>
          </cell>
          <cell r="F92">
            <v>347</v>
          </cell>
        </row>
        <row r="93">
          <cell r="A93" t="str">
            <v>5692 САЛЯМИ Папа может с/к в/у 1/220 8шт. ОСТАНКИНО</v>
          </cell>
          <cell r="D93">
            <v>6.82</v>
          </cell>
          <cell r="F93">
            <v>31</v>
          </cell>
        </row>
        <row r="94">
          <cell r="A94" t="str">
            <v>5706 АРОМАТНАЯ Папа может с/к в/у 1/250 8шт.  ОСТАНКИНО</v>
          </cell>
          <cell r="D94">
            <v>18</v>
          </cell>
          <cell r="F94">
            <v>72</v>
          </cell>
        </row>
        <row r="95">
          <cell r="A95" t="str">
            <v>6113 СОЧНЫЕ сос п/о мгс1*6_Ашан ОСТАНКИНО</v>
          </cell>
          <cell r="D95">
            <v>12.317</v>
          </cell>
          <cell r="F95">
            <v>12.317</v>
          </cell>
        </row>
        <row r="96">
          <cell r="A96" t="str">
            <v>6196 ВЕТЧ.ФИЛЕЙНАЯ Папа может п/о 400*6   ОСТАНКИНО</v>
          </cell>
          <cell r="D96">
            <v>-3.2</v>
          </cell>
          <cell r="F96">
            <v>-8</v>
          </cell>
        </row>
        <row r="97">
          <cell r="A97" t="str">
            <v>6208 ДЫМОВИЦА ИЗ ЛОПАТКИ ПМ к/в с/н в/у 1/150 ОСТАНКИНО</v>
          </cell>
          <cell r="D97">
            <v>9</v>
          </cell>
          <cell r="F97">
            <v>60</v>
          </cell>
        </row>
        <row r="98">
          <cell r="A98" t="str">
            <v>6222 ИТАЛЬЯНСКОЕ АССОРТИ с/в с/н мгс 1/90 ОСТАНКИНО</v>
          </cell>
          <cell r="D98">
            <v>1.2</v>
          </cell>
          <cell r="F98">
            <v>12</v>
          </cell>
        </row>
        <row r="99">
          <cell r="A99" t="str">
            <v>6223 БАЛЫК И ШЕЙКА с/в с/н мгс 1/90 10 шт ОСТАНКИНО</v>
          </cell>
          <cell r="D99">
            <v>-0.2</v>
          </cell>
          <cell r="F99">
            <v>-2</v>
          </cell>
        </row>
        <row r="100">
          <cell r="A100" t="str">
            <v>6228 МЯСНОЕ АССОРТИ к/з с/н мгс 1/90 10шт.  ОСТАНКИНО</v>
          </cell>
          <cell r="D100">
            <v>2.2000000000000002</v>
          </cell>
          <cell r="F100">
            <v>22</v>
          </cell>
        </row>
        <row r="101">
          <cell r="A101" t="str">
            <v>6268 ГОВЯЖЬЯ Папа может вар п/о 0,4кг 8 шт.  ОСТАНКИНО</v>
          </cell>
          <cell r="D101">
            <v>7.6</v>
          </cell>
          <cell r="F101">
            <v>19</v>
          </cell>
        </row>
        <row r="102">
          <cell r="A102" t="str">
            <v>6279 КОРЕЙКА ПО-ОСТ.к/в в/с с/н в/у 1/150_45с  ОСТАНКИНО</v>
          </cell>
          <cell r="D102">
            <v>7.8</v>
          </cell>
          <cell r="F102">
            <v>52</v>
          </cell>
        </row>
        <row r="103">
          <cell r="A103" t="str">
            <v>6303 МЯСНЫЕ Папа может сос п/о мгс 1.5*3  ОСТАНКИНО</v>
          </cell>
          <cell r="D103">
            <v>23.959</v>
          </cell>
          <cell r="F103">
            <v>23.959</v>
          </cell>
        </row>
        <row r="104">
          <cell r="A104" t="str">
            <v>6325 ДОКТОРСКАЯ ПРЕМИУМ вар п/о 0.4кг 8шт.  ОСТАНКИНО</v>
          </cell>
          <cell r="D104">
            <v>20</v>
          </cell>
          <cell r="F104">
            <v>50</v>
          </cell>
        </row>
        <row r="105">
          <cell r="A105" t="str">
            <v>6333 МЯСНАЯ Папа может вар п/о 0.4кг 8шт.  ОСТАНКИНО</v>
          </cell>
          <cell r="D105">
            <v>47.2</v>
          </cell>
          <cell r="F105">
            <v>118</v>
          </cell>
        </row>
        <row r="106">
          <cell r="A106" t="str">
            <v>6337 МЯСНАЯ СО ШПИКОМ вар п/о 0,5кг 8шт ОСТАНКИНО</v>
          </cell>
          <cell r="D106">
            <v>8.5</v>
          </cell>
          <cell r="F106">
            <v>17</v>
          </cell>
        </row>
        <row r="107">
          <cell r="A107" t="str">
            <v>6340 ДОМАШНИЙ РЕЦЕПТ Коровино 0.5кг 8шт.  ОСТАНКИНО</v>
          </cell>
          <cell r="D107">
            <v>54</v>
          </cell>
          <cell r="F107">
            <v>108</v>
          </cell>
        </row>
        <row r="108">
          <cell r="A108" t="str">
            <v>6353 ЭКСТРА Папа может вар п/о 0.4кг 8шт.  ОСТАНКИНО</v>
          </cell>
          <cell r="D108">
            <v>20.8</v>
          </cell>
          <cell r="F108">
            <v>52</v>
          </cell>
        </row>
        <row r="109">
          <cell r="A109" t="str">
            <v>6392 ФИЛЕЙНАЯ Папа может вар п/о 0.4кг. ОСТАНКИНО</v>
          </cell>
          <cell r="D109">
            <v>40.4</v>
          </cell>
          <cell r="F109">
            <v>101</v>
          </cell>
        </row>
        <row r="110">
          <cell r="A110" t="str">
            <v>6445 БЕКОН с/к с/н в/у 1/180 10шт.  ОСТАНКИНО</v>
          </cell>
          <cell r="D110">
            <v>-0.56999999999999995</v>
          </cell>
          <cell r="F110">
            <v>-3</v>
          </cell>
        </row>
        <row r="111">
          <cell r="A111" t="str">
            <v>6452 ДЫМОВИЦА ИЗ ЛОПАТКИ к/в с/н в/у 1/150*10   ОСТАНКИНО</v>
          </cell>
          <cell r="D111">
            <v>-2.97</v>
          </cell>
          <cell r="F111">
            <v>-18</v>
          </cell>
        </row>
        <row r="112">
          <cell r="A112" t="str">
            <v>6453 ЭКСТРА Папа может с/к с/н в/у 1/100 14шт.   ОСТАНКИНО</v>
          </cell>
          <cell r="D112">
            <v>4</v>
          </cell>
          <cell r="F112">
            <v>40</v>
          </cell>
        </row>
        <row r="113">
          <cell r="A113" t="str">
            <v>6454 АРОМАТНАЯ с/к с/н в/у 1/100 10шт ОСТАНКИНО</v>
          </cell>
          <cell r="D113">
            <v>38.869999999999997</v>
          </cell>
          <cell r="F113">
            <v>338</v>
          </cell>
        </row>
        <row r="114">
          <cell r="A114" t="str">
            <v>6459 СЕРВЕЛАТ ШВЕЙЦАРСКИЙ в/к с/н в/у 1/100  ОСТАНКИНО</v>
          </cell>
          <cell r="D114">
            <v>7.2</v>
          </cell>
          <cell r="F114">
            <v>72</v>
          </cell>
        </row>
        <row r="115">
          <cell r="A115" t="str">
            <v>6500 КАРБОНАД к/в в/с с/н в/у 1/150 8шт.  ОСТАНКИНО</v>
          </cell>
          <cell r="D115">
            <v>5.25</v>
          </cell>
          <cell r="F115">
            <v>35</v>
          </cell>
        </row>
        <row r="116">
          <cell r="A116" t="str">
            <v>6554 СВИНАЯ ОСТАН.с/к в/с в/у 1/100 10 шт. ОСТАНКИНО</v>
          </cell>
          <cell r="D116">
            <v>-0.6</v>
          </cell>
          <cell r="F116">
            <v>-6</v>
          </cell>
        </row>
        <row r="117">
          <cell r="A117" t="str">
            <v>6665 БАЛЫКОВАЯ Папа Может п/к в/у 0,31кг 8шт ОСТАНКИНО</v>
          </cell>
          <cell r="D117">
            <v>13.02</v>
          </cell>
          <cell r="F117">
            <v>42</v>
          </cell>
        </row>
        <row r="118">
          <cell r="A118" t="str">
            <v>6676 ЧЕСНОЧНАЯ Папа может п/к в/у 0.35кг 8шт.   ОСТАНКИНО</v>
          </cell>
          <cell r="D118">
            <v>5.95</v>
          </cell>
          <cell r="F118">
            <v>17</v>
          </cell>
        </row>
        <row r="119">
          <cell r="A119" t="str">
            <v>6683 СЕРВЕЛАТ ЗЕРНИСТЫЙ ПМ в/к в/у 0,35кг  ОСТАНКИНО</v>
          </cell>
          <cell r="D119">
            <v>50.05</v>
          </cell>
          <cell r="F119">
            <v>143</v>
          </cell>
        </row>
        <row r="120">
          <cell r="A120" t="str">
            <v>6684 СЕРВЕЛАТ КАРЕЛЬСКИЙ ПМ в/к в/у 0.28кг  ОСТАНКИНО</v>
          </cell>
        </row>
        <row r="121">
          <cell r="A121" t="str">
            <v>6689 СЕРВЕЛАТ ОХОТНИЧИЙ ПМ в/к в/у 0,35кг 8шт  ОСТАНКИНО</v>
          </cell>
          <cell r="D121">
            <v>51.1</v>
          </cell>
          <cell r="F121">
            <v>146</v>
          </cell>
        </row>
        <row r="122">
          <cell r="A122" t="str">
            <v>6697 СЕРВЕЛАТ ФИНСКИЙ ПМ в/к в/у 0,35кг 8шт.  ОСТАНКИНО</v>
          </cell>
          <cell r="D122">
            <v>42</v>
          </cell>
          <cell r="F122">
            <v>120</v>
          </cell>
        </row>
        <row r="123">
          <cell r="A123" t="str">
            <v>6713 СОЧНЫЙ ГРИЛЬ ПМ сос п/о мгс 0,41 кг 8 шт ОСТАНКИНО</v>
          </cell>
          <cell r="D123">
            <v>41.41</v>
          </cell>
          <cell r="F123">
            <v>101</v>
          </cell>
        </row>
        <row r="124">
          <cell r="A124" t="str">
            <v>6722 СОЧНЫЕ ПМ сос п/о мгс 0,41кг 10шт.  ОСТАНКИНО</v>
          </cell>
          <cell r="D124">
            <v>35.26</v>
          </cell>
          <cell r="F124">
            <v>86</v>
          </cell>
        </row>
        <row r="125">
          <cell r="A125" t="str">
            <v>6726 СЛИВОЧНЫЕ ПМ сос п/о мгс 0.41кг 10шт.  ОСТАНКИНО</v>
          </cell>
          <cell r="D125">
            <v>31.1313</v>
          </cell>
          <cell r="F125">
            <v>75.930000000000007</v>
          </cell>
        </row>
        <row r="126">
          <cell r="A126" t="str">
            <v>6765 РУБЛЕНЫЕ сос ц/о мгс 0.36кг 6шт.  ОСТАНКИНО</v>
          </cell>
          <cell r="D126">
            <v>18.36</v>
          </cell>
          <cell r="F126">
            <v>51</v>
          </cell>
        </row>
        <row r="127">
          <cell r="A127" t="str">
            <v>6776 ХОТ-ДОГ Папа может сос п/о мгс 0.35кг  ОСТАНКИНО</v>
          </cell>
          <cell r="D127">
            <v>9.4499999999999993</v>
          </cell>
          <cell r="F127">
            <v>27</v>
          </cell>
        </row>
        <row r="128">
          <cell r="A128" t="str">
            <v>6777 МЯСНЫЕ С ГОВЯДИНОЙ ПМ сос п/о мгс 0.4кг  ОСТАНКИНО</v>
          </cell>
          <cell r="D128">
            <v>-1.2</v>
          </cell>
          <cell r="F128">
            <v>-3</v>
          </cell>
        </row>
        <row r="129">
          <cell r="A129" t="str">
            <v>6785 ВЕНСКАЯ САЛЯМИ п/к в/у 0.33кг 8шт.  ОСТАНКИНО</v>
          </cell>
          <cell r="D129">
            <v>7.26</v>
          </cell>
          <cell r="F129">
            <v>22</v>
          </cell>
        </row>
        <row r="130">
          <cell r="A130" t="str">
            <v>6787 СЕРВЕЛАТ КРЕМЛЕВСКИЙ в/к в/у 0,33кг 8шт.  ОСТАНКИНО</v>
          </cell>
          <cell r="D130">
            <v>6.27</v>
          </cell>
          <cell r="F130">
            <v>19</v>
          </cell>
        </row>
        <row r="131">
          <cell r="A131" t="str">
            <v>6793 БАЛЫКОВАЯ в/к в/у 0,33кг 8шт.  ОСТАНКИНО</v>
          </cell>
          <cell r="D131">
            <v>7.59</v>
          </cell>
          <cell r="F131">
            <v>23</v>
          </cell>
        </row>
        <row r="132">
          <cell r="A132" t="str">
            <v>6795 ОСТАНКИНСКАЯ в/к в/у 0,33кг 8шт.  ОСТАНКИНО</v>
          </cell>
          <cell r="D132">
            <v>6.93</v>
          </cell>
          <cell r="F132">
            <v>21</v>
          </cell>
        </row>
        <row r="133">
          <cell r="A133" t="str">
            <v>6807 СЕРВЕЛАТ ЕВРОПЕЙСКИЙ в/к в/у 0,33кг 8шт.  ОСТАНКИНО</v>
          </cell>
          <cell r="D133">
            <v>5.94</v>
          </cell>
          <cell r="F133">
            <v>18</v>
          </cell>
        </row>
        <row r="134">
          <cell r="A134" t="str">
            <v>6825 ДОМАШНИЙ РЕЦЕПТ ПМ п/к б/о мгс 0,33 кг. ОСТАНКИНО</v>
          </cell>
          <cell r="D134">
            <v>-0.33</v>
          </cell>
          <cell r="F134">
            <v>-1</v>
          </cell>
        </row>
        <row r="135">
          <cell r="A135" t="str">
            <v>6834 ПОСОЛЬСКАЯ ПМ с/к с/н в/у 1/100 10шт.  ОСТАНКИНО</v>
          </cell>
          <cell r="D135">
            <v>0.8</v>
          </cell>
          <cell r="F135">
            <v>8</v>
          </cell>
        </row>
        <row r="136">
          <cell r="A136" t="str">
            <v>6852 МОЛОЧНЫЕ ПРЕМИУМ ПМ сос п/о в/ у 1/350  ОСТАНКИНО</v>
          </cell>
          <cell r="D136">
            <v>25.2</v>
          </cell>
          <cell r="F136">
            <v>72</v>
          </cell>
        </row>
        <row r="137">
          <cell r="A137" t="str">
            <v>6903 СОЧНЫЕ ПМ сос п/о мгс 0.41кг_osu  ОСТАНКИНО</v>
          </cell>
          <cell r="D137">
            <v>-1.23</v>
          </cell>
          <cell r="F137">
            <v>-3</v>
          </cell>
        </row>
        <row r="138">
          <cell r="A138" t="str">
            <v>6919 БЕКОН с/к с/н в/у 1/180 10шт.  ОСТАНКИНО</v>
          </cell>
          <cell r="D138">
            <v>9</v>
          </cell>
          <cell r="F138">
            <v>50</v>
          </cell>
        </row>
        <row r="139">
          <cell r="A139" t="str">
            <v>БОНУС_435 Колбаса Молочная Стародворская  с молоком в оболочке полиамид 0,4 кг.ТМ Стародворье ПОКОМ</v>
          </cell>
          <cell r="D139">
            <v>29.6</v>
          </cell>
          <cell r="F139">
            <v>74</v>
          </cell>
        </row>
        <row r="140">
          <cell r="A140" t="str">
            <v>БОНУС_436  Колбаса Молочная стародворская с молоком, ВЕС, ТМ Стародворье  ПОКОМ</v>
          </cell>
          <cell r="D140">
            <v>13.773999999999999</v>
          </cell>
          <cell r="F140">
            <v>13.773999999999999</v>
          </cell>
        </row>
        <row r="141">
          <cell r="A141" t="str">
            <v>БОНУС_Колбаса Сервелат Филедворский, фиброуз, в/у 0,35 кг срез,  ПОКОМ</v>
          </cell>
          <cell r="D141">
            <v>5.25</v>
          </cell>
          <cell r="F141">
            <v>15</v>
          </cell>
        </row>
        <row r="142">
          <cell r="A142" t="str">
            <v>БОНУС_Пельмени Бульмени с говядиной и свининой Горячая штучка 0,43  ПОКОМ</v>
          </cell>
          <cell r="D142">
            <v>8.6</v>
          </cell>
          <cell r="F142">
            <v>20</v>
          </cell>
        </row>
        <row r="143">
          <cell r="A143" t="str">
            <v>БОНУС_Сосиски Сочинки с сочной грудинкой, МГС 0.4кг,   ПОКОМ</v>
          </cell>
          <cell r="D143">
            <v>35.6</v>
          </cell>
          <cell r="F143">
            <v>89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29.4</v>
          </cell>
          <cell r="F144">
            <v>98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12</v>
          </cell>
          <cell r="F145">
            <v>40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71.099999999999994</v>
          </cell>
          <cell r="F146">
            <v>237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125.7</v>
          </cell>
          <cell r="F147">
            <v>419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76.2</v>
          </cell>
          <cell r="F148">
            <v>254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11.34</v>
          </cell>
          <cell r="F149">
            <v>126</v>
          </cell>
        </row>
        <row r="150">
          <cell r="A150" t="str">
            <v>Готовые чебуреки со свининой и говядиной Гор.шт.0,36 кг зам.  ПОКОМ</v>
          </cell>
          <cell r="D150">
            <v>18</v>
          </cell>
          <cell r="F150">
            <v>50</v>
          </cell>
        </row>
        <row r="151">
          <cell r="A151" t="str">
            <v>ЖАР-мени ВЕС ТМ Зареченские  ПОКОМ</v>
          </cell>
          <cell r="D151">
            <v>11</v>
          </cell>
          <cell r="F151">
            <v>11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45.5</v>
          </cell>
          <cell r="F152">
            <v>182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28</v>
          </cell>
          <cell r="F153">
            <v>112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  <cell r="F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28.25</v>
          </cell>
          <cell r="F155">
            <v>113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26.5</v>
          </cell>
          <cell r="F156">
            <v>106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48.25</v>
          </cell>
          <cell r="F157">
            <v>193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14.75</v>
          </cell>
          <cell r="F158">
            <v>59</v>
          </cell>
        </row>
        <row r="159">
          <cell r="A159" t="str">
            <v>Наггетсы с куриным филе и сыром ТМ Вязанка 0,25 кг ПОКОМ</v>
          </cell>
          <cell r="D159">
            <v>16</v>
          </cell>
          <cell r="F159">
            <v>64</v>
          </cell>
        </row>
        <row r="160">
          <cell r="A160" t="str">
            <v>Наггетсы хрустящие п/ф ВЕС ПОКОМ</v>
          </cell>
          <cell r="D160">
            <v>18</v>
          </cell>
          <cell r="F160">
            <v>18</v>
          </cell>
        </row>
        <row r="161">
          <cell r="A161" t="str">
            <v>Пекерсы с индейкой в сливочном соусе ТМ Горячая штучка 0,25 кг зам  ПОКОМ</v>
          </cell>
          <cell r="D161">
            <v>6.25</v>
          </cell>
          <cell r="F161">
            <v>25</v>
          </cell>
        </row>
        <row r="162">
          <cell r="A162" t="str">
            <v>Пельмени Бигбули с мясом, Горячая штучка 0,43кг  ПОКОМ</v>
          </cell>
          <cell r="D162">
            <v>66.22</v>
          </cell>
          <cell r="F162">
            <v>154</v>
          </cell>
        </row>
        <row r="163">
          <cell r="A163" t="str">
            <v>Пельмени Бигбули с мясом, Горячая штучка 0,9кг  ПОКОМ</v>
          </cell>
          <cell r="D163">
            <v>121.5</v>
          </cell>
          <cell r="F163">
            <v>135</v>
          </cell>
        </row>
        <row r="164">
          <cell r="A164" t="str">
            <v>Пельмени Бульмени с говядиной и свининой 2,7кг Наваристые Горячая штучка ВЕС  ПОКОМ</v>
          </cell>
          <cell r="D164">
            <v>5.4</v>
          </cell>
          <cell r="F164">
            <v>5.4</v>
          </cell>
        </row>
        <row r="165">
          <cell r="A165" t="str">
            <v>Пельмени Бульмени с говядиной и свининой 5кг Наваристые Горячая штучка ВЕС  ПОКОМ</v>
          </cell>
          <cell r="D165">
            <v>15</v>
          </cell>
          <cell r="F165">
            <v>15</v>
          </cell>
        </row>
        <row r="166">
          <cell r="A166" t="str">
            <v>Пельмени Бульмени с говядиной и свининой Горячая шт. 0,9 кг  ПОКОМ</v>
          </cell>
          <cell r="D166">
            <v>242.1</v>
          </cell>
          <cell r="F166">
            <v>269</v>
          </cell>
        </row>
        <row r="167">
          <cell r="A167" t="str">
            <v>Пельмени Бульмени с говядиной и свининой Горячая штучка 0,43  ПОКОМ</v>
          </cell>
          <cell r="D167">
            <v>85.14</v>
          </cell>
          <cell r="F167">
            <v>198</v>
          </cell>
        </row>
        <row r="168">
          <cell r="A168" t="str">
            <v>Пельмени Бульмени со сливочным маслом Горячая штучка 0,9 кг  ПОКОМ</v>
          </cell>
          <cell r="D168">
            <v>178.2</v>
          </cell>
          <cell r="F168">
            <v>198</v>
          </cell>
        </row>
        <row r="169">
          <cell r="A169" t="str">
            <v>Пельмени Бульмени со сливочным маслом ТМ Горячая шт. 0,43 кг  ПОКОМ</v>
          </cell>
          <cell r="D169">
            <v>89.44</v>
          </cell>
          <cell r="F169">
            <v>208</v>
          </cell>
        </row>
        <row r="170">
          <cell r="A170" t="str">
            <v>Пельмени Медвежьи ушки с фермерскими сливками 0,4 кг. ТМ Стародворье ПОКОМ</v>
          </cell>
          <cell r="D170">
            <v>18.8</v>
          </cell>
          <cell r="F170">
            <v>47</v>
          </cell>
        </row>
        <row r="171">
          <cell r="A171" t="str">
            <v>Пельмени Медвежьи ушки с фермерской свининой и говядиной Малые 0,7кг  ПОКОМ</v>
          </cell>
          <cell r="D171">
            <v>8.4</v>
          </cell>
          <cell r="F171">
            <v>12</v>
          </cell>
        </row>
        <row r="172">
          <cell r="A172" t="str">
            <v>Пельмени Мясорубские ТМ Стародворье фоупак равиоли 0,7 кг  ПОКОМ</v>
          </cell>
          <cell r="D172">
            <v>77</v>
          </cell>
          <cell r="F172">
            <v>110</v>
          </cell>
        </row>
        <row r="173">
          <cell r="A173" t="str">
            <v>Пельмени Отборные из свинины и говядины 0,9 кг ТМ Стародворье ТС Медвежье ушко  ПОКОМ</v>
          </cell>
          <cell r="D173">
            <v>23.4</v>
          </cell>
          <cell r="F173">
            <v>26</v>
          </cell>
        </row>
        <row r="174">
          <cell r="A174" t="str">
            <v>Пельмени Отборные с говядиной 0,43 кг ТМ Стародворье ТС Медвежье ушко</v>
          </cell>
          <cell r="D174">
            <v>4.3</v>
          </cell>
          <cell r="F174">
            <v>10</v>
          </cell>
        </row>
        <row r="175">
          <cell r="A175" t="str">
            <v>Пельмени Отборные с говядиной 0,9 кг НОВА ТМ Стародворье ТС Медвежье ушко  ПОКОМ</v>
          </cell>
          <cell r="D175">
            <v>23.4</v>
          </cell>
          <cell r="F175">
            <v>26</v>
          </cell>
        </row>
        <row r="176">
          <cell r="A176" t="str">
            <v>Пельмени Отборные с говядиной и свининой 0,43 кг ТМ Стародворье ТС Медвежье ушко</v>
          </cell>
          <cell r="D176">
            <v>9.89</v>
          </cell>
          <cell r="F176">
            <v>23</v>
          </cell>
        </row>
        <row r="177">
          <cell r="A177" t="str">
            <v>Пельмени Со свининой и говядиной ТМ Особый рецепт Любимая ложка 1,0 кг  ПОКОМ</v>
          </cell>
          <cell r="D177">
            <v>24</v>
          </cell>
          <cell r="F177">
            <v>24</v>
          </cell>
        </row>
        <row r="178">
          <cell r="A178" t="str">
            <v>Сыр Боккончини копченый 40% 100/8шт</v>
          </cell>
          <cell r="D178">
            <v>19.3</v>
          </cell>
          <cell r="F178">
            <v>193</v>
          </cell>
        </row>
        <row r="179">
          <cell r="A179" t="str">
            <v>Сыр ПАПА МОЖЕТ "Гауда Голд" 45% 180 г  ОСТАНКИНО</v>
          </cell>
          <cell r="D179">
            <v>35.64</v>
          </cell>
          <cell r="F179">
            <v>198</v>
          </cell>
        </row>
        <row r="180">
          <cell r="A180" t="str">
            <v>Сыр ПАПА МОЖЕТ "Голландский традиционный" 45% 180 г  ОСТАНКИНО</v>
          </cell>
          <cell r="D180">
            <v>37.799999999999997</v>
          </cell>
          <cell r="F180">
            <v>210</v>
          </cell>
        </row>
        <row r="181">
          <cell r="A181" t="str">
            <v>Сыр ПАПА МОЖЕТ "Российский традиционный" 45% 180 г  ОСТАНКИНО</v>
          </cell>
          <cell r="D181">
            <v>-1.08</v>
          </cell>
          <cell r="F181">
            <v>-6</v>
          </cell>
        </row>
        <row r="182">
          <cell r="A182" t="str">
            <v>Сыр Папа Может Гауда 48%, нарез, 125г (9 шт)  Останкино</v>
          </cell>
          <cell r="D182">
            <v>8.75</v>
          </cell>
          <cell r="F182">
            <v>70</v>
          </cell>
        </row>
        <row r="183">
          <cell r="A183" t="str">
            <v>Сыр Папа Может Голландский 45%, нарез, 125г (9 шт)  Останкино</v>
          </cell>
          <cell r="D183">
            <v>22.125</v>
          </cell>
          <cell r="F183">
            <v>177</v>
          </cell>
        </row>
        <row r="184">
          <cell r="A184" t="str">
            <v>Сыр Папа Может Российский 50%, нарезка 125г  Останкино</v>
          </cell>
          <cell r="D184">
            <v>7.625</v>
          </cell>
          <cell r="F184">
            <v>61</v>
          </cell>
        </row>
        <row r="185">
          <cell r="A185" t="str">
            <v>Сыр Папа Может Тильзитер 50%, нарезка 125г  Останкино</v>
          </cell>
          <cell r="D185">
            <v>9.125</v>
          </cell>
          <cell r="F185">
            <v>73</v>
          </cell>
        </row>
        <row r="186">
          <cell r="A186" t="str">
            <v>Сыр рассольный жирный Чечил 45% 100/6шт</v>
          </cell>
          <cell r="D186">
            <v>22.1</v>
          </cell>
          <cell r="F186">
            <v>221</v>
          </cell>
        </row>
        <row r="187">
          <cell r="A187" t="str">
            <v>Сыр рассольный жирный Чечил копченый 45% 100/6шт</v>
          </cell>
          <cell r="D187">
            <v>21.5</v>
          </cell>
          <cell r="F187">
            <v>215</v>
          </cell>
        </row>
        <row r="188">
          <cell r="A188" t="str">
            <v>Сыр Скаморца свежий 100г/8шт</v>
          </cell>
          <cell r="D188">
            <v>18.2</v>
          </cell>
          <cell r="F188">
            <v>182</v>
          </cell>
        </row>
        <row r="189">
          <cell r="A189" t="str">
            <v>Хотстеры ТМ Горячая штучка ТС Хотстеры 0,25 кг зам  ПОКОМ</v>
          </cell>
          <cell r="D189">
            <v>42.25</v>
          </cell>
          <cell r="F189">
            <v>169</v>
          </cell>
        </row>
        <row r="190">
          <cell r="A190" t="str">
            <v>Хрустящие крылышки острые к пиву ТМ Горячая штучка 0,3кг зам  ПОКОМ</v>
          </cell>
          <cell r="D190">
            <v>15.3</v>
          </cell>
          <cell r="F190">
            <v>51</v>
          </cell>
        </row>
        <row r="191">
          <cell r="A191" t="str">
            <v>Хрустящие крылышки ТМ Горячая штучка 0,3 кг зам  ПОКОМ</v>
          </cell>
          <cell r="D191">
            <v>51.6</v>
          </cell>
          <cell r="F191">
            <v>172</v>
          </cell>
        </row>
        <row r="192">
          <cell r="A192" t="str">
            <v>Хрустящие крылышки ТМ Зареченские ТС Зареченские продукты. ВЕС ПОКОМ</v>
          </cell>
          <cell r="D192">
            <v>14.4</v>
          </cell>
          <cell r="F192">
            <v>14.4</v>
          </cell>
        </row>
        <row r="193">
          <cell r="A193" t="str">
            <v>Чебупай сочное яблоко ТМ Горячая штучка 0,2 кг зам.  ПОКОМ</v>
          </cell>
          <cell r="D193">
            <v>5</v>
          </cell>
          <cell r="F193">
            <v>25</v>
          </cell>
        </row>
        <row r="194">
          <cell r="A194" t="str">
            <v>Чебупай спелая вишня ТМ Горячая штучка 0,2 кг зам.  ПОКОМ</v>
          </cell>
          <cell r="D194">
            <v>8</v>
          </cell>
          <cell r="F194">
            <v>40</v>
          </cell>
        </row>
        <row r="195">
          <cell r="A195" t="str">
            <v>Чебупели Курочка гриль ТМ Горячая штучка, 0,3 кг зам  ПОКОМ</v>
          </cell>
          <cell r="D195">
            <v>382.5</v>
          </cell>
          <cell r="F195">
            <v>1275</v>
          </cell>
        </row>
        <row r="196">
          <cell r="A196" t="str">
            <v>Чебупицца курочка по-итальянски Горячая штучка 0,25 кг зам  ПОКОМ</v>
          </cell>
          <cell r="D196">
            <v>78.25</v>
          </cell>
          <cell r="F196">
            <v>313</v>
          </cell>
        </row>
        <row r="197">
          <cell r="A197" t="str">
            <v>Чебупицца Пепперони ТМ Горячая штучка ТС Чебупицца 0.25кг зам  ПОКОМ</v>
          </cell>
          <cell r="D197">
            <v>88.25</v>
          </cell>
          <cell r="F197">
            <v>353</v>
          </cell>
        </row>
        <row r="198">
          <cell r="A198" t="str">
            <v>Чебуреки Мясные вес 2,7  ПОКОМ</v>
          </cell>
          <cell r="D198">
            <v>47.3</v>
          </cell>
          <cell r="F198">
            <v>47.3</v>
          </cell>
        </row>
        <row r="199">
          <cell r="A199" t="str">
            <v>Чебуреки сочные ВЕС ТМ Зареченские  ПОКОМ</v>
          </cell>
          <cell r="D199">
            <v>5</v>
          </cell>
          <cell r="F199">
            <v>5</v>
          </cell>
        </row>
        <row r="200">
          <cell r="A200" t="str">
            <v>Чебуречище ТМ Горячая штучка .0,14 кг зам. ПОКОМ</v>
          </cell>
          <cell r="D200">
            <v>19.600000000000001</v>
          </cell>
          <cell r="F200">
            <v>140</v>
          </cell>
        </row>
        <row r="201">
          <cell r="A201" t="str">
            <v>Итого</v>
          </cell>
          <cell r="D201">
            <v>7444.5312999999996</v>
          </cell>
          <cell r="F201">
            <v>16737.314999999999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27,08,</v>
          </cell>
          <cell r="R4" t="str">
            <v>не менять!!!</v>
          </cell>
          <cell r="W4" t="str">
            <v>13,08,</v>
          </cell>
          <cell r="X4" t="str">
            <v>07,08,</v>
          </cell>
          <cell r="Y4" t="str">
            <v>18,07,</v>
          </cell>
          <cell r="Z4" t="str">
            <v>08,07,</v>
          </cell>
          <cell r="AA4" t="str">
            <v>24,06,</v>
          </cell>
          <cell r="AB4" t="str">
            <v>10,06,</v>
          </cell>
          <cell r="AF4" t="str">
            <v>30,08,</v>
          </cell>
        </row>
        <row r="5">
          <cell r="E5">
            <v>6824.9</v>
          </cell>
          <cell r="F5">
            <v>15809.773999999999</v>
          </cell>
          <cell r="J5">
            <v>7468.5</v>
          </cell>
          <cell r="K5">
            <v>-643.6</v>
          </cell>
          <cell r="L5">
            <v>0</v>
          </cell>
          <cell r="M5">
            <v>0</v>
          </cell>
          <cell r="N5">
            <v>0</v>
          </cell>
          <cell r="O5">
            <v>1364.9799999999996</v>
          </cell>
          <cell r="P5">
            <v>14102.825999999999</v>
          </cell>
          <cell r="Q5">
            <v>16655.826000000001</v>
          </cell>
          <cell r="R5">
            <v>15592.000000000002</v>
          </cell>
          <cell r="S5">
            <v>8310</v>
          </cell>
          <cell r="W5">
            <v>1331.4599999999998</v>
          </cell>
          <cell r="X5">
            <v>1874.3400000000004</v>
          </cell>
          <cell r="Y5">
            <v>696.5</v>
          </cell>
          <cell r="Z5">
            <v>946.34000000000015</v>
          </cell>
          <cell r="AA5">
            <v>1750.1600000000003</v>
          </cell>
          <cell r="AB5">
            <v>884.90000000000009</v>
          </cell>
          <cell r="AD5">
            <v>5261.7001799999998</v>
          </cell>
          <cell r="AF5">
            <v>1348</v>
          </cell>
          <cell r="AG5">
            <v>5077.2800000000007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-99</v>
          </cell>
          <cell r="E6">
            <v>15</v>
          </cell>
          <cell r="F6">
            <v>-118</v>
          </cell>
          <cell r="G6">
            <v>0</v>
          </cell>
          <cell r="H6" t="e">
            <v>#N/A</v>
          </cell>
          <cell r="J6">
            <v>18</v>
          </cell>
          <cell r="K6">
            <v>-3</v>
          </cell>
          <cell r="O6">
            <v>3</v>
          </cell>
          <cell r="U6">
            <v>-39.333333333333336</v>
          </cell>
          <cell r="V6">
            <v>-39.333333333333336</v>
          </cell>
          <cell r="W6">
            <v>3.8</v>
          </cell>
          <cell r="X6">
            <v>0</v>
          </cell>
          <cell r="Y6">
            <v>4</v>
          </cell>
          <cell r="Z6">
            <v>3.4</v>
          </cell>
          <cell r="AA6">
            <v>2</v>
          </cell>
          <cell r="AB6">
            <v>3.6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832</v>
          </cell>
          <cell r="D7">
            <v>2</v>
          </cell>
          <cell r="E7">
            <v>186</v>
          </cell>
          <cell r="F7">
            <v>636</v>
          </cell>
          <cell r="G7">
            <v>0.3</v>
          </cell>
          <cell r="H7">
            <v>180</v>
          </cell>
          <cell r="J7">
            <v>186</v>
          </cell>
          <cell r="K7">
            <v>0</v>
          </cell>
          <cell r="O7">
            <v>37.200000000000003</v>
          </cell>
          <cell r="P7">
            <v>108</v>
          </cell>
          <cell r="Q7">
            <v>108</v>
          </cell>
          <cell r="R7">
            <v>168</v>
          </cell>
          <cell r="U7">
            <v>21.612903225806448</v>
          </cell>
          <cell r="V7">
            <v>17.096774193548384</v>
          </cell>
          <cell r="W7">
            <v>46.2</v>
          </cell>
          <cell r="X7">
            <v>72.599999999999994</v>
          </cell>
          <cell r="Y7">
            <v>0</v>
          </cell>
          <cell r="Z7">
            <v>17.8</v>
          </cell>
          <cell r="AA7">
            <v>26.6</v>
          </cell>
          <cell r="AB7">
            <v>6.2</v>
          </cell>
          <cell r="AD7">
            <v>32.4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712</v>
          </cell>
          <cell r="D8">
            <v>7</v>
          </cell>
          <cell r="E8">
            <v>406</v>
          </cell>
          <cell r="F8">
            <v>255</v>
          </cell>
          <cell r="G8">
            <v>0.3</v>
          </cell>
          <cell r="H8">
            <v>180</v>
          </cell>
          <cell r="J8">
            <v>405</v>
          </cell>
          <cell r="K8">
            <v>1</v>
          </cell>
          <cell r="O8">
            <v>81.2</v>
          </cell>
          <cell r="P8">
            <v>1369</v>
          </cell>
          <cell r="Q8">
            <v>1369</v>
          </cell>
          <cell r="R8">
            <v>1344</v>
          </cell>
          <cell r="U8">
            <v>19.692118226600986</v>
          </cell>
          <cell r="V8">
            <v>3.1403940886699506</v>
          </cell>
          <cell r="W8">
            <v>33</v>
          </cell>
          <cell r="X8">
            <v>54</v>
          </cell>
          <cell r="Y8">
            <v>0.8</v>
          </cell>
          <cell r="Z8">
            <v>22.6</v>
          </cell>
          <cell r="AA8">
            <v>49.4</v>
          </cell>
          <cell r="AB8">
            <v>15.8</v>
          </cell>
          <cell r="AD8">
            <v>410.7</v>
          </cell>
          <cell r="AE8">
            <v>12</v>
          </cell>
          <cell r="AF8">
            <v>112</v>
          </cell>
          <cell r="AG8">
            <v>403.2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1255</v>
          </cell>
          <cell r="D9">
            <v>29</v>
          </cell>
          <cell r="E9">
            <v>275</v>
          </cell>
          <cell r="F9">
            <v>934</v>
          </cell>
          <cell r="G9">
            <v>0.3</v>
          </cell>
          <cell r="H9">
            <v>180</v>
          </cell>
          <cell r="J9">
            <v>297</v>
          </cell>
          <cell r="K9">
            <v>-22</v>
          </cell>
          <cell r="O9">
            <v>55</v>
          </cell>
          <cell r="P9">
            <v>166</v>
          </cell>
          <cell r="Q9">
            <v>166</v>
          </cell>
          <cell r="R9">
            <v>168</v>
          </cell>
          <cell r="U9">
            <v>20.036363636363635</v>
          </cell>
          <cell r="V9">
            <v>16.981818181818181</v>
          </cell>
          <cell r="W9">
            <v>66</v>
          </cell>
          <cell r="X9">
            <v>105</v>
          </cell>
          <cell r="Y9">
            <v>43.8</v>
          </cell>
          <cell r="Z9">
            <v>34.6</v>
          </cell>
          <cell r="AA9">
            <v>90</v>
          </cell>
          <cell r="AB9">
            <v>22.8</v>
          </cell>
          <cell r="AD9">
            <v>49.8</v>
          </cell>
          <cell r="AE9">
            <v>12</v>
          </cell>
          <cell r="AF9">
            <v>14</v>
          </cell>
          <cell r="AG9">
            <v>50.4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681</v>
          </cell>
          <cell r="D10">
            <v>10</v>
          </cell>
          <cell r="E10">
            <v>80</v>
          </cell>
          <cell r="F10">
            <v>589</v>
          </cell>
          <cell r="G10">
            <v>0.3</v>
          </cell>
          <cell r="H10">
            <v>180</v>
          </cell>
          <cell r="J10">
            <v>88</v>
          </cell>
          <cell r="K10">
            <v>-8</v>
          </cell>
          <cell r="O10">
            <v>16</v>
          </cell>
          <cell r="R10">
            <v>0</v>
          </cell>
          <cell r="U10">
            <v>36.8125</v>
          </cell>
          <cell r="V10">
            <v>36.8125</v>
          </cell>
          <cell r="W10">
            <v>15.4</v>
          </cell>
          <cell r="X10">
            <v>23.2</v>
          </cell>
          <cell r="Y10">
            <v>16.399999999999999</v>
          </cell>
          <cell r="Z10">
            <v>10</v>
          </cell>
          <cell r="AA10">
            <v>3.2</v>
          </cell>
          <cell r="AB10">
            <v>10.199999999999999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1361</v>
          </cell>
          <cell r="D11">
            <v>17</v>
          </cell>
          <cell r="E11">
            <v>338</v>
          </cell>
          <cell r="F11">
            <v>979</v>
          </cell>
          <cell r="G11">
            <v>0.3</v>
          </cell>
          <cell r="H11">
            <v>180</v>
          </cell>
          <cell r="J11">
            <v>340</v>
          </cell>
          <cell r="K11">
            <v>-2</v>
          </cell>
          <cell r="O11">
            <v>67.599999999999994</v>
          </cell>
          <cell r="P11">
            <v>373</v>
          </cell>
          <cell r="Q11">
            <v>373</v>
          </cell>
          <cell r="R11">
            <v>336</v>
          </cell>
          <cell r="U11">
            <v>19.452662721893493</v>
          </cell>
          <cell r="V11">
            <v>14.48224852071006</v>
          </cell>
          <cell r="W11">
            <v>66</v>
          </cell>
          <cell r="X11">
            <v>97.4</v>
          </cell>
          <cell r="Y11">
            <v>44</v>
          </cell>
          <cell r="Z11">
            <v>26</v>
          </cell>
          <cell r="AA11">
            <v>86.2</v>
          </cell>
          <cell r="AB11">
            <v>25.4</v>
          </cell>
          <cell r="AD11">
            <v>111.89999999999999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1686</v>
          </cell>
          <cell r="D12">
            <v>15</v>
          </cell>
          <cell r="E12">
            <v>164</v>
          </cell>
          <cell r="F12">
            <v>1177</v>
          </cell>
          <cell r="G12">
            <v>0.09</v>
          </cell>
          <cell r="H12">
            <v>180</v>
          </cell>
          <cell r="J12">
            <v>184</v>
          </cell>
          <cell r="K12">
            <v>-20</v>
          </cell>
          <cell r="O12">
            <v>32.799999999999997</v>
          </cell>
          <cell r="R12">
            <v>0</v>
          </cell>
          <cell r="U12">
            <v>35.884146341463421</v>
          </cell>
          <cell r="V12">
            <v>35.884146341463421</v>
          </cell>
          <cell r="W12">
            <v>60.8</v>
          </cell>
          <cell r="X12">
            <v>50.6</v>
          </cell>
          <cell r="Y12">
            <v>0</v>
          </cell>
          <cell r="Z12">
            <v>98</v>
          </cell>
          <cell r="AA12">
            <v>43.2</v>
          </cell>
          <cell r="AB12">
            <v>51.2</v>
          </cell>
          <cell r="AC12" t="str">
            <v>нужно увеличить продажи</v>
          </cell>
          <cell r="AD12">
            <v>0</v>
          </cell>
          <cell r="AE12">
            <v>24</v>
          </cell>
          <cell r="AF12">
            <v>0</v>
          </cell>
          <cell r="AG12">
            <v>0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382</v>
          </cell>
          <cell r="D13">
            <v>5</v>
          </cell>
          <cell r="E13">
            <v>96</v>
          </cell>
          <cell r="F13">
            <v>285</v>
          </cell>
          <cell r="G13">
            <v>0.36</v>
          </cell>
          <cell r="H13">
            <v>180</v>
          </cell>
          <cell r="J13">
            <v>99</v>
          </cell>
          <cell r="K13">
            <v>-3</v>
          </cell>
          <cell r="O13">
            <v>19.2</v>
          </cell>
          <cell r="P13">
            <v>99</v>
          </cell>
          <cell r="Q13">
            <v>99</v>
          </cell>
          <cell r="R13">
            <v>140</v>
          </cell>
          <cell r="U13">
            <v>22.135416666666668</v>
          </cell>
          <cell r="V13">
            <v>14.84375</v>
          </cell>
          <cell r="W13">
            <v>15.2</v>
          </cell>
          <cell r="X13">
            <v>16.600000000000001</v>
          </cell>
          <cell r="Y13">
            <v>6</v>
          </cell>
          <cell r="Z13">
            <v>13.8</v>
          </cell>
          <cell r="AA13">
            <v>13.2</v>
          </cell>
          <cell r="AB13">
            <v>11.4</v>
          </cell>
          <cell r="AD13">
            <v>35.64</v>
          </cell>
          <cell r="AE13">
            <v>10</v>
          </cell>
          <cell r="AF13">
            <v>14</v>
          </cell>
          <cell r="AG13">
            <v>50.4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176</v>
          </cell>
          <cell r="E14">
            <v>11</v>
          </cell>
          <cell r="F14">
            <v>159.5</v>
          </cell>
          <cell r="G14">
            <v>1</v>
          </cell>
          <cell r="H14">
            <v>180</v>
          </cell>
          <cell r="J14">
            <v>11</v>
          </cell>
          <cell r="K14">
            <v>0</v>
          </cell>
          <cell r="O14">
            <v>2.2000000000000002</v>
          </cell>
          <cell r="R14">
            <v>0</v>
          </cell>
          <cell r="U14">
            <v>72.5</v>
          </cell>
          <cell r="V14">
            <v>72.5</v>
          </cell>
          <cell r="W14">
            <v>5.5</v>
          </cell>
          <cell r="X14">
            <v>4.4000000000000004</v>
          </cell>
          <cell r="Y14">
            <v>2.2000000000000002</v>
          </cell>
          <cell r="Z14">
            <v>8.8000000000000007</v>
          </cell>
          <cell r="AA14">
            <v>2.2000000000000002</v>
          </cell>
          <cell r="AB14">
            <v>3.3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P15">
            <v>30</v>
          </cell>
          <cell r="Q15">
            <v>0</v>
          </cell>
          <cell r="R15">
            <v>0</v>
          </cell>
          <cell r="T15" t="str">
            <v>вывести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0.6</v>
          </cell>
          <cell r="Y15">
            <v>0.6</v>
          </cell>
          <cell r="Z15">
            <v>1.2</v>
          </cell>
          <cell r="AA15">
            <v>0</v>
          </cell>
          <cell r="AB15">
            <v>0</v>
          </cell>
          <cell r="AC15" t="str">
            <v>выводим</v>
          </cell>
          <cell r="AD15">
            <v>0</v>
          </cell>
          <cell r="AE15">
            <v>0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11.1</v>
          </cell>
          <cell r="F16">
            <v>11.1</v>
          </cell>
          <cell r="G16">
            <v>0</v>
          </cell>
          <cell r="H16">
            <v>180</v>
          </cell>
          <cell r="J16">
            <v>3.7</v>
          </cell>
          <cell r="K16">
            <v>-3.7</v>
          </cell>
          <cell r="O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2.2200000000000002</v>
          </cell>
          <cell r="Y16">
            <v>1.48</v>
          </cell>
          <cell r="Z16">
            <v>2.96</v>
          </cell>
          <cell r="AA16">
            <v>2.2200000000000002</v>
          </cell>
          <cell r="AB16">
            <v>0</v>
          </cell>
          <cell r="AC16" t="str">
            <v>нужно увеличить продажи / завод вывел</v>
          </cell>
          <cell r="AD16">
            <v>0</v>
          </cell>
          <cell r="AE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645</v>
          </cell>
          <cell r="D17">
            <v>7</v>
          </cell>
          <cell r="E17">
            <v>225</v>
          </cell>
          <cell r="F17">
            <v>355</v>
          </cell>
          <cell r="G17">
            <v>0.25</v>
          </cell>
          <cell r="H17">
            <v>180</v>
          </cell>
          <cell r="J17">
            <v>225</v>
          </cell>
          <cell r="K17">
            <v>0</v>
          </cell>
          <cell r="O17">
            <v>45</v>
          </cell>
          <cell r="P17">
            <v>545</v>
          </cell>
          <cell r="Q17">
            <v>545</v>
          </cell>
          <cell r="R17">
            <v>504</v>
          </cell>
          <cell r="U17">
            <v>19.088888888888889</v>
          </cell>
          <cell r="V17">
            <v>7.8888888888888893</v>
          </cell>
          <cell r="W17">
            <v>49.6</v>
          </cell>
          <cell r="X17">
            <v>77.599999999999994</v>
          </cell>
          <cell r="Y17">
            <v>37</v>
          </cell>
          <cell r="Z17">
            <v>17.2</v>
          </cell>
          <cell r="AA17">
            <v>76</v>
          </cell>
          <cell r="AB17">
            <v>14.8</v>
          </cell>
          <cell r="AD17">
            <v>136.25</v>
          </cell>
          <cell r="AE17">
            <v>12</v>
          </cell>
          <cell r="AF17">
            <v>42</v>
          </cell>
          <cell r="AG17">
            <v>126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503</v>
          </cell>
          <cell r="E18">
            <v>156</v>
          </cell>
          <cell r="F18">
            <v>341</v>
          </cell>
          <cell r="G18">
            <v>0.25</v>
          </cell>
          <cell r="H18">
            <v>180</v>
          </cell>
          <cell r="J18">
            <v>178</v>
          </cell>
          <cell r="K18">
            <v>-22</v>
          </cell>
          <cell r="O18">
            <v>31.2</v>
          </cell>
          <cell r="P18">
            <v>283</v>
          </cell>
          <cell r="Q18">
            <v>283</v>
          </cell>
          <cell r="R18">
            <v>336</v>
          </cell>
          <cell r="U18">
            <v>21.698717948717949</v>
          </cell>
          <cell r="V18">
            <v>10.929487179487179</v>
          </cell>
          <cell r="W18">
            <v>10.6</v>
          </cell>
          <cell r="X18">
            <v>24.8</v>
          </cell>
          <cell r="Y18">
            <v>6.4</v>
          </cell>
          <cell r="Z18">
            <v>18.2</v>
          </cell>
          <cell r="AA18">
            <v>20.399999999999999</v>
          </cell>
          <cell r="AB18">
            <v>17.399999999999999</v>
          </cell>
          <cell r="AD18">
            <v>70.75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155.5</v>
          </cell>
          <cell r="E19">
            <v>33.299999999999997</v>
          </cell>
          <cell r="F19">
            <v>114.8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O19">
            <v>6.6599999999999993</v>
          </cell>
          <cell r="P19">
            <v>51.699999999999974</v>
          </cell>
          <cell r="Q19">
            <v>51.699999999999974</v>
          </cell>
          <cell r="R19">
            <v>51.800000000000004</v>
          </cell>
          <cell r="U19">
            <v>25.015015015015017</v>
          </cell>
          <cell r="V19">
            <v>17.237237237237238</v>
          </cell>
          <cell r="W19">
            <v>6.6599999999999993</v>
          </cell>
          <cell r="X19">
            <v>5.92</v>
          </cell>
          <cell r="Y19">
            <v>5.18</v>
          </cell>
          <cell r="Z19">
            <v>5.92</v>
          </cell>
          <cell r="AA19">
            <v>6.6599999999999993</v>
          </cell>
          <cell r="AB19">
            <v>3.7</v>
          </cell>
          <cell r="AD19">
            <v>51.699999999999974</v>
          </cell>
          <cell r="AE19">
            <v>3.7</v>
          </cell>
          <cell r="AF19">
            <v>14</v>
          </cell>
          <cell r="AG19">
            <v>51.800000000000004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901</v>
          </cell>
          <cell r="D20">
            <v>7</v>
          </cell>
          <cell r="E20">
            <v>225</v>
          </cell>
          <cell r="F20">
            <v>626</v>
          </cell>
          <cell r="G20">
            <v>0.25</v>
          </cell>
          <cell r="H20">
            <v>180</v>
          </cell>
          <cell r="J20">
            <v>236</v>
          </cell>
          <cell r="K20">
            <v>-11</v>
          </cell>
          <cell r="O20">
            <v>45</v>
          </cell>
          <cell r="P20">
            <v>274</v>
          </cell>
          <cell r="Q20">
            <v>274</v>
          </cell>
          <cell r="R20">
            <v>252</v>
          </cell>
          <cell r="U20">
            <v>19.511111111111113</v>
          </cell>
          <cell r="V20">
            <v>13.911111111111111</v>
          </cell>
          <cell r="W20">
            <v>32.200000000000003</v>
          </cell>
          <cell r="X20">
            <v>62</v>
          </cell>
          <cell r="Y20">
            <v>42.6</v>
          </cell>
          <cell r="Z20">
            <v>27.2</v>
          </cell>
          <cell r="AA20">
            <v>67.8</v>
          </cell>
          <cell r="AB20">
            <v>13.6</v>
          </cell>
          <cell r="AD20">
            <v>68.5</v>
          </cell>
          <cell r="AE20">
            <v>6</v>
          </cell>
          <cell r="AF20">
            <v>42</v>
          </cell>
          <cell r="AG20">
            <v>63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900</v>
          </cell>
          <cell r="D21">
            <v>8</v>
          </cell>
          <cell r="E21">
            <v>192</v>
          </cell>
          <cell r="F21">
            <v>699</v>
          </cell>
          <cell r="G21">
            <v>0.25</v>
          </cell>
          <cell r="H21">
            <v>180</v>
          </cell>
          <cell r="J21">
            <v>195</v>
          </cell>
          <cell r="K21">
            <v>-3</v>
          </cell>
          <cell r="O21">
            <v>38.4</v>
          </cell>
          <cell r="P21">
            <v>69</v>
          </cell>
          <cell r="Q21">
            <v>69</v>
          </cell>
          <cell r="R21">
            <v>84</v>
          </cell>
          <cell r="U21">
            <v>20.390625</v>
          </cell>
          <cell r="V21">
            <v>18.203125</v>
          </cell>
          <cell r="W21">
            <v>33.4</v>
          </cell>
          <cell r="X21">
            <v>61.8</v>
          </cell>
          <cell r="Y21">
            <v>19.8</v>
          </cell>
          <cell r="Z21">
            <v>10.199999999999999</v>
          </cell>
          <cell r="AA21">
            <v>77</v>
          </cell>
          <cell r="AB21">
            <v>25</v>
          </cell>
          <cell r="AD21">
            <v>17.25</v>
          </cell>
          <cell r="AE21">
            <v>6</v>
          </cell>
          <cell r="AF21">
            <v>14</v>
          </cell>
          <cell r="AG21">
            <v>21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490</v>
          </cell>
          <cell r="D22">
            <v>30</v>
          </cell>
          <cell r="E22">
            <v>145</v>
          </cell>
          <cell r="F22">
            <v>335</v>
          </cell>
          <cell r="G22">
            <v>0.25</v>
          </cell>
          <cell r="H22">
            <v>180</v>
          </cell>
          <cell r="J22">
            <v>171</v>
          </cell>
          <cell r="K22">
            <v>-26</v>
          </cell>
          <cell r="O22">
            <v>29</v>
          </cell>
          <cell r="P22">
            <v>245</v>
          </cell>
          <cell r="Q22">
            <v>245</v>
          </cell>
          <cell r="R22">
            <v>168</v>
          </cell>
          <cell r="U22">
            <v>17.344827586206897</v>
          </cell>
          <cell r="V22">
            <v>11.551724137931034</v>
          </cell>
          <cell r="W22">
            <v>41</v>
          </cell>
          <cell r="X22">
            <v>40.4</v>
          </cell>
          <cell r="Y22">
            <v>34.799999999999997</v>
          </cell>
          <cell r="Z22">
            <v>33.799999999999997</v>
          </cell>
          <cell r="AA22">
            <v>30</v>
          </cell>
          <cell r="AB22">
            <v>21.2</v>
          </cell>
          <cell r="AD22">
            <v>61.25</v>
          </cell>
          <cell r="AE22">
            <v>12</v>
          </cell>
          <cell r="AF22">
            <v>14</v>
          </cell>
          <cell r="AG22">
            <v>42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244</v>
          </cell>
          <cell r="D23">
            <v>6</v>
          </cell>
          <cell r="E23">
            <v>101</v>
          </cell>
          <cell r="F23">
            <v>136</v>
          </cell>
          <cell r="G23">
            <v>0.25</v>
          </cell>
          <cell r="H23">
            <v>180</v>
          </cell>
          <cell r="J23">
            <v>101</v>
          </cell>
          <cell r="K23">
            <v>0</v>
          </cell>
          <cell r="O23">
            <v>20.2</v>
          </cell>
          <cell r="P23">
            <v>268</v>
          </cell>
          <cell r="Q23">
            <v>268</v>
          </cell>
          <cell r="R23">
            <v>336</v>
          </cell>
          <cell r="U23">
            <v>23.366336633663366</v>
          </cell>
          <cell r="V23">
            <v>6.7326732673267333</v>
          </cell>
          <cell r="W23">
            <v>17.2</v>
          </cell>
          <cell r="X23">
            <v>22.6</v>
          </cell>
          <cell r="Y23">
            <v>17.2</v>
          </cell>
          <cell r="Z23">
            <v>11.2</v>
          </cell>
          <cell r="AA23">
            <v>21.8</v>
          </cell>
          <cell r="AB23">
            <v>10.8</v>
          </cell>
          <cell r="AD23">
            <v>67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237</v>
          </cell>
          <cell r="D24">
            <v>1</v>
          </cell>
          <cell r="E24">
            <v>86</v>
          </cell>
          <cell r="F24">
            <v>143</v>
          </cell>
          <cell r="G24">
            <v>0.25</v>
          </cell>
          <cell r="H24">
            <v>180</v>
          </cell>
          <cell r="J24">
            <v>86</v>
          </cell>
          <cell r="K24">
            <v>0</v>
          </cell>
          <cell r="O24">
            <v>17.2</v>
          </cell>
          <cell r="P24">
            <v>201</v>
          </cell>
          <cell r="Q24">
            <v>201</v>
          </cell>
          <cell r="R24">
            <v>168</v>
          </cell>
          <cell r="U24">
            <v>18.081395348837209</v>
          </cell>
          <cell r="V24">
            <v>8.3139534883720927</v>
          </cell>
          <cell r="W24">
            <v>17.399999999999999</v>
          </cell>
          <cell r="X24">
            <v>18.2</v>
          </cell>
          <cell r="Y24">
            <v>13</v>
          </cell>
          <cell r="Z24">
            <v>11.6</v>
          </cell>
          <cell r="AA24">
            <v>12.2</v>
          </cell>
          <cell r="AB24">
            <v>7</v>
          </cell>
          <cell r="AD24">
            <v>50.25</v>
          </cell>
          <cell r="AE24">
            <v>12</v>
          </cell>
          <cell r="AF24">
            <v>14</v>
          </cell>
          <cell r="AG24">
            <v>42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96</v>
          </cell>
          <cell r="E25">
            <v>24</v>
          </cell>
          <cell r="F25">
            <v>72</v>
          </cell>
          <cell r="G25">
            <v>1</v>
          </cell>
          <cell r="H25">
            <v>180</v>
          </cell>
          <cell r="J25">
            <v>24</v>
          </cell>
          <cell r="K25">
            <v>0</v>
          </cell>
          <cell r="O25">
            <v>4.8</v>
          </cell>
          <cell r="P25">
            <v>48</v>
          </cell>
          <cell r="Q25">
            <v>48</v>
          </cell>
          <cell r="R25">
            <v>72</v>
          </cell>
          <cell r="U25">
            <v>30</v>
          </cell>
          <cell r="V25">
            <v>15</v>
          </cell>
          <cell r="W25">
            <v>2.4</v>
          </cell>
          <cell r="X25">
            <v>3.6</v>
          </cell>
          <cell r="Y25">
            <v>0</v>
          </cell>
          <cell r="Z25">
            <v>14.4</v>
          </cell>
          <cell r="AA25">
            <v>0</v>
          </cell>
          <cell r="AB25">
            <v>2.4</v>
          </cell>
          <cell r="AD25">
            <v>48</v>
          </cell>
          <cell r="AE25">
            <v>6</v>
          </cell>
          <cell r="AF25">
            <v>12</v>
          </cell>
          <cell r="AG25">
            <v>72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477</v>
          </cell>
          <cell r="D26">
            <v>1</v>
          </cell>
          <cell r="E26">
            <v>155</v>
          </cell>
          <cell r="F26">
            <v>250</v>
          </cell>
          <cell r="G26">
            <v>0.25</v>
          </cell>
          <cell r="H26">
            <v>180</v>
          </cell>
          <cell r="J26">
            <v>156</v>
          </cell>
          <cell r="K26">
            <v>-1</v>
          </cell>
          <cell r="O26">
            <v>31</v>
          </cell>
          <cell r="P26">
            <v>370</v>
          </cell>
          <cell r="Q26">
            <v>370</v>
          </cell>
          <cell r="R26">
            <v>336</v>
          </cell>
          <cell r="U26">
            <v>18.903225806451612</v>
          </cell>
          <cell r="V26">
            <v>8.064516129032258</v>
          </cell>
          <cell r="W26">
            <v>7.4</v>
          </cell>
          <cell r="X26">
            <v>8.4</v>
          </cell>
          <cell r="Y26">
            <v>26.2</v>
          </cell>
          <cell r="Z26">
            <v>27.2</v>
          </cell>
          <cell r="AA26">
            <v>20.2</v>
          </cell>
          <cell r="AB26">
            <v>16.2</v>
          </cell>
          <cell r="AD26">
            <v>92.5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887</v>
          </cell>
          <cell r="D27">
            <v>3</v>
          </cell>
          <cell r="E27">
            <v>91</v>
          </cell>
          <cell r="F27">
            <v>791</v>
          </cell>
          <cell r="G27">
            <v>0.43</v>
          </cell>
          <cell r="H27">
            <v>180</v>
          </cell>
          <cell r="J27">
            <v>96</v>
          </cell>
          <cell r="K27">
            <v>-5</v>
          </cell>
          <cell r="O27">
            <v>18.2</v>
          </cell>
          <cell r="R27">
            <v>0</v>
          </cell>
          <cell r="U27">
            <v>43.46153846153846</v>
          </cell>
          <cell r="V27">
            <v>43.46153846153846</v>
          </cell>
          <cell r="W27">
            <v>28</v>
          </cell>
          <cell r="X27">
            <v>43.2</v>
          </cell>
          <cell r="Y27">
            <v>18.600000000000001</v>
          </cell>
          <cell r="Z27">
            <v>11.4</v>
          </cell>
          <cell r="AA27">
            <v>48.4</v>
          </cell>
          <cell r="AB27">
            <v>6.8</v>
          </cell>
          <cell r="AC27" t="str">
            <v>нужно увеличить продажи</v>
          </cell>
          <cell r="AD27">
            <v>0</v>
          </cell>
          <cell r="AE27">
            <v>16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512</v>
          </cell>
          <cell r="D28">
            <v>25</v>
          </cell>
          <cell r="E28">
            <v>80</v>
          </cell>
          <cell r="F28">
            <v>428</v>
          </cell>
          <cell r="G28">
            <v>0.9</v>
          </cell>
          <cell r="H28">
            <v>180</v>
          </cell>
          <cell r="J28">
            <v>117</v>
          </cell>
          <cell r="K28">
            <v>-37</v>
          </cell>
          <cell r="O28">
            <v>16</v>
          </cell>
          <cell r="R28">
            <v>0</v>
          </cell>
          <cell r="U28">
            <v>26.75</v>
          </cell>
          <cell r="V28">
            <v>26.75</v>
          </cell>
          <cell r="W28">
            <v>27</v>
          </cell>
          <cell r="X28">
            <v>45.8</v>
          </cell>
          <cell r="Y28">
            <v>16.600000000000001</v>
          </cell>
          <cell r="Z28">
            <v>12.4</v>
          </cell>
          <cell r="AA28">
            <v>65.2</v>
          </cell>
          <cell r="AB28">
            <v>11.8</v>
          </cell>
          <cell r="AC28" t="str">
            <v>нужно увеличить продажи</v>
          </cell>
          <cell r="AD28">
            <v>0</v>
          </cell>
          <cell r="AE28">
            <v>8</v>
          </cell>
          <cell r="AF28">
            <v>0</v>
          </cell>
          <cell r="AG28">
            <v>0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129.6</v>
          </cell>
          <cell r="D29">
            <v>2.7</v>
          </cell>
          <cell r="E29">
            <v>16.2</v>
          </cell>
          <cell r="F29">
            <v>113.4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O29">
            <v>3.2399999999999998</v>
          </cell>
          <cell r="Q29">
            <v>60</v>
          </cell>
          <cell r="R29">
            <v>48.6</v>
          </cell>
          <cell r="S29">
            <v>60</v>
          </cell>
          <cell r="U29">
            <v>50.000000000000007</v>
          </cell>
          <cell r="V29">
            <v>35.000000000000007</v>
          </cell>
          <cell r="W29">
            <v>3.24</v>
          </cell>
          <cell r="X29">
            <v>2.7</v>
          </cell>
          <cell r="Y29">
            <v>3.78</v>
          </cell>
          <cell r="Z29">
            <v>2.7</v>
          </cell>
          <cell r="AA29">
            <v>5.94</v>
          </cell>
          <cell r="AB29">
            <v>2.16</v>
          </cell>
          <cell r="AC29" t="str">
            <v>нужно увеличить продажи</v>
          </cell>
          <cell r="AD29">
            <v>60</v>
          </cell>
          <cell r="AE29">
            <v>2.7</v>
          </cell>
          <cell r="AF29">
            <v>18</v>
          </cell>
          <cell r="AG29">
            <v>48.6</v>
          </cell>
          <cell r="AH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64.599999999999994</v>
          </cell>
          <cell r="E30">
            <v>15</v>
          </cell>
          <cell r="F30">
            <v>49.6</v>
          </cell>
          <cell r="G30">
            <v>1</v>
          </cell>
          <cell r="H30">
            <v>180</v>
          </cell>
          <cell r="J30">
            <v>15</v>
          </cell>
          <cell r="K30">
            <v>0</v>
          </cell>
          <cell r="O30">
            <v>3</v>
          </cell>
          <cell r="P30">
            <v>40.4</v>
          </cell>
          <cell r="Q30">
            <v>40.4</v>
          </cell>
          <cell r="R30">
            <v>60</v>
          </cell>
          <cell r="U30">
            <v>36.533333333333331</v>
          </cell>
          <cell r="V30">
            <v>16.533333333333335</v>
          </cell>
          <cell r="W30">
            <v>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40.4</v>
          </cell>
          <cell r="AE30">
            <v>5</v>
          </cell>
          <cell r="AF30">
            <v>12</v>
          </cell>
          <cell r="AG30">
            <v>60</v>
          </cell>
          <cell r="AH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721</v>
          </cell>
          <cell r="D31">
            <v>42</v>
          </cell>
          <cell r="E31">
            <v>234</v>
          </cell>
          <cell r="F31">
            <v>488</v>
          </cell>
          <cell r="G31">
            <v>0.9</v>
          </cell>
          <cell r="H31">
            <v>180</v>
          </cell>
          <cell r="J31">
            <v>255</v>
          </cell>
          <cell r="K31">
            <v>-21</v>
          </cell>
          <cell r="O31">
            <v>46.8</v>
          </cell>
          <cell r="P31">
            <v>448</v>
          </cell>
          <cell r="Q31">
            <v>448</v>
          </cell>
          <cell r="R31">
            <v>480</v>
          </cell>
          <cell r="U31">
            <v>20.683760683760685</v>
          </cell>
          <cell r="V31">
            <v>10.427350427350428</v>
          </cell>
          <cell r="W31">
            <v>45</v>
          </cell>
          <cell r="X31">
            <v>62</v>
          </cell>
          <cell r="Y31">
            <v>21.8</v>
          </cell>
          <cell r="Z31">
            <v>18.8</v>
          </cell>
          <cell r="AA31">
            <v>65.8</v>
          </cell>
          <cell r="AB31">
            <v>24.8</v>
          </cell>
          <cell r="AD31">
            <v>403.2</v>
          </cell>
          <cell r="AE31">
            <v>8</v>
          </cell>
          <cell r="AF31">
            <v>60</v>
          </cell>
          <cell r="AG31">
            <v>432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742</v>
          </cell>
          <cell r="D32">
            <v>13</v>
          </cell>
          <cell r="E32">
            <v>154</v>
          </cell>
          <cell r="F32">
            <v>467</v>
          </cell>
          <cell r="G32">
            <v>0.43</v>
          </cell>
          <cell r="H32">
            <v>180</v>
          </cell>
          <cell r="J32">
            <v>169</v>
          </cell>
          <cell r="K32">
            <v>-15</v>
          </cell>
          <cell r="O32">
            <v>30.8</v>
          </cell>
          <cell r="P32">
            <v>149</v>
          </cell>
          <cell r="Q32">
            <v>250</v>
          </cell>
          <cell r="R32">
            <v>192</v>
          </cell>
          <cell r="S32">
            <v>250</v>
          </cell>
          <cell r="U32">
            <v>21.396103896103895</v>
          </cell>
          <cell r="V32">
            <v>15.162337662337661</v>
          </cell>
          <cell r="W32">
            <v>40.799999999999997</v>
          </cell>
          <cell r="X32">
            <v>59.2</v>
          </cell>
          <cell r="Y32">
            <v>21</v>
          </cell>
          <cell r="Z32">
            <v>22</v>
          </cell>
          <cell r="AA32">
            <v>66</v>
          </cell>
          <cell r="AB32">
            <v>23</v>
          </cell>
          <cell r="AD32">
            <v>107.5</v>
          </cell>
          <cell r="AE32">
            <v>16</v>
          </cell>
          <cell r="AF32">
            <v>12</v>
          </cell>
          <cell r="AG32">
            <v>82.56</v>
          </cell>
          <cell r="AH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U33" t="e">
            <v>#DIV/0!</v>
          </cell>
          <cell r="V33" t="e">
            <v>#DIV/0!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615</v>
          </cell>
          <cell r="D34">
            <v>23</v>
          </cell>
          <cell r="E34">
            <v>193</v>
          </cell>
          <cell r="F34">
            <v>414</v>
          </cell>
          <cell r="G34">
            <v>0.9</v>
          </cell>
          <cell r="H34">
            <v>180</v>
          </cell>
          <cell r="J34">
            <v>202</v>
          </cell>
          <cell r="K34">
            <v>-9</v>
          </cell>
          <cell r="O34">
            <v>38.6</v>
          </cell>
          <cell r="P34">
            <v>358</v>
          </cell>
          <cell r="Q34">
            <v>358</v>
          </cell>
          <cell r="R34">
            <v>384</v>
          </cell>
          <cell r="U34">
            <v>20.673575129533678</v>
          </cell>
          <cell r="V34">
            <v>10.725388601036268</v>
          </cell>
          <cell r="W34">
            <v>0</v>
          </cell>
          <cell r="X34">
            <v>31</v>
          </cell>
          <cell r="Y34">
            <v>21</v>
          </cell>
          <cell r="Z34">
            <v>17.600000000000001</v>
          </cell>
          <cell r="AA34">
            <v>67.8</v>
          </cell>
          <cell r="AB34">
            <v>19.399999999999999</v>
          </cell>
          <cell r="AD34">
            <v>322.2</v>
          </cell>
          <cell r="AE34">
            <v>8</v>
          </cell>
          <cell r="AF34">
            <v>48</v>
          </cell>
          <cell r="AG34">
            <v>345.6</v>
          </cell>
          <cell r="AH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593.67399999999998</v>
          </cell>
          <cell r="D35">
            <v>14</v>
          </cell>
          <cell r="E35">
            <v>175</v>
          </cell>
          <cell r="F35">
            <v>399.67399999999998</v>
          </cell>
          <cell r="G35">
            <v>0.43</v>
          </cell>
          <cell r="H35">
            <v>180</v>
          </cell>
          <cell r="J35">
            <v>185</v>
          </cell>
          <cell r="K35">
            <v>-10</v>
          </cell>
          <cell r="O35">
            <v>35</v>
          </cell>
          <cell r="P35">
            <v>300.32600000000002</v>
          </cell>
          <cell r="Q35">
            <v>300.32600000000002</v>
          </cell>
          <cell r="R35">
            <v>384</v>
          </cell>
          <cell r="U35">
            <v>22.390685714285713</v>
          </cell>
          <cell r="V35">
            <v>11.419257142857143</v>
          </cell>
          <cell r="W35">
            <v>46.8</v>
          </cell>
          <cell r="X35">
            <v>63.6</v>
          </cell>
          <cell r="Y35">
            <v>23.4</v>
          </cell>
          <cell r="Z35">
            <v>21.8</v>
          </cell>
          <cell r="AA35">
            <v>67.400000000000006</v>
          </cell>
          <cell r="AB35">
            <v>28.8</v>
          </cell>
          <cell r="AD35">
            <v>129.14018000000002</v>
          </cell>
          <cell r="AE35">
            <v>16</v>
          </cell>
          <cell r="AF35">
            <v>24</v>
          </cell>
          <cell r="AG35">
            <v>165.12</v>
          </cell>
          <cell r="AH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O36">
            <v>0</v>
          </cell>
          <cell r="P36">
            <v>60</v>
          </cell>
          <cell r="Q36">
            <v>0</v>
          </cell>
          <cell r="R36">
            <v>0</v>
          </cell>
          <cell r="S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2</v>
          </cell>
          <cell r="AA36">
            <v>3</v>
          </cell>
          <cell r="AB36">
            <v>0</v>
          </cell>
          <cell r="AC36" t="str">
            <v>28,08,24 Шляконов обнулил</v>
          </cell>
          <cell r="AD36">
            <v>0</v>
          </cell>
          <cell r="AE36">
            <v>5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384</v>
          </cell>
          <cell r="E37">
            <v>61</v>
          </cell>
          <cell r="F37">
            <v>323</v>
          </cell>
          <cell r="G37">
            <v>0.4</v>
          </cell>
          <cell r="H37">
            <v>180</v>
          </cell>
          <cell r="J37">
            <v>61</v>
          </cell>
          <cell r="K37">
            <v>0</v>
          </cell>
          <cell r="O37">
            <v>12.2</v>
          </cell>
          <cell r="R37">
            <v>0</v>
          </cell>
          <cell r="U37">
            <v>26.475409836065577</v>
          </cell>
          <cell r="V37">
            <v>26.475409836065577</v>
          </cell>
          <cell r="W37">
            <v>8.1999999999999993</v>
          </cell>
          <cell r="X37">
            <v>18.8</v>
          </cell>
          <cell r="Y37">
            <v>0.8</v>
          </cell>
          <cell r="Z37">
            <v>3.6</v>
          </cell>
          <cell r="AA37">
            <v>16.399999999999999</v>
          </cell>
          <cell r="AB37">
            <v>10.199999999999999</v>
          </cell>
          <cell r="AC37" t="str">
            <v>нужно увеличить продажи</v>
          </cell>
          <cell r="AD37">
            <v>0</v>
          </cell>
          <cell r="AE37">
            <v>16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50</v>
          </cell>
          <cell r="D38">
            <v>2</v>
          </cell>
          <cell r="E38">
            <v>6</v>
          </cell>
          <cell r="F38">
            <v>44</v>
          </cell>
          <cell r="G38">
            <v>0.7</v>
          </cell>
          <cell r="H38">
            <v>180</v>
          </cell>
          <cell r="J38">
            <v>9</v>
          </cell>
          <cell r="K38">
            <v>-3</v>
          </cell>
          <cell r="O38">
            <v>1.2</v>
          </cell>
          <cell r="R38">
            <v>0</v>
          </cell>
          <cell r="U38">
            <v>36.666666666666671</v>
          </cell>
          <cell r="V38">
            <v>36.666666666666671</v>
          </cell>
          <cell r="W38">
            <v>2.6</v>
          </cell>
          <cell r="X38">
            <v>2.6</v>
          </cell>
          <cell r="Y38">
            <v>2.2000000000000002</v>
          </cell>
          <cell r="Z38">
            <v>3.4</v>
          </cell>
          <cell r="AA38">
            <v>4.2</v>
          </cell>
          <cell r="AB38">
            <v>7.8</v>
          </cell>
          <cell r="AC38" t="str">
            <v>нужно увеличить продажи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60</v>
          </cell>
          <cell r="E39">
            <v>9</v>
          </cell>
          <cell r="F39">
            <v>49</v>
          </cell>
          <cell r="G39">
            <v>0.7</v>
          </cell>
          <cell r="H39">
            <v>180</v>
          </cell>
          <cell r="J39">
            <v>9</v>
          </cell>
          <cell r="K39">
            <v>0</v>
          </cell>
          <cell r="O39">
            <v>1.8</v>
          </cell>
          <cell r="R39">
            <v>0</v>
          </cell>
          <cell r="U39">
            <v>27.222222222222221</v>
          </cell>
          <cell r="V39">
            <v>27.222222222222221</v>
          </cell>
          <cell r="W39">
            <v>3</v>
          </cell>
          <cell r="X39">
            <v>2.8</v>
          </cell>
          <cell r="Y39">
            <v>3.2</v>
          </cell>
          <cell r="Z39">
            <v>2.2000000000000002</v>
          </cell>
          <cell r="AA39">
            <v>6</v>
          </cell>
          <cell r="AB39">
            <v>10.199999999999999</v>
          </cell>
          <cell r="AC39" t="str">
            <v>нужно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626</v>
          </cell>
          <cell r="E40">
            <v>141</v>
          </cell>
          <cell r="F40">
            <v>467</v>
          </cell>
          <cell r="G40">
            <v>0.7</v>
          </cell>
          <cell r="H40">
            <v>180</v>
          </cell>
          <cell r="J40">
            <v>141</v>
          </cell>
          <cell r="K40">
            <v>0</v>
          </cell>
          <cell r="O40">
            <v>28.2</v>
          </cell>
          <cell r="P40">
            <v>97</v>
          </cell>
          <cell r="Q40">
            <v>97</v>
          </cell>
          <cell r="R40">
            <v>96</v>
          </cell>
          <cell r="U40">
            <v>19.964539007092199</v>
          </cell>
          <cell r="V40">
            <v>16.560283687943262</v>
          </cell>
          <cell r="W40">
            <v>30.6</v>
          </cell>
          <cell r="X40">
            <v>50.2</v>
          </cell>
          <cell r="Y40">
            <v>12</v>
          </cell>
          <cell r="Z40">
            <v>14.6</v>
          </cell>
          <cell r="AA40">
            <v>62.2</v>
          </cell>
          <cell r="AB40">
            <v>12.8</v>
          </cell>
          <cell r="AD40">
            <v>67.899999999999991</v>
          </cell>
          <cell r="AE40">
            <v>8</v>
          </cell>
          <cell r="AF40">
            <v>12</v>
          </cell>
          <cell r="AG40">
            <v>67.199999999999989</v>
          </cell>
          <cell r="AH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71</v>
          </cell>
          <cell r="D41">
            <v>3</v>
          </cell>
          <cell r="E41">
            <v>19</v>
          </cell>
          <cell r="F41">
            <v>48</v>
          </cell>
          <cell r="G41">
            <v>0.9</v>
          </cell>
          <cell r="H41">
            <v>180</v>
          </cell>
          <cell r="J41">
            <v>22</v>
          </cell>
          <cell r="K41">
            <v>-3</v>
          </cell>
          <cell r="O41">
            <v>3.8</v>
          </cell>
          <cell r="P41">
            <v>66</v>
          </cell>
          <cell r="Q41">
            <v>66</v>
          </cell>
          <cell r="R41">
            <v>96</v>
          </cell>
          <cell r="U41">
            <v>37.894736842105267</v>
          </cell>
          <cell r="V41">
            <v>12.631578947368421</v>
          </cell>
          <cell r="W41">
            <v>5.4</v>
          </cell>
          <cell r="X41">
            <v>9.6</v>
          </cell>
          <cell r="Y41">
            <v>2.8</v>
          </cell>
          <cell r="Z41">
            <v>5.2</v>
          </cell>
          <cell r="AA41">
            <v>3.2</v>
          </cell>
          <cell r="AB41">
            <v>9.4</v>
          </cell>
          <cell r="AD41">
            <v>59.4</v>
          </cell>
          <cell r="AE41">
            <v>8</v>
          </cell>
          <cell r="AF41">
            <v>12</v>
          </cell>
          <cell r="AG41">
            <v>86.4</v>
          </cell>
          <cell r="AH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315</v>
          </cell>
          <cell r="E42">
            <v>15</v>
          </cell>
          <cell r="F42">
            <v>297</v>
          </cell>
          <cell r="G42">
            <v>0.43</v>
          </cell>
          <cell r="H42">
            <v>180</v>
          </cell>
          <cell r="J42">
            <v>21</v>
          </cell>
          <cell r="K42">
            <v>-6</v>
          </cell>
          <cell r="O42">
            <v>3</v>
          </cell>
          <cell r="R42">
            <v>0</v>
          </cell>
          <cell r="U42">
            <v>99</v>
          </cell>
          <cell r="V42">
            <v>99</v>
          </cell>
          <cell r="W42">
            <v>1.4</v>
          </cell>
          <cell r="X42">
            <v>7.4</v>
          </cell>
          <cell r="Y42">
            <v>0</v>
          </cell>
          <cell r="Z42">
            <v>1.6</v>
          </cell>
          <cell r="AA42">
            <v>5.4</v>
          </cell>
          <cell r="AB42">
            <v>4.4000000000000004</v>
          </cell>
          <cell r="AC42" t="str">
            <v>нужно увеличить продажи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191</v>
          </cell>
          <cell r="E43">
            <v>30</v>
          </cell>
          <cell r="F43">
            <v>160</v>
          </cell>
          <cell r="G43">
            <v>0.9</v>
          </cell>
          <cell r="H43">
            <v>180</v>
          </cell>
          <cell r="J43">
            <v>30</v>
          </cell>
          <cell r="K43">
            <v>0</v>
          </cell>
          <cell r="O43">
            <v>6</v>
          </cell>
          <cell r="R43">
            <v>0</v>
          </cell>
          <cell r="U43">
            <v>26.666666666666668</v>
          </cell>
          <cell r="V43">
            <v>26.666666666666668</v>
          </cell>
          <cell r="W43">
            <v>6.8</v>
          </cell>
          <cell r="X43">
            <v>8.1999999999999993</v>
          </cell>
          <cell r="Y43">
            <v>3.2</v>
          </cell>
          <cell r="Z43">
            <v>3</v>
          </cell>
          <cell r="AA43">
            <v>5</v>
          </cell>
          <cell r="AB43">
            <v>6</v>
          </cell>
          <cell r="AC43" t="str">
            <v>нужно увеличить продажи</v>
          </cell>
          <cell r="AD43">
            <v>0</v>
          </cell>
          <cell r="AE43">
            <v>8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64</v>
          </cell>
          <cell r="D44">
            <v>2</v>
          </cell>
          <cell r="E44">
            <v>29</v>
          </cell>
          <cell r="F44">
            <v>32</v>
          </cell>
          <cell r="G44">
            <v>0.43</v>
          </cell>
          <cell r="H44">
            <v>180</v>
          </cell>
          <cell r="J44">
            <v>31</v>
          </cell>
          <cell r="K44">
            <v>-2</v>
          </cell>
          <cell r="O44">
            <v>5.8</v>
          </cell>
          <cell r="P44">
            <v>113</v>
          </cell>
          <cell r="Q44">
            <v>113</v>
          </cell>
          <cell r="R44">
            <v>192</v>
          </cell>
          <cell r="U44">
            <v>38.620689655172413</v>
          </cell>
          <cell r="V44">
            <v>5.5172413793103452</v>
          </cell>
          <cell r="W44">
            <v>6.4</v>
          </cell>
          <cell r="X44">
            <v>6.6</v>
          </cell>
          <cell r="Y44">
            <v>3</v>
          </cell>
          <cell r="Z44">
            <v>7.2</v>
          </cell>
          <cell r="AA44">
            <v>3.4</v>
          </cell>
          <cell r="AB44">
            <v>5.4</v>
          </cell>
          <cell r="AD44">
            <v>48.589999999999996</v>
          </cell>
          <cell r="AE44">
            <v>16</v>
          </cell>
          <cell r="AF44">
            <v>12</v>
          </cell>
          <cell r="AG44">
            <v>82.56</v>
          </cell>
          <cell r="AH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149</v>
          </cell>
          <cell r="D45">
            <v>5</v>
          </cell>
          <cell r="E45">
            <v>19</v>
          </cell>
          <cell r="F45">
            <v>134</v>
          </cell>
          <cell r="G45">
            <v>1</v>
          </cell>
          <cell r="H45">
            <v>180</v>
          </cell>
          <cell r="J45">
            <v>19</v>
          </cell>
          <cell r="K45">
            <v>0</v>
          </cell>
          <cell r="O45">
            <v>3.8</v>
          </cell>
          <cell r="R45">
            <v>0</v>
          </cell>
          <cell r="U45">
            <v>35.263157894736842</v>
          </cell>
          <cell r="V45">
            <v>35.263157894736842</v>
          </cell>
          <cell r="W45">
            <v>6.8</v>
          </cell>
          <cell r="X45">
            <v>7</v>
          </cell>
          <cell r="Y45">
            <v>5.2</v>
          </cell>
          <cell r="Z45">
            <v>5.6</v>
          </cell>
          <cell r="AA45">
            <v>8</v>
          </cell>
          <cell r="AB45">
            <v>8.1999999999999993</v>
          </cell>
          <cell r="AC45" t="str">
            <v>нужно увеличить продажи</v>
          </cell>
          <cell r="AD45">
            <v>0</v>
          </cell>
          <cell r="AE45">
            <v>5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Пирожки с мясом 3,7кг ВЕС ТМ Зареченские  ПОКОМ</v>
          </cell>
          <cell r="B46" t="str">
            <v>кг</v>
          </cell>
          <cell r="C46">
            <v>51.8</v>
          </cell>
          <cell r="F46">
            <v>51.8</v>
          </cell>
          <cell r="G46">
            <v>1</v>
          </cell>
          <cell r="H46">
            <v>180</v>
          </cell>
          <cell r="K46">
            <v>0</v>
          </cell>
          <cell r="O46">
            <v>0</v>
          </cell>
          <cell r="R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вместо жар-ладушек / нужно продавать</v>
          </cell>
          <cell r="AD46">
            <v>0</v>
          </cell>
          <cell r="AE46">
            <v>3.7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8</v>
          </cell>
          <cell r="F47">
            <v>8</v>
          </cell>
          <cell r="G47">
            <v>0</v>
          </cell>
          <cell r="H47">
            <v>365</v>
          </cell>
          <cell r="K47">
            <v>0</v>
          </cell>
          <cell r="O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4.4000000000000004</v>
          </cell>
          <cell r="Z47">
            <v>1.8</v>
          </cell>
          <cell r="AA47">
            <v>0</v>
          </cell>
          <cell r="AB47">
            <v>0</v>
          </cell>
          <cell r="AC47" t="str">
            <v>выводим</v>
          </cell>
          <cell r="AD47">
            <v>0</v>
          </cell>
          <cell r="AE47">
            <v>0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491</v>
          </cell>
          <cell r="D48">
            <v>14</v>
          </cell>
          <cell r="E48">
            <v>342</v>
          </cell>
          <cell r="F48">
            <v>138</v>
          </cell>
          <cell r="G48">
            <v>0.25</v>
          </cell>
          <cell r="H48">
            <v>180</v>
          </cell>
          <cell r="J48">
            <v>350</v>
          </cell>
          <cell r="K48">
            <v>-8</v>
          </cell>
          <cell r="O48">
            <v>68.400000000000006</v>
          </cell>
          <cell r="P48">
            <v>1230</v>
          </cell>
          <cell r="Q48">
            <v>1230</v>
          </cell>
          <cell r="R48">
            <v>1176</v>
          </cell>
          <cell r="U48">
            <v>19.210526315789473</v>
          </cell>
          <cell r="V48">
            <v>2.0175438596491224</v>
          </cell>
          <cell r="W48">
            <v>72.2</v>
          </cell>
          <cell r="X48">
            <v>95.2</v>
          </cell>
          <cell r="Y48">
            <v>33.799999999999997</v>
          </cell>
          <cell r="Z48">
            <v>38.799999999999997</v>
          </cell>
          <cell r="AA48">
            <v>104.6</v>
          </cell>
          <cell r="AB48">
            <v>27.6</v>
          </cell>
          <cell r="AD48">
            <v>307.5</v>
          </cell>
          <cell r="AE48">
            <v>12</v>
          </cell>
          <cell r="AF48">
            <v>98</v>
          </cell>
          <cell r="AG48">
            <v>294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833</v>
          </cell>
          <cell r="D49">
            <v>13</v>
          </cell>
          <cell r="E49">
            <v>170</v>
          </cell>
          <cell r="F49">
            <v>650</v>
          </cell>
          <cell r="G49">
            <v>0.3</v>
          </cell>
          <cell r="H49">
            <v>180</v>
          </cell>
          <cell r="J49">
            <v>186</v>
          </cell>
          <cell r="K49">
            <v>-16</v>
          </cell>
          <cell r="O49">
            <v>34</v>
          </cell>
          <cell r="P49">
            <v>200</v>
          </cell>
          <cell r="Q49">
            <v>200</v>
          </cell>
          <cell r="R49">
            <v>168</v>
          </cell>
          <cell r="U49">
            <v>24.058823529411764</v>
          </cell>
          <cell r="V49">
            <v>19.117647058823529</v>
          </cell>
          <cell r="W49">
            <v>37.799999999999997</v>
          </cell>
          <cell r="X49">
            <v>67.8</v>
          </cell>
          <cell r="Y49">
            <v>20</v>
          </cell>
          <cell r="Z49">
            <v>22.6</v>
          </cell>
          <cell r="AA49">
            <v>62.4</v>
          </cell>
          <cell r="AB49">
            <v>15</v>
          </cell>
          <cell r="AD49">
            <v>60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230.4</v>
          </cell>
          <cell r="D50">
            <v>1.8</v>
          </cell>
          <cell r="E50">
            <v>23.4</v>
          </cell>
          <cell r="F50">
            <v>199.8</v>
          </cell>
          <cell r="G50">
            <v>1</v>
          </cell>
          <cell r="H50">
            <v>180</v>
          </cell>
          <cell r="J50">
            <v>25.2</v>
          </cell>
          <cell r="K50">
            <v>-1.8000000000000007</v>
          </cell>
          <cell r="O50">
            <v>4.68</v>
          </cell>
          <cell r="R50">
            <v>0</v>
          </cell>
          <cell r="U50">
            <v>42.692307692307701</v>
          </cell>
          <cell r="V50">
            <v>42.692307692307701</v>
          </cell>
          <cell r="W50">
            <v>4.32</v>
          </cell>
          <cell r="X50">
            <v>4.32</v>
          </cell>
          <cell r="Y50">
            <v>4.32</v>
          </cell>
          <cell r="Z50">
            <v>3.24</v>
          </cell>
          <cell r="AA50">
            <v>3.6</v>
          </cell>
          <cell r="AB50">
            <v>3.6</v>
          </cell>
          <cell r="AC50" t="str">
            <v>нужно увеличить продажи</v>
          </cell>
          <cell r="AD50">
            <v>0</v>
          </cell>
          <cell r="AE50">
            <v>1.8</v>
          </cell>
          <cell r="AF50">
            <v>0</v>
          </cell>
          <cell r="AG50">
            <v>0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543</v>
          </cell>
          <cell r="D51">
            <v>3</v>
          </cell>
          <cell r="E51">
            <v>184</v>
          </cell>
          <cell r="F51">
            <v>350</v>
          </cell>
          <cell r="G51">
            <v>0.3</v>
          </cell>
          <cell r="H51">
            <v>180</v>
          </cell>
          <cell r="J51">
            <v>187</v>
          </cell>
          <cell r="K51">
            <v>-3</v>
          </cell>
          <cell r="O51">
            <v>36.799999999999997</v>
          </cell>
          <cell r="P51">
            <v>386</v>
          </cell>
          <cell r="Q51">
            <v>386</v>
          </cell>
          <cell r="R51">
            <v>336</v>
          </cell>
          <cell r="U51">
            <v>18.64130434782609</v>
          </cell>
          <cell r="V51">
            <v>9.5108695652173925</v>
          </cell>
          <cell r="W51">
            <v>20.2</v>
          </cell>
          <cell r="X51">
            <v>20.399999999999999</v>
          </cell>
          <cell r="Y51">
            <v>18.399999999999999</v>
          </cell>
          <cell r="Z51">
            <v>16.399999999999999</v>
          </cell>
          <cell r="AA51">
            <v>13</v>
          </cell>
          <cell r="AB51">
            <v>13.4</v>
          </cell>
          <cell r="AD51">
            <v>115.8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брауни ТМ Горячая штучка 0,2 кг.  ПОКОМ</v>
          </cell>
          <cell r="B52" t="str">
            <v>шт</v>
          </cell>
          <cell r="C52">
            <v>34</v>
          </cell>
          <cell r="E52">
            <v>12</v>
          </cell>
          <cell r="F52">
            <v>10</v>
          </cell>
          <cell r="G52">
            <v>0</v>
          </cell>
          <cell r="H52">
            <v>365</v>
          </cell>
          <cell r="J52">
            <v>16</v>
          </cell>
          <cell r="K52">
            <v>-4</v>
          </cell>
          <cell r="O52">
            <v>2.4</v>
          </cell>
          <cell r="U52">
            <v>4.166666666666667</v>
          </cell>
          <cell r="V52">
            <v>4.166666666666667</v>
          </cell>
          <cell r="W52">
            <v>2</v>
          </cell>
          <cell r="X52">
            <v>1.4</v>
          </cell>
          <cell r="Y52">
            <v>4.2</v>
          </cell>
          <cell r="Z52">
            <v>4.2</v>
          </cell>
          <cell r="AA52">
            <v>1.6</v>
          </cell>
          <cell r="AB52">
            <v>7.6</v>
          </cell>
          <cell r="AC52" t="str">
            <v>выводим</v>
          </cell>
          <cell r="AD52">
            <v>0</v>
          </cell>
          <cell r="AE52">
            <v>0</v>
          </cell>
        </row>
        <row r="53">
          <cell r="A53" t="str">
            <v>Чебупай сочное яблоко ТМ Горячая штучка 0,2 кг зам.  ПОКОМ</v>
          </cell>
          <cell r="B53" t="str">
            <v>шт</v>
          </cell>
          <cell r="C53">
            <v>239</v>
          </cell>
          <cell r="E53">
            <v>24</v>
          </cell>
          <cell r="F53">
            <v>215</v>
          </cell>
          <cell r="G53">
            <v>0.2</v>
          </cell>
          <cell r="H53">
            <v>365</v>
          </cell>
          <cell r="J53">
            <v>24</v>
          </cell>
          <cell r="K53">
            <v>0</v>
          </cell>
          <cell r="O53">
            <v>4.8</v>
          </cell>
          <cell r="R53">
            <v>0</v>
          </cell>
          <cell r="U53">
            <v>44.791666666666671</v>
          </cell>
          <cell r="V53">
            <v>44.791666666666671</v>
          </cell>
          <cell r="W53">
            <v>9.4</v>
          </cell>
          <cell r="X53">
            <v>14</v>
          </cell>
          <cell r="Y53">
            <v>6.4</v>
          </cell>
          <cell r="Z53">
            <v>3.2</v>
          </cell>
          <cell r="AA53">
            <v>26</v>
          </cell>
          <cell r="AB53">
            <v>2.6</v>
          </cell>
          <cell r="AC53" t="str">
            <v>нужно увеличить продажи</v>
          </cell>
          <cell r="AD53">
            <v>0</v>
          </cell>
          <cell r="AE53">
            <v>6</v>
          </cell>
          <cell r="AF53">
            <v>0</v>
          </cell>
          <cell r="AG53">
            <v>0</v>
          </cell>
          <cell r="AH53">
            <v>10</v>
          </cell>
        </row>
        <row r="54">
          <cell r="A54" t="str">
            <v>Чебупай спелая вишня ТМ Горячая штучка 0,2 кг зам.  ПОКОМ</v>
          </cell>
          <cell r="B54" t="str">
            <v>шт</v>
          </cell>
          <cell r="C54">
            <v>170</v>
          </cell>
          <cell r="D54">
            <v>4</v>
          </cell>
          <cell r="E54">
            <v>30</v>
          </cell>
          <cell r="F54">
            <v>144</v>
          </cell>
          <cell r="G54">
            <v>0.2</v>
          </cell>
          <cell r="H54">
            <v>365</v>
          </cell>
          <cell r="J54">
            <v>43</v>
          </cell>
          <cell r="K54">
            <v>-13</v>
          </cell>
          <cell r="O54">
            <v>6</v>
          </cell>
          <cell r="R54">
            <v>0</v>
          </cell>
          <cell r="U54">
            <v>24</v>
          </cell>
          <cell r="V54">
            <v>24</v>
          </cell>
          <cell r="W54">
            <v>0</v>
          </cell>
          <cell r="X54">
            <v>6</v>
          </cell>
          <cell r="Y54">
            <v>6.8</v>
          </cell>
          <cell r="Z54">
            <v>5.8</v>
          </cell>
          <cell r="AA54">
            <v>23.2</v>
          </cell>
          <cell r="AB54">
            <v>3</v>
          </cell>
          <cell r="AC54" t="str">
            <v>нужно увеличить продажи</v>
          </cell>
          <cell r="AD54">
            <v>0</v>
          </cell>
          <cell r="AE54">
            <v>6</v>
          </cell>
          <cell r="AF54">
            <v>0</v>
          </cell>
          <cell r="AG54">
            <v>0</v>
          </cell>
          <cell r="AH54">
            <v>10</v>
          </cell>
        </row>
        <row r="55">
          <cell r="A55" t="str">
            <v>Чебупели Курочка гриль ТМ Горячая штучка, 0,3 кг зам  ПОКОМ</v>
          </cell>
          <cell r="B55" t="str">
            <v>шт</v>
          </cell>
          <cell r="C55">
            <v>1514</v>
          </cell>
          <cell r="E55">
            <v>456</v>
          </cell>
          <cell r="F55">
            <v>287</v>
          </cell>
          <cell r="G55">
            <v>0.3</v>
          </cell>
          <cell r="H55">
            <v>180</v>
          </cell>
          <cell r="J55">
            <v>758</v>
          </cell>
          <cell r="K55">
            <v>-302</v>
          </cell>
          <cell r="O55">
            <v>91.2</v>
          </cell>
          <cell r="P55">
            <v>1537</v>
          </cell>
          <cell r="Q55">
            <v>3000</v>
          </cell>
          <cell r="R55">
            <v>2352</v>
          </cell>
          <cell r="S55">
            <v>3500</v>
          </cell>
          <cell r="T55" t="str">
            <v>продвижение</v>
          </cell>
          <cell r="U55">
            <v>28.936403508771928</v>
          </cell>
          <cell r="V55">
            <v>3.1469298245614032</v>
          </cell>
          <cell r="W55">
            <v>171.4</v>
          </cell>
          <cell r="X55">
            <v>174.4</v>
          </cell>
          <cell r="Y55">
            <v>1</v>
          </cell>
          <cell r="Z55">
            <v>146.6</v>
          </cell>
          <cell r="AA55">
            <v>172.6</v>
          </cell>
          <cell r="AB55">
            <v>173</v>
          </cell>
          <cell r="AC55" t="str">
            <v>-1 паллет (Шляконов в тел.)</v>
          </cell>
          <cell r="AD55">
            <v>900</v>
          </cell>
          <cell r="AE55">
            <v>14</v>
          </cell>
          <cell r="AF55">
            <v>168</v>
          </cell>
          <cell r="AG55">
            <v>705.6</v>
          </cell>
          <cell r="AH55">
            <v>14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762</v>
          </cell>
          <cell r="D56">
            <v>13</v>
          </cell>
          <cell r="E56">
            <v>468</v>
          </cell>
          <cell r="F56">
            <v>84</v>
          </cell>
          <cell r="G56">
            <v>0.25</v>
          </cell>
          <cell r="H56">
            <v>180</v>
          </cell>
          <cell r="J56">
            <v>468</v>
          </cell>
          <cell r="K56">
            <v>0</v>
          </cell>
          <cell r="O56">
            <v>93.6</v>
          </cell>
          <cell r="P56">
            <v>1788</v>
          </cell>
          <cell r="Q56">
            <v>2500</v>
          </cell>
          <cell r="R56">
            <v>2016</v>
          </cell>
          <cell r="S56">
            <v>2500</v>
          </cell>
          <cell r="T56" t="str">
            <v>продвижение</v>
          </cell>
          <cell r="U56">
            <v>22.435897435897438</v>
          </cell>
          <cell r="V56">
            <v>0.89743589743589747</v>
          </cell>
          <cell r="W56">
            <v>84.6</v>
          </cell>
          <cell r="X56">
            <v>124.2</v>
          </cell>
          <cell r="Y56">
            <v>77.2</v>
          </cell>
          <cell r="Z56">
            <v>61.8</v>
          </cell>
          <cell r="AA56">
            <v>108.8</v>
          </cell>
          <cell r="AB56">
            <v>56.6</v>
          </cell>
          <cell r="AC56" t="str">
            <v>-1 паллет (Шляконов в тел.)</v>
          </cell>
          <cell r="AD56">
            <v>625</v>
          </cell>
          <cell r="AE56">
            <v>12</v>
          </cell>
          <cell r="AF56">
            <v>168</v>
          </cell>
          <cell r="AG56">
            <v>504</v>
          </cell>
          <cell r="AH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489</v>
          </cell>
          <cell r="D57">
            <v>15</v>
          </cell>
          <cell r="E57">
            <v>434</v>
          </cell>
          <cell r="F57">
            <v>43</v>
          </cell>
          <cell r="G57">
            <v>0.25</v>
          </cell>
          <cell r="H57">
            <v>180</v>
          </cell>
          <cell r="J57">
            <v>471</v>
          </cell>
          <cell r="K57">
            <v>-37</v>
          </cell>
          <cell r="O57">
            <v>86.8</v>
          </cell>
          <cell r="P57">
            <v>1693</v>
          </cell>
          <cell r="Q57">
            <v>2000</v>
          </cell>
          <cell r="R57">
            <v>2016</v>
          </cell>
          <cell r="S57">
            <v>2000</v>
          </cell>
          <cell r="T57" t="str">
            <v>продвижение</v>
          </cell>
          <cell r="U57">
            <v>23.721198156682028</v>
          </cell>
          <cell r="V57">
            <v>0.49539170506912444</v>
          </cell>
          <cell r="W57">
            <v>72.8</v>
          </cell>
          <cell r="X57">
            <v>111</v>
          </cell>
          <cell r="Y57">
            <v>30</v>
          </cell>
          <cell r="Z57">
            <v>60</v>
          </cell>
          <cell r="AA57">
            <v>0.4</v>
          </cell>
          <cell r="AB57">
            <v>41.4</v>
          </cell>
          <cell r="AD57">
            <v>500</v>
          </cell>
          <cell r="AE57">
            <v>12</v>
          </cell>
          <cell r="AF57">
            <v>168</v>
          </cell>
          <cell r="AG57">
            <v>504</v>
          </cell>
          <cell r="AH57">
            <v>14</v>
          </cell>
        </row>
        <row r="58">
          <cell r="A58" t="str">
            <v>Чебуреки Мясные вес 2,7  ПОКОМ</v>
          </cell>
          <cell r="B58" t="str">
            <v>кг</v>
          </cell>
          <cell r="C58">
            <v>212.3</v>
          </cell>
          <cell r="E58">
            <v>54</v>
          </cell>
          <cell r="F58">
            <v>155.6</v>
          </cell>
          <cell r="G58">
            <v>1</v>
          </cell>
          <cell r="H58">
            <v>180</v>
          </cell>
          <cell r="J58">
            <v>62.1</v>
          </cell>
          <cell r="K58">
            <v>-8.1000000000000014</v>
          </cell>
          <cell r="O58">
            <v>10.8</v>
          </cell>
          <cell r="P58">
            <v>60.400000000000006</v>
          </cell>
          <cell r="Q58">
            <v>60.400000000000006</v>
          </cell>
          <cell r="R58">
            <v>75.600000000000009</v>
          </cell>
          <cell r="U58">
            <v>21.407407407407405</v>
          </cell>
          <cell r="V58">
            <v>14.407407407407407</v>
          </cell>
          <cell r="W58">
            <v>9.92</v>
          </cell>
          <cell r="X58">
            <v>11.88</v>
          </cell>
          <cell r="Y58">
            <v>5.94</v>
          </cell>
          <cell r="Z58">
            <v>9.7200000000000006</v>
          </cell>
          <cell r="AA58">
            <v>5.94</v>
          </cell>
          <cell r="AB58">
            <v>5.94</v>
          </cell>
          <cell r="AD58">
            <v>60.400000000000006</v>
          </cell>
          <cell r="AE58">
            <v>2.7</v>
          </cell>
          <cell r="AF58">
            <v>28</v>
          </cell>
          <cell r="AG58">
            <v>75.600000000000009</v>
          </cell>
          <cell r="AH58">
            <v>14</v>
          </cell>
        </row>
        <row r="59">
          <cell r="A59" t="str">
            <v>Чебуреки сочные ВЕС ТМ Зареченские  ПОКОМ</v>
          </cell>
          <cell r="B59" t="str">
            <v>кг</v>
          </cell>
          <cell r="C59">
            <v>186.5</v>
          </cell>
          <cell r="E59">
            <v>5</v>
          </cell>
          <cell r="F59">
            <v>181.5</v>
          </cell>
          <cell r="G59">
            <v>1</v>
          </cell>
          <cell r="H59">
            <v>180</v>
          </cell>
          <cell r="J59">
            <v>5</v>
          </cell>
          <cell r="K59">
            <v>0</v>
          </cell>
          <cell r="O59">
            <v>1</v>
          </cell>
          <cell r="R59">
            <v>0</v>
          </cell>
          <cell r="U59">
            <v>181.5</v>
          </cell>
          <cell r="V59">
            <v>181.5</v>
          </cell>
          <cell r="W59">
            <v>2.62</v>
          </cell>
          <cell r="X59">
            <v>8.6999999999999993</v>
          </cell>
          <cell r="Y59">
            <v>4</v>
          </cell>
          <cell r="Z59">
            <v>1</v>
          </cell>
          <cell r="AA59">
            <v>5</v>
          </cell>
          <cell r="AB59">
            <v>2</v>
          </cell>
          <cell r="AC59" t="str">
            <v>нужно увеличить продажи</v>
          </cell>
          <cell r="AD59">
            <v>0</v>
          </cell>
          <cell r="AE59">
            <v>5</v>
          </cell>
          <cell r="AF59">
            <v>0</v>
          </cell>
          <cell r="AG59">
            <v>0</v>
          </cell>
          <cell r="AH59">
            <v>12</v>
          </cell>
        </row>
        <row r="60">
          <cell r="A60" t="str">
            <v>Чебуречище ТМ Горячая штучка .0,14 кг зам. ПОКОМ</v>
          </cell>
          <cell r="B60" t="str">
            <v>шт</v>
          </cell>
          <cell r="C60">
            <v>1048</v>
          </cell>
          <cell r="E60">
            <v>422</v>
          </cell>
          <cell r="F60">
            <v>611</v>
          </cell>
          <cell r="G60">
            <v>0.14000000000000001</v>
          </cell>
          <cell r="H60">
            <v>180</v>
          </cell>
          <cell r="J60">
            <v>438</v>
          </cell>
          <cell r="K60">
            <v>-16</v>
          </cell>
          <cell r="O60">
            <v>84.4</v>
          </cell>
          <cell r="P60">
            <v>1077</v>
          </cell>
          <cell r="Q60">
            <v>1077</v>
          </cell>
          <cell r="R60">
            <v>1056</v>
          </cell>
          <cell r="U60">
            <v>19.751184834123222</v>
          </cell>
          <cell r="V60">
            <v>7.2393364928909945</v>
          </cell>
          <cell r="W60">
            <v>48.4</v>
          </cell>
          <cell r="X60">
            <v>50.4</v>
          </cell>
          <cell r="Y60">
            <v>0</v>
          </cell>
          <cell r="Z60">
            <v>0</v>
          </cell>
          <cell r="AA60">
            <v>69.400000000000006</v>
          </cell>
          <cell r="AB60">
            <v>60</v>
          </cell>
          <cell r="AD60">
            <v>150.78</v>
          </cell>
          <cell r="AE60">
            <v>22</v>
          </cell>
          <cell r="AF60">
            <v>48</v>
          </cell>
          <cell r="AG60">
            <v>147.84</v>
          </cell>
          <cell r="AH60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85546875" style="8" customWidth="1"/>
    <col min="8" max="8" width="5.85546875" customWidth="1"/>
    <col min="9" max="9" width="0.7109375" customWidth="1"/>
    <col min="10" max="11" width="6.5703125" customWidth="1"/>
    <col min="12" max="14" width="1" customWidth="1"/>
    <col min="15" max="15" width="6.5703125" customWidth="1"/>
    <col min="16" max="18" width="12" customWidth="1"/>
    <col min="19" max="19" width="6.5703125" customWidth="1"/>
    <col min="20" max="20" width="22.85546875" bestFit="1" customWidth="1"/>
    <col min="21" max="22" width="5.42578125" customWidth="1"/>
    <col min="23" max="28" width="6" customWidth="1"/>
    <col min="29" max="29" width="33.28515625" customWidth="1"/>
    <col min="30" max="30" width="7" customWidth="1"/>
    <col min="31" max="31" width="7" style="8" customWidth="1"/>
    <col min="32" max="32" width="7" style="12" customWidth="1"/>
    <col min="33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28" t="s">
        <v>100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99</v>
      </c>
      <c r="Q2" s="1"/>
      <c r="R2" s="28" t="s">
        <v>101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103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0" t="s">
        <v>24</v>
      </c>
      <c r="AG3" s="2" t="s">
        <v>25</v>
      </c>
      <c r="AH3" s="14" t="s">
        <v>94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28" t="s">
        <v>102</v>
      </c>
      <c r="S4" s="1"/>
      <c r="T4" s="1"/>
      <c r="U4" s="1"/>
      <c r="V4" s="1"/>
      <c r="W4" s="13" t="s">
        <v>93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9" t="s">
        <v>104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6279.3</v>
      </c>
      <c r="F5" s="4">
        <f>SUM(F6:F494)</f>
        <v>12932.774000000001</v>
      </c>
      <c r="G5" s="6"/>
      <c r="H5" s="1"/>
      <c r="I5" s="1"/>
      <c r="J5" s="4">
        <f t="shared" ref="J5:S5" si="0">SUM(J6:J494)</f>
        <v>7108.6000000000013</v>
      </c>
      <c r="K5" s="4">
        <f t="shared" si="0"/>
        <v>-829.3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1255.8599999999999</v>
      </c>
      <c r="P5" s="4">
        <v>14210.625999999998</v>
      </c>
      <c r="Q5" s="4">
        <f t="shared" si="0"/>
        <v>15036.3</v>
      </c>
      <c r="R5" s="4">
        <f t="shared" si="0"/>
        <v>15391.8</v>
      </c>
      <c r="S5" s="4">
        <f t="shared" si="0"/>
        <v>14998</v>
      </c>
      <c r="T5" s="1"/>
      <c r="U5" s="1"/>
      <c r="V5" s="1"/>
      <c r="W5" s="4">
        <f t="shared" ref="W5:AB5" si="1">SUM(W6:W494)</f>
        <v>1239.1599999999999</v>
      </c>
      <c r="X5" s="4">
        <f t="shared" si="1"/>
        <v>1364.9799999999996</v>
      </c>
      <c r="Y5" s="4">
        <f t="shared" si="1"/>
        <v>1331.4599999999998</v>
      </c>
      <c r="Z5" s="4">
        <f t="shared" si="1"/>
        <v>1873.7400000000002</v>
      </c>
      <c r="AA5" s="4">
        <f t="shared" si="1"/>
        <v>695.90000000000009</v>
      </c>
      <c r="AB5" s="4">
        <f t="shared" si="1"/>
        <v>945.1400000000001</v>
      </c>
      <c r="AC5" s="1"/>
      <c r="AD5" s="4">
        <f>SUM(AD6:AD494)</f>
        <v>5334.3499999999995</v>
      </c>
      <c r="AE5" s="6"/>
      <c r="AF5" s="11">
        <f>SUM(AF6:AF494)</f>
        <v>1382</v>
      </c>
      <c r="AG5" s="4">
        <f>SUM(AG6:AG494)</f>
        <v>5475.7999999999993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9" t="s">
        <v>33</v>
      </c>
      <c r="B6" s="15" t="s">
        <v>34</v>
      </c>
      <c r="C6" s="15">
        <v>-153</v>
      </c>
      <c r="D6" s="15"/>
      <c r="E6" s="15"/>
      <c r="F6" s="27">
        <v>-153</v>
      </c>
      <c r="G6" s="16">
        <v>0</v>
      </c>
      <c r="H6" s="15" t="e">
        <v>#N/A</v>
      </c>
      <c r="I6" s="15"/>
      <c r="J6" s="15">
        <v>6</v>
      </c>
      <c r="K6" s="15">
        <f t="shared" ref="K6:K33" si="2">E6-J6</f>
        <v>-6</v>
      </c>
      <c r="L6" s="15"/>
      <c r="M6" s="15"/>
      <c r="N6" s="15"/>
      <c r="O6" s="15">
        <f>E6/5</f>
        <v>0</v>
      </c>
      <c r="P6" s="17"/>
      <c r="Q6" s="17"/>
      <c r="R6" s="17"/>
      <c r="S6" s="17"/>
      <c r="T6" s="15"/>
      <c r="U6" s="15" t="e">
        <f>(F6+R6)/O6</f>
        <v>#DIV/0!</v>
      </c>
      <c r="V6" s="15" t="e">
        <f>F6/O6</f>
        <v>#DIV/0!</v>
      </c>
      <c r="W6" s="15">
        <f>VLOOKUP(A6,[1]TDSheet!$A:$L,6,0)/5</f>
        <v>4</v>
      </c>
      <c r="X6" s="15">
        <v>3</v>
      </c>
      <c r="Y6" s="15">
        <v>3.8</v>
      </c>
      <c r="Z6" s="15">
        <v>0</v>
      </c>
      <c r="AA6" s="15">
        <v>4</v>
      </c>
      <c r="AB6" s="15">
        <v>3.4</v>
      </c>
      <c r="AC6" s="19" t="s">
        <v>95</v>
      </c>
      <c r="AD6" s="15"/>
      <c r="AE6" s="16">
        <v>0</v>
      </c>
      <c r="AF6" s="18"/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34</v>
      </c>
      <c r="C7" s="1">
        <v>507</v>
      </c>
      <c r="D7" s="1">
        <v>16</v>
      </c>
      <c r="E7" s="1">
        <v>175</v>
      </c>
      <c r="F7" s="1">
        <v>327</v>
      </c>
      <c r="G7" s="6">
        <v>0.3</v>
      </c>
      <c r="H7" s="1">
        <v>180</v>
      </c>
      <c r="I7" s="1"/>
      <c r="J7" s="1">
        <v>192</v>
      </c>
      <c r="K7" s="1">
        <f t="shared" si="2"/>
        <v>-17</v>
      </c>
      <c r="L7" s="1"/>
      <c r="M7" s="1"/>
      <c r="N7" s="1"/>
      <c r="O7" s="1">
        <f t="shared" ref="O7:O65" si="3">E7/5</f>
        <v>35</v>
      </c>
      <c r="P7" s="5">
        <v>373</v>
      </c>
      <c r="Q7" s="36">
        <v>840</v>
      </c>
      <c r="R7" s="5">
        <f>AF7*AE7</f>
        <v>840</v>
      </c>
      <c r="S7" s="36">
        <v>840</v>
      </c>
      <c r="T7" s="1"/>
      <c r="U7" s="1">
        <f t="shared" ref="U7:U59" si="4">(F7+R7)/O7</f>
        <v>33.342857142857142</v>
      </c>
      <c r="V7" s="1">
        <f t="shared" ref="V7:V59" si="5">F7/O7</f>
        <v>9.3428571428571434</v>
      </c>
      <c r="W7" s="1">
        <f>VLOOKUP(A7,[1]TDSheet!$A:$L,6,0)/5</f>
        <v>19.600000000000001</v>
      </c>
      <c r="X7" s="1">
        <v>37.200000000000003</v>
      </c>
      <c r="Y7" s="1">
        <v>46.2</v>
      </c>
      <c r="Z7" s="1">
        <v>72.599999999999994</v>
      </c>
      <c r="AA7" s="1">
        <v>0</v>
      </c>
      <c r="AB7" s="1">
        <v>17.8</v>
      </c>
      <c r="AC7" s="1"/>
      <c r="AD7" s="1">
        <f>Q7*G7</f>
        <v>252</v>
      </c>
      <c r="AE7" s="6">
        <v>12</v>
      </c>
      <c r="AF7" s="9">
        <f>MROUND(Q7,AE7*AH7)/AE7</f>
        <v>70</v>
      </c>
      <c r="AG7" s="1">
        <f>AF7*AE7*G7</f>
        <v>252</v>
      </c>
      <c r="AH7" s="1">
        <f>VLOOKUP(A7,[2]Sheet!$A:$AH,34,0)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1282</v>
      </c>
      <c r="D8" s="1">
        <v>10</v>
      </c>
      <c r="E8" s="1">
        <v>206</v>
      </c>
      <c r="F8" s="1">
        <v>1070</v>
      </c>
      <c r="G8" s="6">
        <v>0.3</v>
      </c>
      <c r="H8" s="1">
        <v>180</v>
      </c>
      <c r="I8" s="1"/>
      <c r="J8" s="1">
        <v>217</v>
      </c>
      <c r="K8" s="1">
        <f t="shared" si="2"/>
        <v>-11</v>
      </c>
      <c r="L8" s="1"/>
      <c r="M8" s="1"/>
      <c r="N8" s="1"/>
      <c r="O8" s="1">
        <f t="shared" si="3"/>
        <v>41.2</v>
      </c>
      <c r="P8" s="5"/>
      <c r="Q8" s="5"/>
      <c r="R8" s="5">
        <f t="shared" ref="R8:R14" si="6">AF8*AE8</f>
        <v>0</v>
      </c>
      <c r="S8" s="5"/>
      <c r="T8" s="1"/>
      <c r="U8" s="1">
        <f t="shared" si="4"/>
        <v>25.970873786407765</v>
      </c>
      <c r="V8" s="1">
        <f t="shared" si="5"/>
        <v>25.970873786407765</v>
      </c>
      <c r="W8" s="1">
        <f>VLOOKUP(A8,[1]TDSheet!$A:$L,6,0)/5</f>
        <v>8</v>
      </c>
      <c r="X8" s="1">
        <v>81.2</v>
      </c>
      <c r="Y8" s="1">
        <v>33</v>
      </c>
      <c r="Z8" s="1">
        <v>54</v>
      </c>
      <c r="AA8" s="1">
        <v>0.8</v>
      </c>
      <c r="AB8" s="1">
        <v>22.6</v>
      </c>
      <c r="AC8" s="1"/>
      <c r="AD8" s="1">
        <f t="shared" ref="AD8:AD14" si="7">Q8*G8</f>
        <v>0</v>
      </c>
      <c r="AE8" s="6">
        <v>12</v>
      </c>
      <c r="AF8" s="9">
        <f t="shared" ref="AF8:AF14" si="8">MROUND(Q8,AE8*AH8)/AE8</f>
        <v>0</v>
      </c>
      <c r="AG8" s="1">
        <f t="shared" ref="AG8:AG14" si="9">AF8*AE8*G8</f>
        <v>0</v>
      </c>
      <c r="AH8" s="1">
        <f>VLOOKUP(A8,[2]Sheet!$A:$AH,34,0)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484</v>
      </c>
      <c r="D9" s="1">
        <v>21</v>
      </c>
      <c r="E9" s="1">
        <v>275</v>
      </c>
      <c r="F9" s="1">
        <v>213</v>
      </c>
      <c r="G9" s="6">
        <v>0.3</v>
      </c>
      <c r="H9" s="1">
        <v>180</v>
      </c>
      <c r="I9" s="1"/>
      <c r="J9" s="1">
        <v>385</v>
      </c>
      <c r="K9" s="1">
        <f t="shared" si="2"/>
        <v>-110</v>
      </c>
      <c r="L9" s="1"/>
      <c r="M9" s="1"/>
      <c r="N9" s="1"/>
      <c r="O9" s="1">
        <f t="shared" si="3"/>
        <v>55</v>
      </c>
      <c r="P9" s="5">
        <v>887</v>
      </c>
      <c r="Q9" s="5">
        <f t="shared" ref="Q9:Q11" si="10">20*O9-F9</f>
        <v>887</v>
      </c>
      <c r="R9" s="5">
        <f t="shared" si="6"/>
        <v>840</v>
      </c>
      <c r="S9" s="5">
        <v>840</v>
      </c>
      <c r="T9" s="1"/>
      <c r="U9" s="1">
        <f t="shared" si="4"/>
        <v>19.145454545454545</v>
      </c>
      <c r="V9" s="1">
        <f t="shared" si="5"/>
        <v>3.8727272727272726</v>
      </c>
      <c r="W9" s="1">
        <f>VLOOKUP(A9,[1]TDSheet!$A:$L,6,0)/5</f>
        <v>47.4</v>
      </c>
      <c r="X9" s="1">
        <v>55</v>
      </c>
      <c r="Y9" s="1">
        <v>66</v>
      </c>
      <c r="Z9" s="1">
        <v>105</v>
      </c>
      <c r="AA9" s="1">
        <v>43.8</v>
      </c>
      <c r="AB9" s="1">
        <v>34.6</v>
      </c>
      <c r="AC9" s="1"/>
      <c r="AD9" s="1">
        <f t="shared" si="7"/>
        <v>266.09999999999997</v>
      </c>
      <c r="AE9" s="6">
        <v>12</v>
      </c>
      <c r="AF9" s="9">
        <f t="shared" si="8"/>
        <v>70</v>
      </c>
      <c r="AG9" s="1">
        <f t="shared" si="9"/>
        <v>252</v>
      </c>
      <c r="AH9" s="1">
        <f>VLOOKUP(A9,[2]Sheet!$A:$AH,34,0)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34</v>
      </c>
      <c r="C10" s="1">
        <v>107</v>
      </c>
      <c r="D10" s="1">
        <v>3</v>
      </c>
      <c r="E10" s="1">
        <v>12</v>
      </c>
      <c r="F10" s="1">
        <v>98</v>
      </c>
      <c r="G10" s="6">
        <v>0.3</v>
      </c>
      <c r="H10" s="1">
        <v>180</v>
      </c>
      <c r="I10" s="1"/>
      <c r="J10" s="1">
        <v>39</v>
      </c>
      <c r="K10" s="1">
        <f t="shared" si="2"/>
        <v>-27</v>
      </c>
      <c r="L10" s="1"/>
      <c r="M10" s="1"/>
      <c r="N10" s="1"/>
      <c r="O10" s="1">
        <f t="shared" si="3"/>
        <v>2.4</v>
      </c>
      <c r="P10" s="5"/>
      <c r="Q10" s="5"/>
      <c r="R10" s="5">
        <f t="shared" si="6"/>
        <v>0</v>
      </c>
      <c r="S10" s="5"/>
      <c r="T10" s="1"/>
      <c r="U10" s="1">
        <f t="shared" si="4"/>
        <v>40.833333333333336</v>
      </c>
      <c r="V10" s="1">
        <f t="shared" si="5"/>
        <v>40.833333333333336</v>
      </c>
      <c r="W10" s="1">
        <f>VLOOKUP(A10,[1]TDSheet!$A:$L,6,0)/5</f>
        <v>83.8</v>
      </c>
      <c r="X10" s="1">
        <v>16</v>
      </c>
      <c r="Y10" s="1">
        <v>15.4</v>
      </c>
      <c r="Z10" s="1">
        <v>23.2</v>
      </c>
      <c r="AA10" s="1">
        <v>16.399999999999999</v>
      </c>
      <c r="AB10" s="1">
        <v>10</v>
      </c>
      <c r="AC10" s="29" t="s">
        <v>39</v>
      </c>
      <c r="AD10" s="1">
        <f t="shared" si="7"/>
        <v>0</v>
      </c>
      <c r="AE10" s="6">
        <v>12</v>
      </c>
      <c r="AF10" s="9">
        <f t="shared" si="8"/>
        <v>0</v>
      </c>
      <c r="AG10" s="1">
        <f t="shared" si="9"/>
        <v>0</v>
      </c>
      <c r="AH10" s="1">
        <f>VLOOKUP(A10,[2]Sheet!$A:$AH,34,0)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553</v>
      </c>
      <c r="D11" s="1">
        <v>8</v>
      </c>
      <c r="E11" s="1">
        <v>273</v>
      </c>
      <c r="F11" s="1">
        <v>275</v>
      </c>
      <c r="G11" s="6">
        <v>0.3</v>
      </c>
      <c r="H11" s="1">
        <v>180</v>
      </c>
      <c r="I11" s="1"/>
      <c r="J11" s="1">
        <v>281</v>
      </c>
      <c r="K11" s="1">
        <f t="shared" si="2"/>
        <v>-8</v>
      </c>
      <c r="L11" s="1"/>
      <c r="M11" s="1"/>
      <c r="N11" s="1"/>
      <c r="O11" s="1">
        <f t="shared" si="3"/>
        <v>54.6</v>
      </c>
      <c r="P11" s="5">
        <v>817</v>
      </c>
      <c r="Q11" s="5">
        <f t="shared" si="10"/>
        <v>817</v>
      </c>
      <c r="R11" s="5">
        <f t="shared" si="6"/>
        <v>840</v>
      </c>
      <c r="S11" s="5">
        <v>840</v>
      </c>
      <c r="T11" s="1"/>
      <c r="U11" s="1">
        <f t="shared" si="4"/>
        <v>20.42124542124542</v>
      </c>
      <c r="V11" s="1">
        <f t="shared" si="5"/>
        <v>5.0366300366300365</v>
      </c>
      <c r="W11" s="1">
        <f>VLOOKUP(A11,[1]TDSheet!$A:$L,6,0)/5</f>
        <v>50.8</v>
      </c>
      <c r="X11" s="1">
        <v>67.599999999999994</v>
      </c>
      <c r="Y11" s="1">
        <v>66</v>
      </c>
      <c r="Z11" s="1">
        <v>97.4</v>
      </c>
      <c r="AA11" s="1">
        <v>44</v>
      </c>
      <c r="AB11" s="1">
        <v>26</v>
      </c>
      <c r="AC11" s="1"/>
      <c r="AD11" s="1">
        <f t="shared" si="7"/>
        <v>245.1</v>
      </c>
      <c r="AE11" s="6">
        <v>12</v>
      </c>
      <c r="AF11" s="9">
        <f t="shared" si="8"/>
        <v>70</v>
      </c>
      <c r="AG11" s="1">
        <f t="shared" si="9"/>
        <v>252</v>
      </c>
      <c r="AH11" s="1">
        <f>VLOOKUP(A11,[2]Sheet!$A:$AH,34,0)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654</v>
      </c>
      <c r="D12" s="1">
        <v>100</v>
      </c>
      <c r="E12" s="1">
        <v>99</v>
      </c>
      <c r="F12" s="1">
        <v>555</v>
      </c>
      <c r="G12" s="6">
        <v>0.09</v>
      </c>
      <c r="H12" s="1">
        <v>180</v>
      </c>
      <c r="I12" s="1"/>
      <c r="J12" s="1">
        <v>200</v>
      </c>
      <c r="K12" s="1">
        <f t="shared" si="2"/>
        <v>-101</v>
      </c>
      <c r="L12" s="1"/>
      <c r="M12" s="1"/>
      <c r="N12" s="1"/>
      <c r="O12" s="1">
        <f t="shared" si="3"/>
        <v>19.8</v>
      </c>
      <c r="P12" s="5"/>
      <c r="Q12" s="5"/>
      <c r="R12" s="5">
        <f t="shared" si="6"/>
        <v>0</v>
      </c>
      <c r="S12" s="5"/>
      <c r="T12" s="1"/>
      <c r="U12" s="1">
        <f t="shared" si="4"/>
        <v>28.030303030303028</v>
      </c>
      <c r="V12" s="1">
        <f t="shared" si="5"/>
        <v>28.030303030303028</v>
      </c>
      <c r="W12" s="1">
        <f>VLOOKUP(A12,[1]TDSheet!$A:$L,6,0)/5</f>
        <v>25.2</v>
      </c>
      <c r="X12" s="1">
        <v>32.799999999999997</v>
      </c>
      <c r="Y12" s="1">
        <v>60.8</v>
      </c>
      <c r="Z12" s="1">
        <v>50.6</v>
      </c>
      <c r="AA12" s="1">
        <v>0</v>
      </c>
      <c r="AB12" s="1">
        <v>98</v>
      </c>
      <c r="AC12" s="26" t="s">
        <v>39</v>
      </c>
      <c r="AD12" s="1">
        <f t="shared" si="7"/>
        <v>0</v>
      </c>
      <c r="AE12" s="6">
        <v>24</v>
      </c>
      <c r="AF12" s="9">
        <f t="shared" si="8"/>
        <v>0</v>
      </c>
      <c r="AG12" s="1">
        <f t="shared" si="9"/>
        <v>0</v>
      </c>
      <c r="AH12" s="1">
        <f>VLOOKUP(A12,[2]Sheet!$A:$AH,34,0)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34</v>
      </c>
      <c r="C13" s="1">
        <v>328</v>
      </c>
      <c r="D13" s="1">
        <v>6</v>
      </c>
      <c r="E13" s="1">
        <v>58</v>
      </c>
      <c r="F13" s="1">
        <v>271</v>
      </c>
      <c r="G13" s="6">
        <v>0.36</v>
      </c>
      <c r="H13" s="1">
        <v>180</v>
      </c>
      <c r="I13" s="1"/>
      <c r="J13" s="1">
        <v>63</v>
      </c>
      <c r="K13" s="1">
        <f t="shared" si="2"/>
        <v>-5</v>
      </c>
      <c r="L13" s="1"/>
      <c r="M13" s="1"/>
      <c r="N13" s="1"/>
      <c r="O13" s="1">
        <f t="shared" si="3"/>
        <v>11.6</v>
      </c>
      <c r="P13" s="5"/>
      <c r="Q13" s="5"/>
      <c r="R13" s="5">
        <f t="shared" si="6"/>
        <v>0</v>
      </c>
      <c r="S13" s="5"/>
      <c r="T13" s="1"/>
      <c r="U13" s="1">
        <f t="shared" si="4"/>
        <v>23.362068965517242</v>
      </c>
      <c r="V13" s="1">
        <f t="shared" si="5"/>
        <v>23.362068965517242</v>
      </c>
      <c r="W13" s="1">
        <f>VLOOKUP(A13,[1]TDSheet!$A:$L,6,0)/5</f>
        <v>10</v>
      </c>
      <c r="X13" s="1">
        <v>19.2</v>
      </c>
      <c r="Y13" s="1">
        <v>15.2</v>
      </c>
      <c r="Z13" s="1">
        <v>16.600000000000001</v>
      </c>
      <c r="AA13" s="1">
        <v>6</v>
      </c>
      <c r="AB13" s="1">
        <v>13.8</v>
      </c>
      <c r="AC13" s="1"/>
      <c r="AD13" s="1">
        <f t="shared" si="7"/>
        <v>0</v>
      </c>
      <c r="AE13" s="6">
        <v>10</v>
      </c>
      <c r="AF13" s="9">
        <f t="shared" si="8"/>
        <v>0</v>
      </c>
      <c r="AG13" s="1">
        <f t="shared" si="9"/>
        <v>0</v>
      </c>
      <c r="AH13" s="1">
        <f>VLOOKUP(A13,[2]Sheet!$A:$AH,34,0)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44</v>
      </c>
      <c r="C14" s="1">
        <v>147.5</v>
      </c>
      <c r="D14" s="1">
        <v>1</v>
      </c>
      <c r="E14" s="1">
        <v>5.5</v>
      </c>
      <c r="F14" s="1">
        <v>139.30000000000001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3"/>
        <v>1.1000000000000001</v>
      </c>
      <c r="P14" s="5"/>
      <c r="Q14" s="5"/>
      <c r="R14" s="5">
        <f t="shared" si="6"/>
        <v>0</v>
      </c>
      <c r="S14" s="5"/>
      <c r="T14" s="1"/>
      <c r="U14" s="1">
        <f t="shared" si="4"/>
        <v>126.63636363636364</v>
      </c>
      <c r="V14" s="1">
        <f t="shared" si="5"/>
        <v>126.63636363636364</v>
      </c>
      <c r="W14" s="1">
        <f>VLOOKUP(A14,[1]TDSheet!$A:$L,6,0)/5</f>
        <v>2.2000000000000002</v>
      </c>
      <c r="X14" s="1">
        <v>2.2000000000000002</v>
      </c>
      <c r="Y14" s="1">
        <v>5.5</v>
      </c>
      <c r="Z14" s="1">
        <v>4.4000000000000004</v>
      </c>
      <c r="AA14" s="1">
        <v>2.2000000000000002</v>
      </c>
      <c r="AB14" s="1">
        <v>8.8000000000000007</v>
      </c>
      <c r="AC14" s="29" t="s">
        <v>39</v>
      </c>
      <c r="AD14" s="1">
        <f t="shared" si="7"/>
        <v>0</v>
      </c>
      <c r="AE14" s="6">
        <v>5.5</v>
      </c>
      <c r="AF14" s="9">
        <f t="shared" si="8"/>
        <v>0</v>
      </c>
      <c r="AG14" s="1">
        <f t="shared" si="9"/>
        <v>0</v>
      </c>
      <c r="AH14" s="1">
        <f>VLOOKUP(A14,[2]Sheet!$A:$AH,34,0)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45</v>
      </c>
      <c r="B15" s="15" t="s">
        <v>44</v>
      </c>
      <c r="C15" s="15">
        <v>11.1</v>
      </c>
      <c r="D15" s="15"/>
      <c r="E15" s="15"/>
      <c r="F15" s="15">
        <v>11.1</v>
      </c>
      <c r="G15" s="16">
        <v>0</v>
      </c>
      <c r="H15" s="15">
        <v>180</v>
      </c>
      <c r="I15" s="15"/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7"/>
      <c r="S15" s="17"/>
      <c r="T15" s="15"/>
      <c r="U15" s="15" t="e">
        <f t="shared" si="4"/>
        <v>#DIV/0!</v>
      </c>
      <c r="V15" s="15" t="e">
        <f t="shared" si="5"/>
        <v>#DIV/0!</v>
      </c>
      <c r="W15" s="15">
        <v>0</v>
      </c>
      <c r="X15" s="15">
        <v>0</v>
      </c>
      <c r="Y15" s="15">
        <v>0</v>
      </c>
      <c r="Z15" s="15">
        <v>2.2200000000000002</v>
      </c>
      <c r="AA15" s="15">
        <v>1.48</v>
      </c>
      <c r="AB15" s="15">
        <v>2.96</v>
      </c>
      <c r="AC15" s="26" t="s">
        <v>96</v>
      </c>
      <c r="AD15" s="15"/>
      <c r="AE15" s="16">
        <v>0</v>
      </c>
      <c r="AF15" s="18"/>
      <c r="AG15" s="15"/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34</v>
      </c>
      <c r="C16" s="1">
        <v>444</v>
      </c>
      <c r="D16" s="1">
        <v>20</v>
      </c>
      <c r="E16" s="1">
        <v>225</v>
      </c>
      <c r="F16" s="1">
        <v>215</v>
      </c>
      <c r="G16" s="6">
        <v>0.25</v>
      </c>
      <c r="H16" s="1">
        <v>180</v>
      </c>
      <c r="I16" s="1"/>
      <c r="J16" s="1">
        <v>248</v>
      </c>
      <c r="K16" s="1">
        <f t="shared" si="2"/>
        <v>-23</v>
      </c>
      <c r="L16" s="1"/>
      <c r="M16" s="1"/>
      <c r="N16" s="1"/>
      <c r="O16" s="1">
        <f t="shared" si="3"/>
        <v>45</v>
      </c>
      <c r="P16" s="5">
        <v>685</v>
      </c>
      <c r="Q16" s="5">
        <f t="shared" ref="Q16:Q30" si="11">20*O16-F16</f>
        <v>685</v>
      </c>
      <c r="R16" s="5">
        <f t="shared" ref="R16:R31" si="12">AF16*AE16</f>
        <v>672</v>
      </c>
      <c r="S16" s="5">
        <v>672</v>
      </c>
      <c r="T16" s="1"/>
      <c r="U16" s="1">
        <f t="shared" si="4"/>
        <v>19.711111111111112</v>
      </c>
      <c r="V16" s="1">
        <f t="shared" si="5"/>
        <v>4.7777777777777777</v>
      </c>
      <c r="W16" s="1">
        <f>VLOOKUP(A16,[1]TDSheet!$A:$L,6,0)/5</f>
        <v>36.4</v>
      </c>
      <c r="X16" s="1">
        <v>45</v>
      </c>
      <c r="Y16" s="1">
        <v>49.6</v>
      </c>
      <c r="Z16" s="1">
        <v>77.599999999999994</v>
      </c>
      <c r="AA16" s="1">
        <v>37</v>
      </c>
      <c r="AB16" s="1">
        <v>17.2</v>
      </c>
      <c r="AC16" s="1"/>
      <c r="AD16" s="1">
        <f t="shared" ref="AD16:AD31" si="13">Q16*G16</f>
        <v>171.25</v>
      </c>
      <c r="AE16" s="6">
        <v>12</v>
      </c>
      <c r="AF16" s="9">
        <f t="shared" ref="AF16:AF31" si="14">MROUND(Q16,AE16*AH16)/AE16</f>
        <v>56</v>
      </c>
      <c r="AG16" s="1">
        <f t="shared" ref="AG16:AG31" si="15">AF16*AE16*G16</f>
        <v>168</v>
      </c>
      <c r="AH16" s="1">
        <f>VLOOKUP(A16,[2]Sheet!$A:$AH,34,0)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34</v>
      </c>
      <c r="C17" s="1">
        <v>403</v>
      </c>
      <c r="D17" s="1">
        <v>6</v>
      </c>
      <c r="E17" s="1">
        <v>93</v>
      </c>
      <c r="F17" s="1">
        <v>312</v>
      </c>
      <c r="G17" s="6">
        <v>0.25</v>
      </c>
      <c r="H17" s="1">
        <v>180</v>
      </c>
      <c r="I17" s="1"/>
      <c r="J17" s="1">
        <v>97</v>
      </c>
      <c r="K17" s="1">
        <f t="shared" si="2"/>
        <v>-4</v>
      </c>
      <c r="L17" s="1"/>
      <c r="M17" s="1"/>
      <c r="N17" s="1"/>
      <c r="O17" s="1">
        <f t="shared" si="3"/>
        <v>18.600000000000001</v>
      </c>
      <c r="P17" s="5">
        <v>153.00000000000006</v>
      </c>
      <c r="Q17" s="5">
        <f>25*O17-F17</f>
        <v>153.00000000000006</v>
      </c>
      <c r="R17" s="5">
        <f t="shared" si="12"/>
        <v>168</v>
      </c>
      <c r="S17" s="5">
        <v>168</v>
      </c>
      <c r="T17" s="1"/>
      <c r="U17" s="1">
        <f t="shared" si="4"/>
        <v>25.806451612903224</v>
      </c>
      <c r="V17" s="1">
        <f t="shared" si="5"/>
        <v>16.774193548387096</v>
      </c>
      <c r="W17" s="1">
        <f>VLOOKUP(A17,[1]TDSheet!$A:$L,6,0)/5</f>
        <v>22.4</v>
      </c>
      <c r="X17" s="1">
        <v>31.2</v>
      </c>
      <c r="Y17" s="1">
        <v>10.6</v>
      </c>
      <c r="Z17" s="1">
        <v>24.8</v>
      </c>
      <c r="AA17" s="1">
        <v>6.4</v>
      </c>
      <c r="AB17" s="1">
        <v>18.2</v>
      </c>
      <c r="AC17" s="1"/>
      <c r="AD17" s="1">
        <f t="shared" si="13"/>
        <v>38.250000000000014</v>
      </c>
      <c r="AE17" s="6">
        <v>12</v>
      </c>
      <c r="AF17" s="9">
        <f t="shared" si="14"/>
        <v>14</v>
      </c>
      <c r="AG17" s="1">
        <f t="shared" si="15"/>
        <v>42</v>
      </c>
      <c r="AH17" s="1">
        <f>VLOOKUP(A17,[2]Sheet!$A:$AH,34,0)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44</v>
      </c>
      <c r="C18" s="1">
        <v>155.5</v>
      </c>
      <c r="D18" s="1"/>
      <c r="E18" s="1">
        <v>14.8</v>
      </c>
      <c r="F18" s="1">
        <v>140.69999999999999</v>
      </c>
      <c r="G18" s="6">
        <v>1</v>
      </c>
      <c r="H18" s="1">
        <v>180</v>
      </c>
      <c r="I18" s="1"/>
      <c r="J18" s="1">
        <v>14.8</v>
      </c>
      <c r="K18" s="1">
        <f t="shared" si="2"/>
        <v>0</v>
      </c>
      <c r="L18" s="1"/>
      <c r="M18" s="1"/>
      <c r="N18" s="1"/>
      <c r="O18" s="1">
        <f t="shared" si="3"/>
        <v>2.96</v>
      </c>
      <c r="P18" s="5"/>
      <c r="Q18" s="5"/>
      <c r="R18" s="5">
        <f t="shared" si="12"/>
        <v>0</v>
      </c>
      <c r="S18" s="5"/>
      <c r="T18" s="1"/>
      <c r="U18" s="1">
        <f t="shared" si="4"/>
        <v>47.533783783783782</v>
      </c>
      <c r="V18" s="1">
        <f t="shared" si="5"/>
        <v>47.533783783783782</v>
      </c>
      <c r="W18" s="1">
        <f>VLOOKUP(A18,[1]TDSheet!$A:$L,6,0)/5</f>
        <v>0.74</v>
      </c>
      <c r="X18" s="1">
        <v>6.6599999999999993</v>
      </c>
      <c r="Y18" s="1">
        <v>6.6599999999999993</v>
      </c>
      <c r="Z18" s="1">
        <v>5.92</v>
      </c>
      <c r="AA18" s="1">
        <v>5.18</v>
      </c>
      <c r="AB18" s="1">
        <v>5.92</v>
      </c>
      <c r="AC18" s="29" t="s">
        <v>39</v>
      </c>
      <c r="AD18" s="1">
        <f t="shared" si="13"/>
        <v>0</v>
      </c>
      <c r="AE18" s="6">
        <v>3.7</v>
      </c>
      <c r="AF18" s="9">
        <f t="shared" si="14"/>
        <v>0</v>
      </c>
      <c r="AG18" s="1">
        <f t="shared" si="15"/>
        <v>0</v>
      </c>
      <c r="AH18" s="1">
        <f>VLOOKUP(A18,[2]Sheet!$A:$AH,34,0)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34</v>
      </c>
      <c r="C19" s="1">
        <v>476</v>
      </c>
      <c r="D19" s="1">
        <v>8</v>
      </c>
      <c r="E19" s="1">
        <v>268</v>
      </c>
      <c r="F19" s="1">
        <v>206</v>
      </c>
      <c r="G19" s="6">
        <v>0.25</v>
      </c>
      <c r="H19" s="1">
        <v>180</v>
      </c>
      <c r="I19" s="1"/>
      <c r="J19" s="1">
        <v>299</v>
      </c>
      <c r="K19" s="1">
        <f t="shared" si="2"/>
        <v>-31</v>
      </c>
      <c r="L19" s="1"/>
      <c r="M19" s="1"/>
      <c r="N19" s="1"/>
      <c r="O19" s="1">
        <f t="shared" si="3"/>
        <v>53.6</v>
      </c>
      <c r="P19" s="5">
        <v>866</v>
      </c>
      <c r="Q19" s="5">
        <f t="shared" si="11"/>
        <v>866</v>
      </c>
      <c r="R19" s="5">
        <f t="shared" si="12"/>
        <v>840</v>
      </c>
      <c r="S19" s="5">
        <v>840</v>
      </c>
      <c r="T19" s="1"/>
      <c r="U19" s="1">
        <f t="shared" si="4"/>
        <v>19.514925373134329</v>
      </c>
      <c r="V19" s="1">
        <f t="shared" si="5"/>
        <v>3.8432835820895521</v>
      </c>
      <c r="W19" s="1">
        <f>VLOOKUP(A19,[1]TDSheet!$A:$L,6,0)/5</f>
        <v>38.6</v>
      </c>
      <c r="X19" s="1">
        <v>45</v>
      </c>
      <c r="Y19" s="1">
        <v>32.200000000000003</v>
      </c>
      <c r="Z19" s="1">
        <v>62</v>
      </c>
      <c r="AA19" s="1">
        <v>42.6</v>
      </c>
      <c r="AB19" s="1">
        <v>27.2</v>
      </c>
      <c r="AC19" s="1"/>
      <c r="AD19" s="1">
        <f t="shared" si="13"/>
        <v>216.5</v>
      </c>
      <c r="AE19" s="6">
        <v>6</v>
      </c>
      <c r="AF19" s="9">
        <f t="shared" si="14"/>
        <v>140</v>
      </c>
      <c r="AG19" s="1">
        <f t="shared" si="15"/>
        <v>210</v>
      </c>
      <c r="AH19" s="1">
        <f>VLOOKUP(A19,[2]Sheet!$A:$AH,34,0)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34</v>
      </c>
      <c r="C20" s="1">
        <v>510</v>
      </c>
      <c r="D20" s="1">
        <v>3</v>
      </c>
      <c r="E20" s="1">
        <v>139</v>
      </c>
      <c r="F20" s="1">
        <v>372</v>
      </c>
      <c r="G20" s="6">
        <v>0.25</v>
      </c>
      <c r="H20" s="1">
        <v>180</v>
      </c>
      <c r="I20" s="1"/>
      <c r="J20" s="1">
        <v>140</v>
      </c>
      <c r="K20" s="1">
        <f t="shared" si="2"/>
        <v>-1</v>
      </c>
      <c r="L20" s="1"/>
      <c r="M20" s="1"/>
      <c r="N20" s="1"/>
      <c r="O20" s="1">
        <f t="shared" si="3"/>
        <v>27.8</v>
      </c>
      <c r="P20" s="5">
        <v>184</v>
      </c>
      <c r="Q20" s="5">
        <f t="shared" si="11"/>
        <v>184</v>
      </c>
      <c r="R20" s="5">
        <f t="shared" si="12"/>
        <v>168</v>
      </c>
      <c r="S20" s="5">
        <v>168</v>
      </c>
      <c r="T20" s="1"/>
      <c r="U20" s="1">
        <f t="shared" si="4"/>
        <v>19.424460431654676</v>
      </c>
      <c r="V20" s="1">
        <f t="shared" si="5"/>
        <v>13.381294964028777</v>
      </c>
      <c r="W20" s="1">
        <f>VLOOKUP(A20,[1]TDSheet!$A:$L,6,0)/5</f>
        <v>21.2</v>
      </c>
      <c r="X20" s="1">
        <v>38.4</v>
      </c>
      <c r="Y20" s="1">
        <v>33.4</v>
      </c>
      <c r="Z20" s="1">
        <v>61.8</v>
      </c>
      <c r="AA20" s="1">
        <v>19.8</v>
      </c>
      <c r="AB20" s="1">
        <v>10.199999999999999</v>
      </c>
      <c r="AC20" s="1"/>
      <c r="AD20" s="1">
        <f t="shared" si="13"/>
        <v>46</v>
      </c>
      <c r="AE20" s="6">
        <v>6</v>
      </c>
      <c r="AF20" s="9">
        <f t="shared" si="14"/>
        <v>28</v>
      </c>
      <c r="AG20" s="1">
        <f t="shared" si="15"/>
        <v>42</v>
      </c>
      <c r="AH20" s="1">
        <f>VLOOKUP(A20,[2]Sheet!$A:$AH,34,0)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34</v>
      </c>
      <c r="C21" s="1">
        <v>262</v>
      </c>
      <c r="D21" s="1">
        <v>2</v>
      </c>
      <c r="E21" s="1">
        <v>75</v>
      </c>
      <c r="F21" s="1">
        <v>184</v>
      </c>
      <c r="G21" s="6">
        <v>0.25</v>
      </c>
      <c r="H21" s="1">
        <v>180</v>
      </c>
      <c r="I21" s="1"/>
      <c r="J21" s="1">
        <v>75</v>
      </c>
      <c r="K21" s="1">
        <f t="shared" si="2"/>
        <v>0</v>
      </c>
      <c r="L21" s="1"/>
      <c r="M21" s="1"/>
      <c r="N21" s="1"/>
      <c r="O21" s="1">
        <f t="shared" si="3"/>
        <v>15</v>
      </c>
      <c r="P21" s="5">
        <v>116</v>
      </c>
      <c r="Q21" s="5">
        <f t="shared" si="11"/>
        <v>116</v>
      </c>
      <c r="R21" s="5">
        <f t="shared" si="12"/>
        <v>168</v>
      </c>
      <c r="S21" s="5">
        <v>168</v>
      </c>
      <c r="T21" s="1"/>
      <c r="U21" s="1">
        <f t="shared" si="4"/>
        <v>23.466666666666665</v>
      </c>
      <c r="V21" s="1">
        <f t="shared" si="5"/>
        <v>12.266666666666667</v>
      </c>
      <c r="W21" s="1">
        <f>VLOOKUP(A21,[1]TDSheet!$A:$L,6,0)/5</f>
        <v>22.6</v>
      </c>
      <c r="X21" s="1">
        <v>29</v>
      </c>
      <c r="Y21" s="1">
        <v>41</v>
      </c>
      <c r="Z21" s="1">
        <v>40.4</v>
      </c>
      <c r="AA21" s="1">
        <v>34.799999999999997</v>
      </c>
      <c r="AB21" s="1">
        <v>33.799999999999997</v>
      </c>
      <c r="AC21" s="1"/>
      <c r="AD21" s="1">
        <f t="shared" si="13"/>
        <v>29</v>
      </c>
      <c r="AE21" s="6">
        <v>12</v>
      </c>
      <c r="AF21" s="9">
        <f t="shared" si="14"/>
        <v>14</v>
      </c>
      <c r="AG21" s="1">
        <f t="shared" si="15"/>
        <v>42</v>
      </c>
      <c r="AH21" s="1">
        <f>VLOOKUP(A21,[2]Sheet!$A:$AH,34,0)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34</v>
      </c>
      <c r="C22" s="1">
        <v>333</v>
      </c>
      <c r="D22" s="1">
        <v>2</v>
      </c>
      <c r="E22" s="1">
        <v>41</v>
      </c>
      <c r="F22" s="1">
        <v>293</v>
      </c>
      <c r="G22" s="6">
        <v>0.25</v>
      </c>
      <c r="H22" s="1">
        <v>180</v>
      </c>
      <c r="I22" s="1"/>
      <c r="J22" s="1">
        <v>41</v>
      </c>
      <c r="K22" s="1">
        <f t="shared" si="2"/>
        <v>0</v>
      </c>
      <c r="L22" s="1"/>
      <c r="M22" s="1"/>
      <c r="N22" s="1"/>
      <c r="O22" s="1">
        <f t="shared" si="3"/>
        <v>8.1999999999999993</v>
      </c>
      <c r="P22" s="5"/>
      <c r="Q22" s="5"/>
      <c r="R22" s="5">
        <f t="shared" si="12"/>
        <v>0</v>
      </c>
      <c r="S22" s="5"/>
      <c r="T22" s="1"/>
      <c r="U22" s="1">
        <f t="shared" si="4"/>
        <v>35.731707317073173</v>
      </c>
      <c r="V22" s="1">
        <f t="shared" si="5"/>
        <v>35.731707317073173</v>
      </c>
      <c r="W22" s="1">
        <f>VLOOKUP(A22,[1]TDSheet!$A:$L,6,0)/5</f>
        <v>11.8</v>
      </c>
      <c r="X22" s="1">
        <v>20.2</v>
      </c>
      <c r="Y22" s="1">
        <v>17.2</v>
      </c>
      <c r="Z22" s="1">
        <v>22.6</v>
      </c>
      <c r="AA22" s="1">
        <v>17.2</v>
      </c>
      <c r="AB22" s="1">
        <v>11.2</v>
      </c>
      <c r="AC22" s="29" t="s">
        <v>39</v>
      </c>
      <c r="AD22" s="1">
        <f t="shared" si="13"/>
        <v>0</v>
      </c>
      <c r="AE22" s="6">
        <v>12</v>
      </c>
      <c r="AF22" s="9">
        <f t="shared" si="14"/>
        <v>0</v>
      </c>
      <c r="AG22" s="1">
        <f t="shared" si="15"/>
        <v>0</v>
      </c>
      <c r="AH22" s="1">
        <f>VLOOKUP(A22,[2]Sheet!$A:$AH,34,0)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34</v>
      </c>
      <c r="C23" s="1">
        <v>182</v>
      </c>
      <c r="D23" s="1">
        <v>2</v>
      </c>
      <c r="E23" s="1">
        <v>35</v>
      </c>
      <c r="F23" s="1">
        <v>149</v>
      </c>
      <c r="G23" s="6">
        <v>0.25</v>
      </c>
      <c r="H23" s="1">
        <v>180</v>
      </c>
      <c r="I23" s="1"/>
      <c r="J23" s="1">
        <v>35</v>
      </c>
      <c r="K23" s="1">
        <f t="shared" si="2"/>
        <v>0</v>
      </c>
      <c r="L23" s="1"/>
      <c r="M23" s="1"/>
      <c r="N23" s="1"/>
      <c r="O23" s="1">
        <f t="shared" si="3"/>
        <v>7</v>
      </c>
      <c r="P23" s="5"/>
      <c r="Q23" s="5"/>
      <c r="R23" s="5">
        <f t="shared" si="12"/>
        <v>0</v>
      </c>
      <c r="S23" s="5"/>
      <c r="T23" s="1"/>
      <c r="U23" s="1">
        <f t="shared" si="4"/>
        <v>21.285714285714285</v>
      </c>
      <c r="V23" s="1">
        <f t="shared" si="5"/>
        <v>21.285714285714285</v>
      </c>
      <c r="W23" s="1">
        <f>VLOOKUP(A23,[1]TDSheet!$A:$L,6,0)/5</f>
        <v>12.8</v>
      </c>
      <c r="X23" s="1">
        <v>17.2</v>
      </c>
      <c r="Y23" s="1">
        <v>17.399999999999999</v>
      </c>
      <c r="Z23" s="1">
        <v>18.2</v>
      </c>
      <c r="AA23" s="1">
        <v>13</v>
      </c>
      <c r="AB23" s="1">
        <v>11.6</v>
      </c>
      <c r="AC23" s="1"/>
      <c r="AD23" s="1">
        <f t="shared" si="13"/>
        <v>0</v>
      </c>
      <c r="AE23" s="6">
        <v>12</v>
      </c>
      <c r="AF23" s="9">
        <f t="shared" si="14"/>
        <v>0</v>
      </c>
      <c r="AG23" s="1">
        <f t="shared" si="15"/>
        <v>0</v>
      </c>
      <c r="AH23" s="1">
        <f>VLOOKUP(A23,[2]Sheet!$A:$AH,34,0)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44</v>
      </c>
      <c r="C24" s="1">
        <v>102</v>
      </c>
      <c r="D24" s="1"/>
      <c r="E24" s="1">
        <v>6</v>
      </c>
      <c r="F24" s="1">
        <v>96</v>
      </c>
      <c r="G24" s="6">
        <v>1</v>
      </c>
      <c r="H24" s="1">
        <v>180</v>
      </c>
      <c r="I24" s="1"/>
      <c r="J24" s="1">
        <v>6</v>
      </c>
      <c r="K24" s="1">
        <f t="shared" si="2"/>
        <v>0</v>
      </c>
      <c r="L24" s="1"/>
      <c r="M24" s="1"/>
      <c r="N24" s="1"/>
      <c r="O24" s="1">
        <f t="shared" si="3"/>
        <v>1.2</v>
      </c>
      <c r="P24" s="5"/>
      <c r="Q24" s="5"/>
      <c r="R24" s="5">
        <f t="shared" si="12"/>
        <v>0</v>
      </c>
      <c r="S24" s="5"/>
      <c r="T24" s="1"/>
      <c r="U24" s="1">
        <f t="shared" si="4"/>
        <v>80</v>
      </c>
      <c r="V24" s="1">
        <f t="shared" si="5"/>
        <v>80</v>
      </c>
      <c r="W24" s="1">
        <f>VLOOKUP(A24,[1]TDSheet!$A:$L,6,0)/5</f>
        <v>3.6</v>
      </c>
      <c r="X24" s="1">
        <v>4.8</v>
      </c>
      <c r="Y24" s="1">
        <v>2.4</v>
      </c>
      <c r="Z24" s="1">
        <v>3.6</v>
      </c>
      <c r="AA24" s="1">
        <v>0</v>
      </c>
      <c r="AB24" s="1">
        <v>14.4</v>
      </c>
      <c r="AC24" s="29" t="s">
        <v>39</v>
      </c>
      <c r="AD24" s="1">
        <f t="shared" si="13"/>
        <v>0</v>
      </c>
      <c r="AE24" s="6">
        <v>6</v>
      </c>
      <c r="AF24" s="9">
        <f t="shared" si="14"/>
        <v>0</v>
      </c>
      <c r="AG24" s="1">
        <f t="shared" si="15"/>
        <v>0</v>
      </c>
      <c r="AH24" s="1">
        <f>VLOOKUP(A24,[2]Sheet!$A:$AH,34,0)</f>
        <v>12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34</v>
      </c>
      <c r="C25" s="1">
        <v>401</v>
      </c>
      <c r="D25" s="1">
        <v>8</v>
      </c>
      <c r="E25" s="1">
        <v>106</v>
      </c>
      <c r="F25" s="1">
        <v>298</v>
      </c>
      <c r="G25" s="6">
        <v>0.25</v>
      </c>
      <c r="H25" s="1">
        <v>180</v>
      </c>
      <c r="I25" s="1"/>
      <c r="J25" s="1">
        <v>126</v>
      </c>
      <c r="K25" s="1">
        <f t="shared" si="2"/>
        <v>-20</v>
      </c>
      <c r="L25" s="1"/>
      <c r="M25" s="1"/>
      <c r="N25" s="1"/>
      <c r="O25" s="1">
        <f t="shared" si="3"/>
        <v>21.2</v>
      </c>
      <c r="P25" s="5">
        <v>126</v>
      </c>
      <c r="Q25" s="5">
        <f t="shared" si="11"/>
        <v>126</v>
      </c>
      <c r="R25" s="5">
        <f t="shared" si="12"/>
        <v>168</v>
      </c>
      <c r="S25" s="5">
        <v>168</v>
      </c>
      <c r="T25" s="1"/>
      <c r="U25" s="1">
        <f t="shared" si="4"/>
        <v>21.981132075471699</v>
      </c>
      <c r="V25" s="1">
        <f t="shared" si="5"/>
        <v>14.056603773584905</v>
      </c>
      <c r="W25" s="1">
        <f>VLOOKUP(A25,[1]TDSheet!$A:$L,6,0)/5</f>
        <v>5</v>
      </c>
      <c r="X25" s="1">
        <v>31</v>
      </c>
      <c r="Y25" s="1">
        <v>7.4</v>
      </c>
      <c r="Z25" s="1">
        <v>8.4</v>
      </c>
      <c r="AA25" s="1">
        <v>26.2</v>
      </c>
      <c r="AB25" s="1">
        <v>27.2</v>
      </c>
      <c r="AC25" s="1"/>
      <c r="AD25" s="1">
        <f t="shared" si="13"/>
        <v>31.5</v>
      </c>
      <c r="AE25" s="6">
        <v>12</v>
      </c>
      <c r="AF25" s="9">
        <f t="shared" si="14"/>
        <v>14</v>
      </c>
      <c r="AG25" s="1">
        <f t="shared" si="15"/>
        <v>42</v>
      </c>
      <c r="AH25" s="1">
        <f>VLOOKUP(A25,[2]Sheet!$A:$AH,34,0)</f>
        <v>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5" t="s">
        <v>56</v>
      </c>
      <c r="B26" s="25" t="s">
        <v>34</v>
      </c>
      <c r="C26" s="25">
        <v>527</v>
      </c>
      <c r="D26" s="25">
        <v>12</v>
      </c>
      <c r="E26" s="25">
        <v>196</v>
      </c>
      <c r="F26" s="25">
        <v>322</v>
      </c>
      <c r="G26" s="37">
        <v>0.43</v>
      </c>
      <c r="H26" s="25">
        <v>180</v>
      </c>
      <c r="I26" s="25"/>
      <c r="J26" s="25">
        <v>195</v>
      </c>
      <c r="K26" s="25">
        <f t="shared" si="2"/>
        <v>1</v>
      </c>
      <c r="L26" s="25"/>
      <c r="M26" s="25"/>
      <c r="N26" s="25"/>
      <c r="O26" s="25">
        <f t="shared" si="3"/>
        <v>39.200000000000003</v>
      </c>
      <c r="P26" s="38">
        <v>462</v>
      </c>
      <c r="Q26" s="38">
        <v>0</v>
      </c>
      <c r="R26" s="38">
        <f t="shared" si="12"/>
        <v>0</v>
      </c>
      <c r="S26" s="38">
        <v>384</v>
      </c>
      <c r="T26" s="25"/>
      <c r="U26" s="25">
        <f t="shared" si="4"/>
        <v>8.2142857142857135</v>
      </c>
      <c r="V26" s="25">
        <f t="shared" si="5"/>
        <v>8.2142857142857135</v>
      </c>
      <c r="W26" s="25">
        <f>VLOOKUP(A26,[1]TDSheet!$A:$L,6,0)/5</f>
        <v>30.8</v>
      </c>
      <c r="X26" s="25">
        <v>18.2</v>
      </c>
      <c r="Y26" s="25">
        <v>28</v>
      </c>
      <c r="Z26" s="25">
        <v>43.2</v>
      </c>
      <c r="AA26" s="25">
        <v>18.600000000000001</v>
      </c>
      <c r="AB26" s="25">
        <v>11.4</v>
      </c>
      <c r="AC26" s="25" t="s">
        <v>105</v>
      </c>
      <c r="AD26" s="25">
        <f t="shared" si="13"/>
        <v>0</v>
      </c>
      <c r="AE26" s="37">
        <v>16</v>
      </c>
      <c r="AF26" s="39">
        <f t="shared" si="14"/>
        <v>0</v>
      </c>
      <c r="AG26" s="25">
        <f t="shared" si="15"/>
        <v>0</v>
      </c>
      <c r="AH26" s="25">
        <f>VLOOKUP(A26,[2]Sheet!$A:$AH,34,0)</f>
        <v>12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5" t="s">
        <v>57</v>
      </c>
      <c r="B27" s="25" t="s">
        <v>34</v>
      </c>
      <c r="C27" s="25">
        <v>166</v>
      </c>
      <c r="D27" s="25">
        <v>11</v>
      </c>
      <c r="E27" s="25">
        <v>140</v>
      </c>
      <c r="F27" s="25">
        <v>-10</v>
      </c>
      <c r="G27" s="37">
        <v>0.9</v>
      </c>
      <c r="H27" s="25">
        <v>180</v>
      </c>
      <c r="I27" s="25"/>
      <c r="J27" s="25">
        <v>154</v>
      </c>
      <c r="K27" s="25">
        <f t="shared" si="2"/>
        <v>-14</v>
      </c>
      <c r="L27" s="25"/>
      <c r="M27" s="25"/>
      <c r="N27" s="25"/>
      <c r="O27" s="25">
        <f t="shared" si="3"/>
        <v>28</v>
      </c>
      <c r="P27" s="38">
        <v>458</v>
      </c>
      <c r="Q27" s="38">
        <v>0</v>
      </c>
      <c r="R27" s="38">
        <f t="shared" si="12"/>
        <v>0</v>
      </c>
      <c r="S27" s="38">
        <v>480</v>
      </c>
      <c r="T27" s="25"/>
      <c r="U27" s="25">
        <f t="shared" si="4"/>
        <v>-0.35714285714285715</v>
      </c>
      <c r="V27" s="25">
        <f t="shared" si="5"/>
        <v>-0.35714285714285715</v>
      </c>
      <c r="W27" s="25">
        <f>VLOOKUP(A27,[1]TDSheet!$A:$L,6,0)/5</f>
        <v>27</v>
      </c>
      <c r="X27" s="25">
        <v>16</v>
      </c>
      <c r="Y27" s="25">
        <v>27</v>
      </c>
      <c r="Z27" s="25">
        <v>45.8</v>
      </c>
      <c r="AA27" s="25">
        <v>16.600000000000001</v>
      </c>
      <c r="AB27" s="25">
        <v>12.4</v>
      </c>
      <c r="AC27" s="25" t="s">
        <v>106</v>
      </c>
      <c r="AD27" s="25">
        <f t="shared" si="13"/>
        <v>0</v>
      </c>
      <c r="AE27" s="37">
        <v>8</v>
      </c>
      <c r="AF27" s="39">
        <f t="shared" si="14"/>
        <v>0</v>
      </c>
      <c r="AG27" s="25">
        <f t="shared" si="15"/>
        <v>0</v>
      </c>
      <c r="AH27" s="25">
        <f>VLOOKUP(A27,[2]Sheet!$A:$AH,34,0)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 t="s">
        <v>44</v>
      </c>
      <c r="C28" s="1">
        <v>143.1</v>
      </c>
      <c r="D28" s="1">
        <v>2.7</v>
      </c>
      <c r="E28" s="1">
        <v>2.7</v>
      </c>
      <c r="F28" s="1">
        <v>140.4</v>
      </c>
      <c r="G28" s="6">
        <v>1</v>
      </c>
      <c r="H28" s="1">
        <v>180</v>
      </c>
      <c r="I28" s="1"/>
      <c r="J28" s="1">
        <v>5.4</v>
      </c>
      <c r="K28" s="1">
        <f t="shared" si="2"/>
        <v>-2.7</v>
      </c>
      <c r="L28" s="1"/>
      <c r="M28" s="1"/>
      <c r="N28" s="1"/>
      <c r="O28" s="1">
        <f t="shared" si="3"/>
        <v>0.54</v>
      </c>
      <c r="P28" s="5"/>
      <c r="Q28" s="5"/>
      <c r="R28" s="5">
        <f t="shared" si="12"/>
        <v>0</v>
      </c>
      <c r="S28" s="5"/>
      <c r="T28" s="1"/>
      <c r="U28" s="1">
        <f t="shared" si="4"/>
        <v>260</v>
      </c>
      <c r="V28" s="1">
        <f t="shared" si="5"/>
        <v>260</v>
      </c>
      <c r="W28" s="1">
        <f>VLOOKUP(A28,[1]TDSheet!$A:$L,6,0)/5</f>
        <v>1.08</v>
      </c>
      <c r="X28" s="1">
        <v>3.24</v>
      </c>
      <c r="Y28" s="1">
        <v>3.24</v>
      </c>
      <c r="Z28" s="1">
        <v>2.7</v>
      </c>
      <c r="AA28" s="1">
        <v>3.78</v>
      </c>
      <c r="AB28" s="1">
        <v>2.7</v>
      </c>
      <c r="AC28" s="29" t="s">
        <v>39</v>
      </c>
      <c r="AD28" s="1">
        <f t="shared" si="13"/>
        <v>0</v>
      </c>
      <c r="AE28" s="6">
        <v>2.7</v>
      </c>
      <c r="AF28" s="9">
        <f t="shared" si="14"/>
        <v>0</v>
      </c>
      <c r="AG28" s="1">
        <f t="shared" si="15"/>
        <v>0</v>
      </c>
      <c r="AH28" s="1">
        <f>VLOOKUP(A28,[2]Sheet!$A:$AH,34,0)</f>
        <v>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 t="s">
        <v>44</v>
      </c>
      <c r="C29" s="1">
        <v>74.599999999999994</v>
      </c>
      <c r="D29" s="1"/>
      <c r="E29" s="1">
        <v>20</v>
      </c>
      <c r="F29" s="1">
        <v>54.6</v>
      </c>
      <c r="G29" s="6">
        <v>1</v>
      </c>
      <c r="H29" s="1">
        <v>180</v>
      </c>
      <c r="I29" s="1"/>
      <c r="J29" s="1">
        <v>20</v>
      </c>
      <c r="K29" s="1">
        <f t="shared" si="2"/>
        <v>0</v>
      </c>
      <c r="L29" s="1"/>
      <c r="M29" s="1"/>
      <c r="N29" s="1"/>
      <c r="O29" s="1">
        <f t="shared" si="3"/>
        <v>4</v>
      </c>
      <c r="P29" s="5">
        <v>45.4</v>
      </c>
      <c r="Q29" s="5">
        <f>25*O29-F29</f>
        <v>45.4</v>
      </c>
      <c r="R29" s="5">
        <f t="shared" si="12"/>
        <v>60</v>
      </c>
      <c r="S29" s="5">
        <v>60</v>
      </c>
      <c r="T29" s="1"/>
      <c r="U29" s="1">
        <f t="shared" si="4"/>
        <v>28.65</v>
      </c>
      <c r="V29" s="1">
        <f t="shared" si="5"/>
        <v>13.65</v>
      </c>
      <c r="W29" s="1">
        <f>VLOOKUP(A29,[1]TDSheet!$A:$L,6,0)/5</f>
        <v>3</v>
      </c>
      <c r="X29" s="1">
        <v>3</v>
      </c>
      <c r="Y29" s="1">
        <v>4</v>
      </c>
      <c r="Z29" s="1">
        <v>12</v>
      </c>
      <c r="AA29" s="1">
        <v>0</v>
      </c>
      <c r="AB29" s="1">
        <v>0</v>
      </c>
      <c r="AC29" s="1"/>
      <c r="AD29" s="1">
        <f t="shared" si="13"/>
        <v>45.4</v>
      </c>
      <c r="AE29" s="6">
        <v>5</v>
      </c>
      <c r="AF29" s="9">
        <f t="shared" si="14"/>
        <v>12</v>
      </c>
      <c r="AG29" s="1">
        <f t="shared" si="15"/>
        <v>60</v>
      </c>
      <c r="AH29" s="1">
        <f>VLOOKUP(A29,[2]Sheet!$A:$AH,34,0)</f>
        <v>12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5" t="s">
        <v>60</v>
      </c>
      <c r="B30" s="25" t="s">
        <v>34</v>
      </c>
      <c r="C30" s="25">
        <v>503</v>
      </c>
      <c r="D30" s="25">
        <v>4</v>
      </c>
      <c r="E30" s="25">
        <v>269</v>
      </c>
      <c r="F30" s="25">
        <v>176</v>
      </c>
      <c r="G30" s="37">
        <v>0.9</v>
      </c>
      <c r="H30" s="25">
        <v>180</v>
      </c>
      <c r="I30" s="25"/>
      <c r="J30" s="25">
        <v>268</v>
      </c>
      <c r="K30" s="25">
        <f t="shared" si="2"/>
        <v>1</v>
      </c>
      <c r="L30" s="25"/>
      <c r="M30" s="25"/>
      <c r="N30" s="25"/>
      <c r="O30" s="25">
        <f t="shared" si="3"/>
        <v>53.8</v>
      </c>
      <c r="P30" s="38">
        <v>900</v>
      </c>
      <c r="Q30" s="38">
        <v>0</v>
      </c>
      <c r="R30" s="38">
        <f t="shared" si="12"/>
        <v>0</v>
      </c>
      <c r="S30" s="38">
        <v>864</v>
      </c>
      <c r="T30" s="25"/>
      <c r="U30" s="25">
        <f t="shared" si="4"/>
        <v>3.2713754646840152</v>
      </c>
      <c r="V30" s="25">
        <f t="shared" si="5"/>
        <v>3.2713754646840152</v>
      </c>
      <c r="W30" s="25">
        <f>VLOOKUP(A30,[1]TDSheet!$A:$L,6,0)/5</f>
        <v>53.8</v>
      </c>
      <c r="X30" s="25">
        <v>46.8</v>
      </c>
      <c r="Y30" s="25">
        <v>45</v>
      </c>
      <c r="Z30" s="25">
        <v>62</v>
      </c>
      <c r="AA30" s="25">
        <v>21.8</v>
      </c>
      <c r="AB30" s="25">
        <v>18.8</v>
      </c>
      <c r="AC30" s="25" t="s">
        <v>106</v>
      </c>
      <c r="AD30" s="25">
        <f t="shared" si="13"/>
        <v>0</v>
      </c>
      <c r="AE30" s="37">
        <v>8</v>
      </c>
      <c r="AF30" s="39">
        <f t="shared" si="14"/>
        <v>0</v>
      </c>
      <c r="AG30" s="25">
        <f t="shared" si="15"/>
        <v>0</v>
      </c>
      <c r="AH30" s="25">
        <f>VLOOKUP(A30,[2]Sheet!$A:$AH,34,0)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5" t="s">
        <v>61</v>
      </c>
      <c r="B31" s="25" t="s">
        <v>34</v>
      </c>
      <c r="C31" s="25">
        <v>407</v>
      </c>
      <c r="D31" s="25">
        <v>10</v>
      </c>
      <c r="E31" s="25">
        <v>27</v>
      </c>
      <c r="F31" s="27">
        <f>329+F6+F32</f>
        <v>173</v>
      </c>
      <c r="G31" s="37">
        <v>0.43</v>
      </c>
      <c r="H31" s="25">
        <v>180</v>
      </c>
      <c r="I31" s="25"/>
      <c r="J31" s="25">
        <v>219</v>
      </c>
      <c r="K31" s="25">
        <f t="shared" si="2"/>
        <v>-192</v>
      </c>
      <c r="L31" s="25"/>
      <c r="M31" s="25"/>
      <c r="N31" s="25"/>
      <c r="O31" s="25">
        <f t="shared" si="3"/>
        <v>5.4</v>
      </c>
      <c r="P31" s="38"/>
      <c r="Q31" s="38"/>
      <c r="R31" s="38">
        <f t="shared" si="12"/>
        <v>0</v>
      </c>
      <c r="S31" s="38"/>
      <c r="T31" s="25"/>
      <c r="U31" s="25">
        <f t="shared" si="4"/>
        <v>32.037037037037038</v>
      </c>
      <c r="V31" s="25">
        <f t="shared" si="5"/>
        <v>32.037037037037038</v>
      </c>
      <c r="W31" s="25">
        <f>VLOOKUP(A31,[1]TDSheet!$A:$L,6,0)/5</f>
        <v>39.6</v>
      </c>
      <c r="X31" s="25">
        <v>30.8</v>
      </c>
      <c r="Y31" s="25">
        <v>40.799999999999997</v>
      </c>
      <c r="Z31" s="25">
        <v>59.2</v>
      </c>
      <c r="AA31" s="25">
        <v>21</v>
      </c>
      <c r="AB31" s="25">
        <v>22</v>
      </c>
      <c r="AC31" s="40" t="s">
        <v>107</v>
      </c>
      <c r="AD31" s="25">
        <f t="shared" si="13"/>
        <v>0</v>
      </c>
      <c r="AE31" s="37">
        <v>16</v>
      </c>
      <c r="AF31" s="39">
        <f t="shared" si="14"/>
        <v>0</v>
      </c>
      <c r="AG31" s="25">
        <f t="shared" si="15"/>
        <v>0</v>
      </c>
      <c r="AH31" s="25">
        <f>VLOOKUP(A31,[2]Sheet!$A:$AH,34,0)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62</v>
      </c>
      <c r="B32" s="15" t="s">
        <v>34</v>
      </c>
      <c r="C32" s="15">
        <v>-3</v>
      </c>
      <c r="D32" s="15"/>
      <c r="E32" s="15"/>
      <c r="F32" s="27">
        <v>-3</v>
      </c>
      <c r="G32" s="16">
        <v>0</v>
      </c>
      <c r="H32" s="15"/>
      <c r="I32" s="15"/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7"/>
      <c r="T32" s="15"/>
      <c r="U32" s="15" t="e">
        <f t="shared" si="4"/>
        <v>#DIV/0!</v>
      </c>
      <c r="V32" s="15" t="e">
        <f t="shared" si="5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9" t="s">
        <v>98</v>
      </c>
      <c r="AD32" s="15"/>
      <c r="AE32" s="16">
        <v>0</v>
      </c>
      <c r="AF32" s="18"/>
      <c r="AG32" s="15"/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5" t="s">
        <v>63</v>
      </c>
      <c r="B33" s="25" t="s">
        <v>34</v>
      </c>
      <c r="C33" s="25">
        <v>418</v>
      </c>
      <c r="D33" s="25">
        <v>3</v>
      </c>
      <c r="E33" s="25">
        <v>282</v>
      </c>
      <c r="F33" s="25">
        <v>80</v>
      </c>
      <c r="G33" s="37">
        <v>0.9</v>
      </c>
      <c r="H33" s="25">
        <v>180</v>
      </c>
      <c r="I33" s="25"/>
      <c r="J33" s="25">
        <v>279</v>
      </c>
      <c r="K33" s="25">
        <f t="shared" si="2"/>
        <v>3</v>
      </c>
      <c r="L33" s="25"/>
      <c r="M33" s="25"/>
      <c r="N33" s="25"/>
      <c r="O33" s="25">
        <f t="shared" si="3"/>
        <v>56.4</v>
      </c>
      <c r="P33" s="38">
        <v>1048</v>
      </c>
      <c r="Q33" s="38">
        <v>0</v>
      </c>
      <c r="R33" s="38">
        <f t="shared" ref="R33:R34" si="16">AF33*AE33</f>
        <v>0</v>
      </c>
      <c r="S33" s="38">
        <v>1056</v>
      </c>
      <c r="T33" s="25"/>
      <c r="U33" s="25">
        <f t="shared" si="4"/>
        <v>1.4184397163120568</v>
      </c>
      <c r="V33" s="25">
        <f t="shared" si="5"/>
        <v>1.4184397163120568</v>
      </c>
      <c r="W33" s="25">
        <f>VLOOKUP(A33,[1]TDSheet!$A:$L,6,0)/5</f>
        <v>39.6</v>
      </c>
      <c r="X33" s="25">
        <v>38.6</v>
      </c>
      <c r="Y33" s="25">
        <v>0</v>
      </c>
      <c r="Z33" s="25">
        <v>31</v>
      </c>
      <c r="AA33" s="25">
        <v>21</v>
      </c>
      <c r="AB33" s="25">
        <v>17.600000000000001</v>
      </c>
      <c r="AC33" s="25" t="s">
        <v>106</v>
      </c>
      <c r="AD33" s="25">
        <f t="shared" ref="AD33:AD34" si="17">Q33*G33</f>
        <v>0</v>
      </c>
      <c r="AE33" s="37">
        <v>8</v>
      </c>
      <c r="AF33" s="39">
        <f t="shared" ref="AF33:AF34" si="18">MROUND(Q33,AE33*AH33)/AE33</f>
        <v>0</v>
      </c>
      <c r="AG33" s="25">
        <f t="shared" ref="AG33:AG34" si="19">AF33*AE33*G33</f>
        <v>0</v>
      </c>
      <c r="AH33" s="25">
        <f>VLOOKUP(A33,[2]Sheet!$A:$AH,34,0)</f>
        <v>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5" t="s">
        <v>64</v>
      </c>
      <c r="B34" s="25" t="s">
        <v>34</v>
      </c>
      <c r="C34" s="25">
        <v>397.67399999999998</v>
      </c>
      <c r="D34" s="25">
        <v>61</v>
      </c>
      <c r="E34" s="25">
        <v>181</v>
      </c>
      <c r="F34" s="25">
        <v>204.67400000000001</v>
      </c>
      <c r="G34" s="37">
        <v>0.43</v>
      </c>
      <c r="H34" s="25">
        <v>180</v>
      </c>
      <c r="I34" s="25"/>
      <c r="J34" s="25">
        <v>215</v>
      </c>
      <c r="K34" s="25">
        <f t="shared" ref="K34:K59" si="20">E34-J34</f>
        <v>-34</v>
      </c>
      <c r="L34" s="25"/>
      <c r="M34" s="25"/>
      <c r="N34" s="25"/>
      <c r="O34" s="25">
        <f t="shared" si="3"/>
        <v>36.200000000000003</v>
      </c>
      <c r="P34" s="38">
        <v>519.32600000000002</v>
      </c>
      <c r="Q34" s="38">
        <v>0</v>
      </c>
      <c r="R34" s="38">
        <f t="shared" si="16"/>
        <v>0</v>
      </c>
      <c r="S34" s="38">
        <v>576</v>
      </c>
      <c r="T34" s="25"/>
      <c r="U34" s="25">
        <f t="shared" si="4"/>
        <v>5.6539779005524862</v>
      </c>
      <c r="V34" s="25">
        <f t="shared" si="5"/>
        <v>5.6539779005524862</v>
      </c>
      <c r="W34" s="25">
        <f>VLOOKUP(A34,[1]TDSheet!$A:$L,6,0)/5</f>
        <v>41.6</v>
      </c>
      <c r="X34" s="25">
        <v>35</v>
      </c>
      <c r="Y34" s="25">
        <v>46.8</v>
      </c>
      <c r="Z34" s="25">
        <v>63.6</v>
      </c>
      <c r="AA34" s="25">
        <v>23.4</v>
      </c>
      <c r="AB34" s="25">
        <v>21.8</v>
      </c>
      <c r="AC34" s="25" t="s">
        <v>105</v>
      </c>
      <c r="AD34" s="25">
        <f t="shared" si="17"/>
        <v>0</v>
      </c>
      <c r="AE34" s="37">
        <v>16</v>
      </c>
      <c r="AF34" s="39">
        <f t="shared" si="18"/>
        <v>0</v>
      </c>
      <c r="AG34" s="25">
        <f t="shared" si="19"/>
        <v>0</v>
      </c>
      <c r="AH34" s="25">
        <f>VLOOKUP(A34,[2]Sheet!$A:$AH,34,0)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0" t="s">
        <v>65</v>
      </c>
      <c r="B35" s="20" t="s">
        <v>44</v>
      </c>
      <c r="C35" s="20"/>
      <c r="D35" s="20"/>
      <c r="E35" s="20"/>
      <c r="F35" s="20"/>
      <c r="G35" s="21">
        <v>0</v>
      </c>
      <c r="H35" s="20">
        <v>180</v>
      </c>
      <c r="I35" s="20"/>
      <c r="J35" s="20"/>
      <c r="K35" s="20">
        <f t="shared" si="20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2"/>
      <c r="T35" s="20"/>
      <c r="U35" s="20" t="e">
        <f t="shared" si="4"/>
        <v>#DIV/0!</v>
      </c>
      <c r="V35" s="20" t="e">
        <f t="shared" si="5"/>
        <v>#DIV/0!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3" t="s">
        <v>92</v>
      </c>
      <c r="AD35" s="20"/>
      <c r="AE35" s="21">
        <v>0</v>
      </c>
      <c r="AF35" s="24"/>
      <c r="AG35" s="20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34</v>
      </c>
      <c r="C36" s="1">
        <v>223</v>
      </c>
      <c r="D36" s="1">
        <v>3</v>
      </c>
      <c r="E36" s="1">
        <v>56</v>
      </c>
      <c r="F36" s="1">
        <v>160</v>
      </c>
      <c r="G36" s="6">
        <v>0.4</v>
      </c>
      <c r="H36" s="1">
        <v>180</v>
      </c>
      <c r="I36" s="1"/>
      <c r="J36" s="1">
        <v>62</v>
      </c>
      <c r="K36" s="1">
        <f t="shared" si="20"/>
        <v>-6</v>
      </c>
      <c r="L36" s="1"/>
      <c r="M36" s="1"/>
      <c r="N36" s="1"/>
      <c r="O36" s="1">
        <f t="shared" si="3"/>
        <v>11.2</v>
      </c>
      <c r="P36" s="5">
        <v>120</v>
      </c>
      <c r="Q36" s="5">
        <f>25*O36-F36</f>
        <v>120</v>
      </c>
      <c r="R36" s="5">
        <f t="shared" ref="R36:R45" si="21">AF36*AE36</f>
        <v>192</v>
      </c>
      <c r="S36" s="5">
        <v>192</v>
      </c>
      <c r="T36" s="1"/>
      <c r="U36" s="30">
        <f t="shared" si="4"/>
        <v>31.428571428571431</v>
      </c>
      <c r="V36" s="1">
        <f t="shared" si="5"/>
        <v>14.285714285714286</v>
      </c>
      <c r="W36" s="1">
        <f>VLOOKUP(A36,[1]TDSheet!$A:$L,6,0)/5</f>
        <v>9.4</v>
      </c>
      <c r="X36" s="1">
        <v>12.2</v>
      </c>
      <c r="Y36" s="1">
        <v>8.1999999999999993</v>
      </c>
      <c r="Z36" s="1">
        <v>18.8</v>
      </c>
      <c r="AA36" s="1">
        <v>0.8</v>
      </c>
      <c r="AB36" s="1">
        <v>3.6</v>
      </c>
      <c r="AC36" s="25" t="s">
        <v>39</v>
      </c>
      <c r="AD36" s="1">
        <f t="shared" ref="AD36:AD45" si="22">Q36*G36</f>
        <v>48</v>
      </c>
      <c r="AE36" s="6">
        <v>16</v>
      </c>
      <c r="AF36" s="9">
        <f t="shared" ref="AF36:AF45" si="23">MROUND(Q36,AE36*AH36)/AE36</f>
        <v>12</v>
      </c>
      <c r="AG36" s="1">
        <f t="shared" ref="AG36:AG45" si="24">AF36*AE36*G36</f>
        <v>76.800000000000011</v>
      </c>
      <c r="AH36" s="1">
        <f>VLOOKUP(A36,[2]Sheet!$A:$AH,34,0)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34</v>
      </c>
      <c r="C37" s="1">
        <v>44</v>
      </c>
      <c r="D37" s="1"/>
      <c r="E37" s="1"/>
      <c r="F37" s="1">
        <v>40</v>
      </c>
      <c r="G37" s="6">
        <v>0.7</v>
      </c>
      <c r="H37" s="1">
        <v>180</v>
      </c>
      <c r="I37" s="1"/>
      <c r="J37" s="1">
        <v>6</v>
      </c>
      <c r="K37" s="1">
        <f t="shared" si="20"/>
        <v>-6</v>
      </c>
      <c r="L37" s="1"/>
      <c r="M37" s="1"/>
      <c r="N37" s="1"/>
      <c r="O37" s="1">
        <f t="shared" si="3"/>
        <v>0</v>
      </c>
      <c r="P37" s="5"/>
      <c r="Q37" s="5"/>
      <c r="R37" s="5">
        <f t="shared" si="21"/>
        <v>0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0</v>
      </c>
      <c r="X37" s="1">
        <v>1.2</v>
      </c>
      <c r="Y37" s="1">
        <v>2.6</v>
      </c>
      <c r="Z37" s="1">
        <v>2.6</v>
      </c>
      <c r="AA37" s="1">
        <v>2.2000000000000002</v>
      </c>
      <c r="AB37" s="1">
        <v>3.4</v>
      </c>
      <c r="AC37" s="29" t="s">
        <v>39</v>
      </c>
      <c r="AD37" s="1">
        <f t="shared" si="22"/>
        <v>0</v>
      </c>
      <c r="AE37" s="6">
        <v>8</v>
      </c>
      <c r="AF37" s="9">
        <f t="shared" si="23"/>
        <v>0</v>
      </c>
      <c r="AG37" s="1">
        <f t="shared" si="24"/>
        <v>0</v>
      </c>
      <c r="AH37" s="1">
        <f>VLOOKUP(A37,[2]Sheet!$A:$AH,34,0)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31" t="s">
        <v>68</v>
      </c>
      <c r="B38" s="31" t="s">
        <v>34</v>
      </c>
      <c r="C38" s="31">
        <v>32</v>
      </c>
      <c r="D38" s="31"/>
      <c r="E38" s="31">
        <v>9</v>
      </c>
      <c r="F38" s="31">
        <v>17</v>
      </c>
      <c r="G38" s="32">
        <v>0</v>
      </c>
      <c r="H38" s="31">
        <v>180</v>
      </c>
      <c r="I38" s="31"/>
      <c r="J38" s="31">
        <v>9</v>
      </c>
      <c r="K38" s="31">
        <f t="shared" si="20"/>
        <v>0</v>
      </c>
      <c r="L38" s="31"/>
      <c r="M38" s="31"/>
      <c r="N38" s="31"/>
      <c r="O38" s="31">
        <f t="shared" si="3"/>
        <v>1.8</v>
      </c>
      <c r="P38" s="33">
        <v>37</v>
      </c>
      <c r="Q38" s="33">
        <v>0</v>
      </c>
      <c r="R38" s="33"/>
      <c r="S38" s="33">
        <v>0</v>
      </c>
      <c r="T38" s="31"/>
      <c r="U38" s="31">
        <f t="shared" si="4"/>
        <v>9.4444444444444446</v>
      </c>
      <c r="V38" s="31">
        <f t="shared" si="5"/>
        <v>9.4444444444444446</v>
      </c>
      <c r="W38" s="31">
        <f>VLOOKUP(A38,[1]TDSheet!$A:$L,6,0)/5</f>
        <v>2.4</v>
      </c>
      <c r="X38" s="31">
        <v>1.8</v>
      </c>
      <c r="Y38" s="31">
        <v>3</v>
      </c>
      <c r="Z38" s="31">
        <v>2.8</v>
      </c>
      <c r="AA38" s="31">
        <v>3.2</v>
      </c>
      <c r="AB38" s="31">
        <v>2.2000000000000002</v>
      </c>
      <c r="AC38" s="34" t="s">
        <v>92</v>
      </c>
      <c r="AD38" s="31">
        <f t="shared" si="22"/>
        <v>0</v>
      </c>
      <c r="AE38" s="32">
        <v>0</v>
      </c>
      <c r="AF38" s="35"/>
      <c r="AG38" s="31"/>
      <c r="AH38" s="31">
        <f>VLOOKUP(A38,[2]Sheet!$A:$AH,34,0)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34</v>
      </c>
      <c r="C39" s="1">
        <v>300</v>
      </c>
      <c r="D39" s="1"/>
      <c r="E39" s="1">
        <v>152</v>
      </c>
      <c r="F39" s="1">
        <v>120</v>
      </c>
      <c r="G39" s="6">
        <v>0.7</v>
      </c>
      <c r="H39" s="1">
        <v>180</v>
      </c>
      <c r="I39" s="1"/>
      <c r="J39" s="1">
        <v>155</v>
      </c>
      <c r="K39" s="1">
        <f t="shared" si="20"/>
        <v>-3</v>
      </c>
      <c r="L39" s="1"/>
      <c r="M39" s="1"/>
      <c r="N39" s="1"/>
      <c r="O39" s="1">
        <f t="shared" si="3"/>
        <v>30.4</v>
      </c>
      <c r="P39" s="5">
        <v>488</v>
      </c>
      <c r="Q39" s="5">
        <f t="shared" ref="Q39" si="25">20*O39-F39</f>
        <v>488</v>
      </c>
      <c r="R39" s="5">
        <f t="shared" si="21"/>
        <v>480</v>
      </c>
      <c r="S39" s="5">
        <v>480</v>
      </c>
      <c r="T39" s="1"/>
      <c r="U39" s="1">
        <f t="shared" si="4"/>
        <v>19.736842105263158</v>
      </c>
      <c r="V39" s="1">
        <f t="shared" si="5"/>
        <v>3.9473684210526319</v>
      </c>
      <c r="W39" s="1">
        <f>VLOOKUP(A39,[1]TDSheet!$A:$L,6,0)/5</f>
        <v>22</v>
      </c>
      <c r="X39" s="1">
        <v>28.2</v>
      </c>
      <c r="Y39" s="1">
        <v>30.6</v>
      </c>
      <c r="Z39" s="1">
        <v>50.2</v>
      </c>
      <c r="AA39" s="1">
        <v>12</v>
      </c>
      <c r="AB39" s="1">
        <v>14.6</v>
      </c>
      <c r="AC39" s="1"/>
      <c r="AD39" s="1">
        <f t="shared" si="22"/>
        <v>341.59999999999997</v>
      </c>
      <c r="AE39" s="6">
        <v>8</v>
      </c>
      <c r="AF39" s="9">
        <f t="shared" si="23"/>
        <v>60</v>
      </c>
      <c r="AG39" s="1">
        <f t="shared" si="24"/>
        <v>336</v>
      </c>
      <c r="AH39" s="1">
        <f>VLOOKUP(A39,[2]Sheet!$A:$AH,34,0)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34</v>
      </c>
      <c r="C40" s="1">
        <v>95</v>
      </c>
      <c r="D40" s="1"/>
      <c r="E40" s="1">
        <v>10</v>
      </c>
      <c r="F40" s="1">
        <v>74</v>
      </c>
      <c r="G40" s="6">
        <v>0.9</v>
      </c>
      <c r="H40" s="1">
        <v>180</v>
      </c>
      <c r="I40" s="1"/>
      <c r="J40" s="1">
        <v>10</v>
      </c>
      <c r="K40" s="1">
        <f t="shared" si="20"/>
        <v>0</v>
      </c>
      <c r="L40" s="1"/>
      <c r="M40" s="1"/>
      <c r="N40" s="1"/>
      <c r="O40" s="1">
        <f t="shared" si="3"/>
        <v>2</v>
      </c>
      <c r="P40" s="5"/>
      <c r="Q40" s="5"/>
      <c r="R40" s="5">
        <f t="shared" si="21"/>
        <v>0</v>
      </c>
      <c r="S40" s="5"/>
      <c r="T40" s="1"/>
      <c r="U40" s="1">
        <f t="shared" si="4"/>
        <v>37</v>
      </c>
      <c r="V40" s="1">
        <f t="shared" si="5"/>
        <v>37</v>
      </c>
      <c r="W40" s="1">
        <f>VLOOKUP(A40,[1]TDSheet!$A:$L,6,0)/5</f>
        <v>5.2</v>
      </c>
      <c r="X40" s="1">
        <v>3.8</v>
      </c>
      <c r="Y40" s="1">
        <v>5.4</v>
      </c>
      <c r="Z40" s="1">
        <v>9.6</v>
      </c>
      <c r="AA40" s="1">
        <v>2.8</v>
      </c>
      <c r="AB40" s="1">
        <v>5.2</v>
      </c>
      <c r="AC40" s="29" t="s">
        <v>39</v>
      </c>
      <c r="AD40" s="1">
        <f t="shared" si="22"/>
        <v>0</v>
      </c>
      <c r="AE40" s="6">
        <v>8</v>
      </c>
      <c r="AF40" s="9">
        <f t="shared" si="23"/>
        <v>0</v>
      </c>
      <c r="AG40" s="1">
        <f t="shared" si="24"/>
        <v>0</v>
      </c>
      <c r="AH40" s="1">
        <f>VLOOKUP(A40,[2]Sheet!$A:$AH,34,0)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34</v>
      </c>
      <c r="C41" s="1">
        <v>253</v>
      </c>
      <c r="D41" s="1">
        <v>2</v>
      </c>
      <c r="E41" s="1">
        <v>10</v>
      </c>
      <c r="F41" s="1">
        <v>231</v>
      </c>
      <c r="G41" s="6">
        <v>0.43</v>
      </c>
      <c r="H41" s="1">
        <v>180</v>
      </c>
      <c r="I41" s="1"/>
      <c r="J41" s="1">
        <v>12</v>
      </c>
      <c r="K41" s="1">
        <f t="shared" si="20"/>
        <v>-2</v>
      </c>
      <c r="L41" s="1"/>
      <c r="M41" s="1"/>
      <c r="N41" s="1"/>
      <c r="O41" s="1">
        <f t="shared" si="3"/>
        <v>2</v>
      </c>
      <c r="P41" s="5"/>
      <c r="Q41" s="5"/>
      <c r="R41" s="5">
        <f t="shared" si="21"/>
        <v>0</v>
      </c>
      <c r="S41" s="5"/>
      <c r="T41" s="1"/>
      <c r="U41" s="1">
        <f t="shared" si="4"/>
        <v>115.5</v>
      </c>
      <c r="V41" s="1">
        <f t="shared" si="5"/>
        <v>115.5</v>
      </c>
      <c r="W41" s="1">
        <f>VLOOKUP(A41,[1]TDSheet!$A:$L,6,0)/5</f>
        <v>2</v>
      </c>
      <c r="X41" s="1">
        <v>3</v>
      </c>
      <c r="Y41" s="1">
        <v>1.4</v>
      </c>
      <c r="Z41" s="1">
        <v>7.4</v>
      </c>
      <c r="AA41" s="1">
        <v>0</v>
      </c>
      <c r="AB41" s="1">
        <v>1.6</v>
      </c>
      <c r="AC41" s="29" t="s">
        <v>39</v>
      </c>
      <c r="AD41" s="1">
        <f t="shared" si="22"/>
        <v>0</v>
      </c>
      <c r="AE41" s="6">
        <v>16</v>
      </c>
      <c r="AF41" s="9">
        <f t="shared" si="23"/>
        <v>0</v>
      </c>
      <c r="AG41" s="1">
        <f t="shared" si="24"/>
        <v>0</v>
      </c>
      <c r="AH41" s="1">
        <f>VLOOKUP(A41,[2]Sheet!$A:$AH,34,0)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34</v>
      </c>
      <c r="C42" s="1">
        <v>120</v>
      </c>
      <c r="D42" s="1"/>
      <c r="E42" s="1">
        <v>13</v>
      </c>
      <c r="F42" s="1">
        <v>99</v>
      </c>
      <c r="G42" s="6">
        <v>0.9</v>
      </c>
      <c r="H42" s="1">
        <v>180</v>
      </c>
      <c r="I42" s="1"/>
      <c r="J42" s="1">
        <v>21</v>
      </c>
      <c r="K42" s="1">
        <f t="shared" si="20"/>
        <v>-8</v>
      </c>
      <c r="L42" s="1"/>
      <c r="M42" s="1"/>
      <c r="N42" s="1"/>
      <c r="O42" s="1">
        <f t="shared" si="3"/>
        <v>2.6</v>
      </c>
      <c r="P42" s="5"/>
      <c r="Q42" s="5"/>
      <c r="R42" s="5">
        <f t="shared" si="21"/>
        <v>0</v>
      </c>
      <c r="S42" s="5"/>
      <c r="T42" s="1"/>
      <c r="U42" s="1">
        <f t="shared" si="4"/>
        <v>38.076923076923073</v>
      </c>
      <c r="V42" s="1">
        <f t="shared" si="5"/>
        <v>38.076923076923073</v>
      </c>
      <c r="W42" s="1">
        <f>VLOOKUP(A42,[1]TDSheet!$A:$L,6,0)/5</f>
        <v>5.2</v>
      </c>
      <c r="X42" s="1">
        <v>6</v>
      </c>
      <c r="Y42" s="1">
        <v>6.8</v>
      </c>
      <c r="Z42" s="1">
        <v>8.1999999999999993</v>
      </c>
      <c r="AA42" s="1">
        <v>3.2</v>
      </c>
      <c r="AB42" s="1">
        <v>3</v>
      </c>
      <c r="AC42" s="29" t="s">
        <v>39</v>
      </c>
      <c r="AD42" s="1">
        <f t="shared" si="22"/>
        <v>0</v>
      </c>
      <c r="AE42" s="6">
        <v>8</v>
      </c>
      <c r="AF42" s="9">
        <f t="shared" si="23"/>
        <v>0</v>
      </c>
      <c r="AG42" s="1">
        <f t="shared" si="24"/>
        <v>0</v>
      </c>
      <c r="AH42" s="1">
        <f>VLOOKUP(A42,[2]Sheet!$A:$AH,34,0)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34</v>
      </c>
      <c r="C43" s="1">
        <v>182</v>
      </c>
      <c r="D43" s="1"/>
      <c r="E43" s="1">
        <v>7</v>
      </c>
      <c r="F43" s="1">
        <v>175</v>
      </c>
      <c r="G43" s="6">
        <v>0.43</v>
      </c>
      <c r="H43" s="1">
        <v>180</v>
      </c>
      <c r="I43" s="1"/>
      <c r="J43" s="1">
        <v>14</v>
      </c>
      <c r="K43" s="1">
        <f t="shared" si="20"/>
        <v>-7</v>
      </c>
      <c r="L43" s="1"/>
      <c r="M43" s="1"/>
      <c r="N43" s="1"/>
      <c r="O43" s="1">
        <f t="shared" si="3"/>
        <v>1.4</v>
      </c>
      <c r="P43" s="5"/>
      <c r="Q43" s="5"/>
      <c r="R43" s="5">
        <f t="shared" si="21"/>
        <v>0</v>
      </c>
      <c r="S43" s="5"/>
      <c r="T43" s="1"/>
      <c r="U43" s="1">
        <f t="shared" si="4"/>
        <v>125.00000000000001</v>
      </c>
      <c r="V43" s="1">
        <f t="shared" si="5"/>
        <v>125.00000000000001</v>
      </c>
      <c r="W43" s="1">
        <f>VLOOKUP(A43,[1]TDSheet!$A:$L,6,0)/5</f>
        <v>4.5999999999999996</v>
      </c>
      <c r="X43" s="1">
        <v>5.8</v>
      </c>
      <c r="Y43" s="1">
        <v>6.4</v>
      </c>
      <c r="Z43" s="1">
        <v>6.6</v>
      </c>
      <c r="AA43" s="1">
        <v>3</v>
      </c>
      <c r="AB43" s="1">
        <v>7.2</v>
      </c>
      <c r="AC43" s="29" t="s">
        <v>39</v>
      </c>
      <c r="AD43" s="1">
        <f t="shared" si="22"/>
        <v>0</v>
      </c>
      <c r="AE43" s="6">
        <v>16</v>
      </c>
      <c r="AF43" s="9">
        <f t="shared" si="23"/>
        <v>0</v>
      </c>
      <c r="AG43" s="1">
        <f t="shared" si="24"/>
        <v>0</v>
      </c>
      <c r="AH43" s="1">
        <f>VLOOKUP(A43,[2]Sheet!$A:$AH,34,0)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34</v>
      </c>
      <c r="C44" s="1">
        <v>88</v>
      </c>
      <c r="D44" s="1"/>
      <c r="E44" s="1">
        <v>20</v>
      </c>
      <c r="F44" s="1">
        <v>62</v>
      </c>
      <c r="G44" s="6">
        <v>1</v>
      </c>
      <c r="H44" s="1">
        <v>180</v>
      </c>
      <c r="I44" s="1"/>
      <c r="J44" s="1">
        <v>20</v>
      </c>
      <c r="K44" s="1">
        <f t="shared" si="20"/>
        <v>0</v>
      </c>
      <c r="L44" s="1"/>
      <c r="M44" s="1"/>
      <c r="N44" s="1"/>
      <c r="O44" s="1">
        <f t="shared" si="3"/>
        <v>4</v>
      </c>
      <c r="P44" s="5">
        <v>38</v>
      </c>
      <c r="Q44" s="5">
        <f t="shared" ref="Q44" si="26">25*O44-F44</f>
        <v>38</v>
      </c>
      <c r="R44" s="5">
        <f t="shared" si="21"/>
        <v>60</v>
      </c>
      <c r="S44" s="5">
        <v>60</v>
      </c>
      <c r="T44" s="1"/>
      <c r="U44" s="30">
        <f t="shared" si="4"/>
        <v>30.5</v>
      </c>
      <c r="V44" s="1">
        <f t="shared" si="5"/>
        <v>15.5</v>
      </c>
      <c r="W44" s="1">
        <f>VLOOKUP(A44,[1]TDSheet!$A:$L,6,0)/5</f>
        <v>4.8</v>
      </c>
      <c r="X44" s="1">
        <v>3.8</v>
      </c>
      <c r="Y44" s="1">
        <v>6.8</v>
      </c>
      <c r="Z44" s="1">
        <v>7</v>
      </c>
      <c r="AA44" s="1">
        <v>5.2</v>
      </c>
      <c r="AB44" s="1">
        <v>5.6</v>
      </c>
      <c r="AC44" s="25" t="s">
        <v>39</v>
      </c>
      <c r="AD44" s="1">
        <f t="shared" si="22"/>
        <v>38</v>
      </c>
      <c r="AE44" s="6">
        <v>5</v>
      </c>
      <c r="AF44" s="9">
        <f t="shared" si="23"/>
        <v>12</v>
      </c>
      <c r="AG44" s="1">
        <f t="shared" si="24"/>
        <v>60</v>
      </c>
      <c r="AH44" s="1">
        <f>VLOOKUP(A44,[2]Sheet!$A:$AH,34,0)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44</v>
      </c>
      <c r="C45" s="1">
        <v>51.8</v>
      </c>
      <c r="D45" s="1"/>
      <c r="E45" s="1">
        <v>11.1</v>
      </c>
      <c r="F45" s="1">
        <v>40.700000000000003</v>
      </c>
      <c r="G45" s="6">
        <v>1</v>
      </c>
      <c r="H45" s="1">
        <v>180</v>
      </c>
      <c r="I45" s="1"/>
      <c r="J45" s="1">
        <v>11.1</v>
      </c>
      <c r="K45" s="1">
        <f t="shared" si="20"/>
        <v>0</v>
      </c>
      <c r="L45" s="1"/>
      <c r="M45" s="1"/>
      <c r="N45" s="1"/>
      <c r="O45" s="1">
        <f t="shared" si="3"/>
        <v>2.2199999999999998</v>
      </c>
      <c r="P45" s="5">
        <v>25.899999999999991</v>
      </c>
      <c r="Q45" s="5">
        <f>30*O45-F45</f>
        <v>25.899999999999991</v>
      </c>
      <c r="R45" s="5">
        <f t="shared" si="21"/>
        <v>51.800000000000004</v>
      </c>
      <c r="S45" s="5">
        <v>52</v>
      </c>
      <c r="T45" s="1"/>
      <c r="U45" s="30">
        <f t="shared" si="4"/>
        <v>41.666666666666671</v>
      </c>
      <c r="V45" s="1">
        <f t="shared" si="5"/>
        <v>18.333333333333336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25" t="s">
        <v>76</v>
      </c>
      <c r="AD45" s="1">
        <f t="shared" si="22"/>
        <v>25.899999999999991</v>
      </c>
      <c r="AE45" s="6">
        <v>3.7</v>
      </c>
      <c r="AF45" s="9">
        <f t="shared" si="23"/>
        <v>14</v>
      </c>
      <c r="AG45" s="1">
        <f t="shared" si="24"/>
        <v>51.800000000000004</v>
      </c>
      <c r="AH45" s="1">
        <f>VLOOKUP(A45,[2]Sheet!$A:$AH,34,0)</f>
        <v>14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77</v>
      </c>
      <c r="B46" s="15" t="s">
        <v>34</v>
      </c>
      <c r="C46" s="15">
        <v>8</v>
      </c>
      <c r="D46" s="15"/>
      <c r="E46" s="15"/>
      <c r="F46" s="15">
        <v>8</v>
      </c>
      <c r="G46" s="16">
        <v>0</v>
      </c>
      <c r="H46" s="15">
        <v>365</v>
      </c>
      <c r="I46" s="15"/>
      <c r="J46" s="15"/>
      <c r="K46" s="15">
        <f t="shared" si="20"/>
        <v>0</v>
      </c>
      <c r="L46" s="15"/>
      <c r="M46" s="15"/>
      <c r="N46" s="15"/>
      <c r="O46" s="15">
        <f t="shared" si="3"/>
        <v>0</v>
      </c>
      <c r="P46" s="17"/>
      <c r="Q46" s="17"/>
      <c r="R46" s="17"/>
      <c r="S46" s="17"/>
      <c r="T46" s="15"/>
      <c r="U46" s="15" t="e">
        <f t="shared" si="4"/>
        <v>#DIV/0!</v>
      </c>
      <c r="V46" s="15" t="e">
        <f t="shared" si="5"/>
        <v>#DIV/0!</v>
      </c>
      <c r="W46" s="15">
        <v>0</v>
      </c>
      <c r="X46" s="15">
        <v>0</v>
      </c>
      <c r="Y46" s="15">
        <v>0</v>
      </c>
      <c r="Z46" s="15">
        <v>0</v>
      </c>
      <c r="AA46" s="15">
        <v>4.4000000000000004</v>
      </c>
      <c r="AB46" s="15">
        <v>1.8</v>
      </c>
      <c r="AC46" s="26" t="s">
        <v>97</v>
      </c>
      <c r="AD46" s="15"/>
      <c r="AE46" s="16">
        <v>0</v>
      </c>
      <c r="AF46" s="18"/>
      <c r="AG46" s="15"/>
      <c r="AH46" s="15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 t="s">
        <v>34</v>
      </c>
      <c r="C47" s="1">
        <v>1005</v>
      </c>
      <c r="D47" s="1">
        <v>27</v>
      </c>
      <c r="E47" s="1">
        <v>387</v>
      </c>
      <c r="F47" s="1">
        <v>608</v>
      </c>
      <c r="G47" s="6">
        <v>0.25</v>
      </c>
      <c r="H47" s="1">
        <v>180</v>
      </c>
      <c r="I47" s="1"/>
      <c r="J47" s="1">
        <v>414</v>
      </c>
      <c r="K47" s="1">
        <f t="shared" si="20"/>
        <v>-27</v>
      </c>
      <c r="L47" s="1"/>
      <c r="M47" s="1"/>
      <c r="N47" s="1"/>
      <c r="O47" s="1">
        <f t="shared" si="3"/>
        <v>77.400000000000006</v>
      </c>
      <c r="P47" s="5">
        <v>940</v>
      </c>
      <c r="Q47" s="5">
        <f t="shared" ref="Q47:Q48" si="27">20*O47-F47</f>
        <v>940</v>
      </c>
      <c r="R47" s="5">
        <f t="shared" ref="R47:R50" si="28">AF47*AE47</f>
        <v>1008</v>
      </c>
      <c r="S47" s="5">
        <v>1008</v>
      </c>
      <c r="T47" s="1"/>
      <c r="U47" s="1">
        <f t="shared" si="4"/>
        <v>20.878552971576227</v>
      </c>
      <c r="V47" s="1">
        <f t="shared" si="5"/>
        <v>7.8552971576227382</v>
      </c>
      <c r="W47" s="1">
        <f>VLOOKUP(A47,[1]TDSheet!$A:$L,6,0)/5</f>
        <v>33.799999999999997</v>
      </c>
      <c r="X47" s="1">
        <v>68.400000000000006</v>
      </c>
      <c r="Y47" s="1">
        <v>72.2</v>
      </c>
      <c r="Z47" s="1">
        <v>95.2</v>
      </c>
      <c r="AA47" s="1">
        <v>33.799999999999997</v>
      </c>
      <c r="AB47" s="1">
        <v>38.799999999999997</v>
      </c>
      <c r="AC47" s="1"/>
      <c r="AD47" s="1">
        <f t="shared" ref="AD47:AD50" si="29">Q47*G47</f>
        <v>235</v>
      </c>
      <c r="AE47" s="6">
        <v>12</v>
      </c>
      <c r="AF47" s="9">
        <f t="shared" ref="AF47:AF50" si="30">MROUND(Q47,AE47*AH47)/AE47</f>
        <v>84</v>
      </c>
      <c r="AG47" s="1">
        <f t="shared" ref="AG47:AG50" si="31">AF47*AE47*G47</f>
        <v>252</v>
      </c>
      <c r="AH47" s="1">
        <f>VLOOKUP(A47,[2]Sheet!$A:$AH,34,0)</f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34</v>
      </c>
      <c r="C48" s="1">
        <v>436</v>
      </c>
      <c r="D48" s="1">
        <v>18</v>
      </c>
      <c r="E48" s="1">
        <v>176</v>
      </c>
      <c r="F48" s="1">
        <v>263</v>
      </c>
      <c r="G48" s="6">
        <v>0.3</v>
      </c>
      <c r="H48" s="1">
        <v>180</v>
      </c>
      <c r="I48" s="1"/>
      <c r="J48" s="1">
        <v>234</v>
      </c>
      <c r="K48" s="1">
        <f t="shared" si="20"/>
        <v>-58</v>
      </c>
      <c r="L48" s="1"/>
      <c r="M48" s="1"/>
      <c r="N48" s="1"/>
      <c r="O48" s="1">
        <f t="shared" si="3"/>
        <v>35.200000000000003</v>
      </c>
      <c r="P48" s="5">
        <v>441</v>
      </c>
      <c r="Q48" s="5">
        <f t="shared" si="27"/>
        <v>441</v>
      </c>
      <c r="R48" s="5">
        <f t="shared" si="28"/>
        <v>504</v>
      </c>
      <c r="S48" s="5">
        <v>504</v>
      </c>
      <c r="T48" s="1"/>
      <c r="U48" s="1">
        <f t="shared" si="4"/>
        <v>21.789772727272727</v>
      </c>
      <c r="V48" s="1">
        <f t="shared" si="5"/>
        <v>7.4715909090909083</v>
      </c>
      <c r="W48" s="1">
        <f>VLOOKUP(A48,[1]TDSheet!$A:$L,6,0)/5</f>
        <v>34.4</v>
      </c>
      <c r="X48" s="1">
        <v>34</v>
      </c>
      <c r="Y48" s="1">
        <v>37.799999999999997</v>
      </c>
      <c r="Z48" s="1">
        <v>67.8</v>
      </c>
      <c r="AA48" s="1">
        <v>20</v>
      </c>
      <c r="AB48" s="1">
        <v>22.6</v>
      </c>
      <c r="AC48" s="1"/>
      <c r="AD48" s="1">
        <f t="shared" si="29"/>
        <v>132.29999999999998</v>
      </c>
      <c r="AE48" s="6">
        <v>12</v>
      </c>
      <c r="AF48" s="9">
        <f t="shared" si="30"/>
        <v>42</v>
      </c>
      <c r="AG48" s="1">
        <f t="shared" si="31"/>
        <v>151.19999999999999</v>
      </c>
      <c r="AH48" s="1">
        <f>VLOOKUP(A48,[2]Sheet!$A:$AH,34,0)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44</v>
      </c>
      <c r="C49" s="1">
        <v>180</v>
      </c>
      <c r="D49" s="1">
        <v>1.8</v>
      </c>
      <c r="E49" s="1">
        <v>5.4</v>
      </c>
      <c r="F49" s="1">
        <v>170.1</v>
      </c>
      <c r="G49" s="6">
        <v>1</v>
      </c>
      <c r="H49" s="1">
        <v>180</v>
      </c>
      <c r="I49" s="1"/>
      <c r="J49" s="1">
        <v>7.2</v>
      </c>
      <c r="K49" s="1">
        <f t="shared" si="20"/>
        <v>-1.7999999999999998</v>
      </c>
      <c r="L49" s="1"/>
      <c r="M49" s="1"/>
      <c r="N49" s="1"/>
      <c r="O49" s="1">
        <f t="shared" si="3"/>
        <v>1.08</v>
      </c>
      <c r="P49" s="5"/>
      <c r="Q49" s="5"/>
      <c r="R49" s="5">
        <f t="shared" si="28"/>
        <v>0</v>
      </c>
      <c r="S49" s="5"/>
      <c r="T49" s="1"/>
      <c r="U49" s="1">
        <f t="shared" si="4"/>
        <v>157.49999999999997</v>
      </c>
      <c r="V49" s="1">
        <f t="shared" si="5"/>
        <v>157.49999999999997</v>
      </c>
      <c r="W49" s="1">
        <f>VLOOKUP(A49,[1]TDSheet!$A:$L,6,0)/5</f>
        <v>2.88</v>
      </c>
      <c r="X49" s="1">
        <v>4.68</v>
      </c>
      <c r="Y49" s="1">
        <v>4.32</v>
      </c>
      <c r="Z49" s="1">
        <v>4.32</v>
      </c>
      <c r="AA49" s="1">
        <v>4.32</v>
      </c>
      <c r="AB49" s="1">
        <v>3.24</v>
      </c>
      <c r="AC49" s="29" t="s">
        <v>39</v>
      </c>
      <c r="AD49" s="1">
        <f t="shared" si="29"/>
        <v>0</v>
      </c>
      <c r="AE49" s="6">
        <v>1.8</v>
      </c>
      <c r="AF49" s="9">
        <f t="shared" si="30"/>
        <v>0</v>
      </c>
      <c r="AG49" s="1">
        <f t="shared" si="31"/>
        <v>0</v>
      </c>
      <c r="AH49" s="1">
        <f>VLOOKUP(A49,[2]Sheet!$A:$AH,34,0)</f>
        <v>18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34</v>
      </c>
      <c r="C50" s="1">
        <v>552</v>
      </c>
      <c r="D50" s="1">
        <v>13</v>
      </c>
      <c r="E50" s="1">
        <v>101</v>
      </c>
      <c r="F50" s="1">
        <v>455</v>
      </c>
      <c r="G50" s="6">
        <v>0.3</v>
      </c>
      <c r="H50" s="1">
        <v>180</v>
      </c>
      <c r="I50" s="1"/>
      <c r="J50" s="1">
        <v>103</v>
      </c>
      <c r="K50" s="1">
        <f t="shared" si="20"/>
        <v>-2</v>
      </c>
      <c r="L50" s="1"/>
      <c r="M50" s="1"/>
      <c r="N50" s="1"/>
      <c r="O50" s="1">
        <f t="shared" si="3"/>
        <v>20.2</v>
      </c>
      <c r="P50" s="5"/>
      <c r="Q50" s="5"/>
      <c r="R50" s="5">
        <f t="shared" si="28"/>
        <v>0</v>
      </c>
      <c r="S50" s="5"/>
      <c r="T50" s="1"/>
      <c r="U50" s="1">
        <f t="shared" si="4"/>
        <v>22.524752475247524</v>
      </c>
      <c r="V50" s="1">
        <f t="shared" si="5"/>
        <v>22.524752475247524</v>
      </c>
      <c r="W50" s="1">
        <f>VLOOKUP(A50,[1]TDSheet!$A:$L,6,0)/5</f>
        <v>10.199999999999999</v>
      </c>
      <c r="X50" s="1">
        <v>36.799999999999997</v>
      </c>
      <c r="Y50" s="1">
        <v>20.2</v>
      </c>
      <c r="Z50" s="1">
        <v>20.399999999999999</v>
      </c>
      <c r="AA50" s="1">
        <v>18.399999999999999</v>
      </c>
      <c r="AB50" s="1">
        <v>16.399999999999999</v>
      </c>
      <c r="AC50" s="1"/>
      <c r="AD50" s="1">
        <f t="shared" si="29"/>
        <v>0</v>
      </c>
      <c r="AE50" s="6">
        <v>12</v>
      </c>
      <c r="AF50" s="9">
        <f t="shared" si="30"/>
        <v>0</v>
      </c>
      <c r="AG50" s="1">
        <f t="shared" si="31"/>
        <v>0</v>
      </c>
      <c r="AH50" s="1">
        <f>VLOOKUP(A50,[2]Sheet!$A:$AH,34,0)</f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82</v>
      </c>
      <c r="B51" s="15" t="s">
        <v>34</v>
      </c>
      <c r="C51" s="15">
        <v>10</v>
      </c>
      <c r="D51" s="15"/>
      <c r="E51" s="15"/>
      <c r="F51" s="15">
        <v>10</v>
      </c>
      <c r="G51" s="16">
        <v>0</v>
      </c>
      <c r="H51" s="15">
        <v>365</v>
      </c>
      <c r="I51" s="15"/>
      <c r="J51" s="15">
        <v>24</v>
      </c>
      <c r="K51" s="15">
        <f t="shared" si="20"/>
        <v>-24</v>
      </c>
      <c r="L51" s="15"/>
      <c r="M51" s="15"/>
      <c r="N51" s="15"/>
      <c r="O51" s="15">
        <f t="shared" si="3"/>
        <v>0</v>
      </c>
      <c r="P51" s="17"/>
      <c r="Q51" s="17"/>
      <c r="R51" s="17"/>
      <c r="S51" s="17"/>
      <c r="T51" s="15"/>
      <c r="U51" s="15" t="e">
        <f t="shared" si="4"/>
        <v>#DIV/0!</v>
      </c>
      <c r="V51" s="15" t="e">
        <f t="shared" si="5"/>
        <v>#DIV/0!</v>
      </c>
      <c r="W51" s="15">
        <v>0</v>
      </c>
      <c r="X51" s="15">
        <v>2.4</v>
      </c>
      <c r="Y51" s="15">
        <v>2</v>
      </c>
      <c r="Z51" s="15">
        <v>1.4</v>
      </c>
      <c r="AA51" s="15">
        <v>4.2</v>
      </c>
      <c r="AB51" s="15">
        <v>4.2</v>
      </c>
      <c r="AC51" s="26" t="s">
        <v>97</v>
      </c>
      <c r="AD51" s="15"/>
      <c r="AE51" s="16">
        <v>0</v>
      </c>
      <c r="AF51" s="18"/>
      <c r="AG51" s="15"/>
      <c r="AH51" s="15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34</v>
      </c>
      <c r="C52" s="1">
        <v>159</v>
      </c>
      <c r="D52" s="1">
        <v>5</v>
      </c>
      <c r="E52" s="1">
        <v>58</v>
      </c>
      <c r="F52" s="1">
        <v>101</v>
      </c>
      <c r="G52" s="6">
        <v>0.2</v>
      </c>
      <c r="H52" s="1">
        <v>365</v>
      </c>
      <c r="I52" s="1"/>
      <c r="J52" s="1">
        <v>63</v>
      </c>
      <c r="K52" s="1">
        <f t="shared" si="20"/>
        <v>-5</v>
      </c>
      <c r="L52" s="1"/>
      <c r="M52" s="1"/>
      <c r="N52" s="1"/>
      <c r="O52" s="1">
        <f t="shared" si="3"/>
        <v>11.6</v>
      </c>
      <c r="P52" s="5">
        <v>131</v>
      </c>
      <c r="Q52" s="36">
        <v>150</v>
      </c>
      <c r="R52" s="5">
        <f t="shared" ref="R52:R59" si="32">AF52*AE52</f>
        <v>180</v>
      </c>
      <c r="S52" s="36">
        <v>150</v>
      </c>
      <c r="T52" s="1"/>
      <c r="U52" s="1">
        <f t="shared" si="4"/>
        <v>24.224137931034484</v>
      </c>
      <c r="V52" s="1">
        <f t="shared" si="5"/>
        <v>8.7068965517241388</v>
      </c>
      <c r="W52" s="1">
        <f>VLOOKUP(A52,[1]TDSheet!$A:$L,6,0)/5</f>
        <v>5</v>
      </c>
      <c r="X52" s="1">
        <v>4.8</v>
      </c>
      <c r="Y52" s="1">
        <v>9.4</v>
      </c>
      <c r="Z52" s="1">
        <v>14</v>
      </c>
      <c r="AA52" s="1">
        <v>6.4</v>
      </c>
      <c r="AB52" s="1">
        <v>3.2</v>
      </c>
      <c r="AC52" s="1"/>
      <c r="AD52" s="1">
        <f t="shared" ref="AD52:AD65" si="33">Q52*G52</f>
        <v>30</v>
      </c>
      <c r="AE52" s="6">
        <v>6</v>
      </c>
      <c r="AF52" s="9">
        <f t="shared" ref="AF52:AF59" si="34">MROUND(Q52,AE52*AH52)/AE52</f>
        <v>30</v>
      </c>
      <c r="AG52" s="1">
        <f t="shared" ref="AG52:AG59" si="35">AF52*AE52*G52</f>
        <v>36</v>
      </c>
      <c r="AH52" s="1">
        <f>VLOOKUP(A52,[2]Sheet!$A:$AH,34,0)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34</v>
      </c>
      <c r="C53" s="1">
        <v>51</v>
      </c>
      <c r="D53" s="1"/>
      <c r="E53" s="1">
        <v>55</v>
      </c>
      <c r="F53" s="1">
        <v>-4</v>
      </c>
      <c r="G53" s="6">
        <v>0.2</v>
      </c>
      <c r="H53" s="1">
        <v>365</v>
      </c>
      <c r="I53" s="1"/>
      <c r="J53" s="1">
        <v>63</v>
      </c>
      <c r="K53" s="1">
        <f t="shared" si="20"/>
        <v>-8</v>
      </c>
      <c r="L53" s="1"/>
      <c r="M53" s="1"/>
      <c r="N53" s="1"/>
      <c r="O53" s="1">
        <f t="shared" si="3"/>
        <v>11</v>
      </c>
      <c r="P53" s="5">
        <v>180</v>
      </c>
      <c r="Q53" s="36">
        <v>200</v>
      </c>
      <c r="R53" s="5">
        <f t="shared" si="32"/>
        <v>180</v>
      </c>
      <c r="S53" s="36">
        <v>200</v>
      </c>
      <c r="T53" s="1"/>
      <c r="U53" s="1">
        <f t="shared" si="4"/>
        <v>16</v>
      </c>
      <c r="V53" s="1">
        <f t="shared" si="5"/>
        <v>-0.36363636363636365</v>
      </c>
      <c r="W53" s="1">
        <f>VLOOKUP(A53,[1]TDSheet!$A:$L,6,0)/5</f>
        <v>8</v>
      </c>
      <c r="X53" s="1">
        <v>6</v>
      </c>
      <c r="Y53" s="1">
        <v>0</v>
      </c>
      <c r="Z53" s="1">
        <v>6</v>
      </c>
      <c r="AA53" s="1">
        <v>6.8</v>
      </c>
      <c r="AB53" s="1">
        <v>5.8</v>
      </c>
      <c r="AC53" s="1"/>
      <c r="AD53" s="1">
        <f t="shared" si="33"/>
        <v>40</v>
      </c>
      <c r="AE53" s="6">
        <v>6</v>
      </c>
      <c r="AF53" s="9">
        <f t="shared" si="34"/>
        <v>30</v>
      </c>
      <c r="AG53" s="1">
        <f t="shared" si="35"/>
        <v>36</v>
      </c>
      <c r="AH53" s="1">
        <f>VLOOKUP(A53,[2]Sheet!$A:$AH,34,0)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34</v>
      </c>
      <c r="C54" s="1">
        <v>1353</v>
      </c>
      <c r="D54" s="1">
        <v>5</v>
      </c>
      <c r="E54" s="1">
        <v>793</v>
      </c>
      <c r="F54" s="1">
        <v>565</v>
      </c>
      <c r="G54" s="6">
        <v>0.3</v>
      </c>
      <c r="H54" s="1">
        <v>180</v>
      </c>
      <c r="I54" s="1"/>
      <c r="J54" s="1">
        <v>793</v>
      </c>
      <c r="K54" s="1">
        <f t="shared" si="20"/>
        <v>0</v>
      </c>
      <c r="L54" s="1"/>
      <c r="M54" s="1"/>
      <c r="N54" s="1"/>
      <c r="O54" s="1">
        <f t="shared" si="3"/>
        <v>158.6</v>
      </c>
      <c r="P54" s="5">
        <v>2607</v>
      </c>
      <c r="Q54" s="5">
        <f t="shared" ref="Q54:Q56" si="36">20*O54-F54</f>
        <v>2607</v>
      </c>
      <c r="R54" s="5">
        <f t="shared" si="32"/>
        <v>2548</v>
      </c>
      <c r="S54" s="5">
        <v>2548</v>
      </c>
      <c r="T54" s="1"/>
      <c r="U54" s="1">
        <f t="shared" si="4"/>
        <v>19.627994955863809</v>
      </c>
      <c r="V54" s="1">
        <f t="shared" si="5"/>
        <v>3.5624211853720054</v>
      </c>
      <c r="W54" s="1">
        <f>VLOOKUP(A54,[1]TDSheet!$A:$L,6,0)/5</f>
        <v>255</v>
      </c>
      <c r="X54" s="1">
        <v>91.2</v>
      </c>
      <c r="Y54" s="1">
        <v>171.4</v>
      </c>
      <c r="Z54" s="1">
        <v>174.4</v>
      </c>
      <c r="AA54" s="1">
        <v>1</v>
      </c>
      <c r="AB54" s="1">
        <v>146.6</v>
      </c>
      <c r="AC54" s="1" t="s">
        <v>86</v>
      </c>
      <c r="AD54" s="1">
        <f t="shared" si="33"/>
        <v>782.1</v>
      </c>
      <c r="AE54" s="6">
        <v>14</v>
      </c>
      <c r="AF54" s="9">
        <f t="shared" si="34"/>
        <v>182</v>
      </c>
      <c r="AG54" s="1">
        <f t="shared" si="35"/>
        <v>764.4</v>
      </c>
      <c r="AH54" s="1">
        <f>VLOOKUP(A54,[2]Sheet!$A:$AH,34,0)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34</v>
      </c>
      <c r="C55" s="1">
        <v>1656</v>
      </c>
      <c r="D55" s="1">
        <v>10</v>
      </c>
      <c r="E55" s="1">
        <v>520</v>
      </c>
      <c r="F55" s="1">
        <v>1122</v>
      </c>
      <c r="G55" s="6">
        <v>0.25</v>
      </c>
      <c r="H55" s="1">
        <v>180</v>
      </c>
      <c r="I55" s="1"/>
      <c r="J55" s="1">
        <v>571</v>
      </c>
      <c r="K55" s="1">
        <f t="shared" si="20"/>
        <v>-51</v>
      </c>
      <c r="L55" s="1"/>
      <c r="M55" s="1"/>
      <c r="N55" s="1"/>
      <c r="O55" s="1">
        <f t="shared" si="3"/>
        <v>104</v>
      </c>
      <c r="P55" s="5">
        <v>958</v>
      </c>
      <c r="Q55" s="5">
        <f t="shared" si="36"/>
        <v>958</v>
      </c>
      <c r="R55" s="5">
        <f t="shared" si="32"/>
        <v>1008</v>
      </c>
      <c r="S55" s="5">
        <v>1008</v>
      </c>
      <c r="T55" s="1"/>
      <c r="U55" s="1">
        <f t="shared" si="4"/>
        <v>20.48076923076923</v>
      </c>
      <c r="V55" s="1">
        <f t="shared" si="5"/>
        <v>10.788461538461538</v>
      </c>
      <c r="W55" s="1">
        <f>VLOOKUP(A55,[1]TDSheet!$A:$L,6,0)/5</f>
        <v>70.599999999999994</v>
      </c>
      <c r="X55" s="1">
        <v>93.6</v>
      </c>
      <c r="Y55" s="1">
        <v>84.6</v>
      </c>
      <c r="Z55" s="1">
        <v>124.2</v>
      </c>
      <c r="AA55" s="1">
        <v>77.2</v>
      </c>
      <c r="AB55" s="1">
        <v>61.8</v>
      </c>
      <c r="AC55" s="1" t="s">
        <v>86</v>
      </c>
      <c r="AD55" s="1">
        <f t="shared" si="33"/>
        <v>239.5</v>
      </c>
      <c r="AE55" s="6">
        <v>12</v>
      </c>
      <c r="AF55" s="9">
        <f t="shared" si="34"/>
        <v>84</v>
      </c>
      <c r="AG55" s="1">
        <f t="shared" si="35"/>
        <v>252</v>
      </c>
      <c r="AH55" s="1">
        <f>VLOOKUP(A55,[2]Sheet!$A:$AH,34,0)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34</v>
      </c>
      <c r="C56" s="1">
        <v>1691</v>
      </c>
      <c r="D56" s="1">
        <v>16</v>
      </c>
      <c r="E56" s="1">
        <v>458</v>
      </c>
      <c r="F56" s="1">
        <v>1227</v>
      </c>
      <c r="G56" s="6">
        <v>0.25</v>
      </c>
      <c r="H56" s="1">
        <v>180</v>
      </c>
      <c r="I56" s="1"/>
      <c r="J56" s="1">
        <v>475</v>
      </c>
      <c r="K56" s="1">
        <f t="shared" si="20"/>
        <v>-17</v>
      </c>
      <c r="L56" s="1"/>
      <c r="M56" s="1"/>
      <c r="N56" s="1"/>
      <c r="O56" s="1">
        <f t="shared" si="3"/>
        <v>91.6</v>
      </c>
      <c r="P56" s="5">
        <v>605</v>
      </c>
      <c r="Q56" s="5">
        <f t="shared" si="36"/>
        <v>605</v>
      </c>
      <c r="R56" s="5">
        <f t="shared" si="32"/>
        <v>672</v>
      </c>
      <c r="S56" s="5">
        <v>672</v>
      </c>
      <c r="T56" s="1"/>
      <c r="U56" s="1">
        <f t="shared" si="4"/>
        <v>20.731441048034934</v>
      </c>
      <c r="V56" s="1">
        <f t="shared" si="5"/>
        <v>13.395196506550219</v>
      </c>
      <c r="W56" s="1">
        <f>VLOOKUP(A56,[1]TDSheet!$A:$L,6,0)/5</f>
        <v>62.6</v>
      </c>
      <c r="X56" s="1">
        <v>86.8</v>
      </c>
      <c r="Y56" s="1">
        <v>72.8</v>
      </c>
      <c r="Z56" s="1">
        <v>111</v>
      </c>
      <c r="AA56" s="1">
        <v>30</v>
      </c>
      <c r="AB56" s="1">
        <v>60</v>
      </c>
      <c r="AC56" s="1"/>
      <c r="AD56" s="1">
        <f t="shared" si="33"/>
        <v>151.25</v>
      </c>
      <c r="AE56" s="6">
        <v>12</v>
      </c>
      <c r="AF56" s="9">
        <f t="shared" si="34"/>
        <v>56</v>
      </c>
      <c r="AG56" s="1">
        <f t="shared" si="35"/>
        <v>168</v>
      </c>
      <c r="AH56" s="1">
        <f>VLOOKUP(A56,[2]Sheet!$A:$AH,34,0)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44</v>
      </c>
      <c r="C57" s="1">
        <v>165</v>
      </c>
      <c r="D57" s="1"/>
      <c r="E57" s="1">
        <v>10.8</v>
      </c>
      <c r="F57" s="1">
        <v>146.1</v>
      </c>
      <c r="G57" s="6">
        <v>1</v>
      </c>
      <c r="H57" s="1">
        <v>180</v>
      </c>
      <c r="I57" s="1"/>
      <c r="J57" s="1">
        <v>10.8</v>
      </c>
      <c r="K57" s="1">
        <f t="shared" si="20"/>
        <v>0</v>
      </c>
      <c r="L57" s="1"/>
      <c r="M57" s="1"/>
      <c r="N57" s="1"/>
      <c r="O57" s="1">
        <f t="shared" si="3"/>
        <v>2.16</v>
      </c>
      <c r="P57" s="5"/>
      <c r="Q57" s="5"/>
      <c r="R57" s="5">
        <f t="shared" si="32"/>
        <v>0</v>
      </c>
      <c r="S57" s="5"/>
      <c r="T57" s="1"/>
      <c r="U57" s="1">
        <f t="shared" si="4"/>
        <v>67.638888888888886</v>
      </c>
      <c r="V57" s="1">
        <f t="shared" si="5"/>
        <v>67.638888888888886</v>
      </c>
      <c r="W57" s="1">
        <f>VLOOKUP(A57,[1]TDSheet!$A:$L,6,0)/5</f>
        <v>9.4599999999999991</v>
      </c>
      <c r="X57" s="1">
        <v>10.8</v>
      </c>
      <c r="Y57" s="1">
        <v>9.92</v>
      </c>
      <c r="Z57" s="1">
        <v>11.88</v>
      </c>
      <c r="AA57" s="1">
        <v>5.94</v>
      </c>
      <c r="AB57" s="1">
        <v>9.7200000000000006</v>
      </c>
      <c r="AC57" s="29" t="s">
        <v>39</v>
      </c>
      <c r="AD57" s="1">
        <f t="shared" si="33"/>
        <v>0</v>
      </c>
      <c r="AE57" s="6">
        <v>2.7</v>
      </c>
      <c r="AF57" s="9">
        <f t="shared" si="34"/>
        <v>0</v>
      </c>
      <c r="AG57" s="1">
        <f t="shared" si="35"/>
        <v>0</v>
      </c>
      <c r="AH57" s="1">
        <f>VLOOKUP(A57,[2]Sheet!$A:$AH,34,0)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44</v>
      </c>
      <c r="C58" s="1">
        <v>170.1</v>
      </c>
      <c r="D58" s="1"/>
      <c r="E58" s="1">
        <v>5</v>
      </c>
      <c r="F58" s="1">
        <v>165.1</v>
      </c>
      <c r="G58" s="6">
        <v>1</v>
      </c>
      <c r="H58" s="1">
        <v>180</v>
      </c>
      <c r="I58" s="1"/>
      <c r="J58" s="1">
        <v>6.8</v>
      </c>
      <c r="K58" s="1">
        <f t="shared" si="20"/>
        <v>-1.7999999999999998</v>
      </c>
      <c r="L58" s="1"/>
      <c r="M58" s="1"/>
      <c r="N58" s="1"/>
      <c r="O58" s="1">
        <f t="shared" si="3"/>
        <v>1</v>
      </c>
      <c r="P58" s="5"/>
      <c r="Q58" s="5"/>
      <c r="R58" s="5">
        <f t="shared" si="32"/>
        <v>0</v>
      </c>
      <c r="S58" s="5"/>
      <c r="T58" s="1"/>
      <c r="U58" s="1">
        <f t="shared" si="4"/>
        <v>165.1</v>
      </c>
      <c r="V58" s="1">
        <f t="shared" si="5"/>
        <v>165.1</v>
      </c>
      <c r="W58" s="1">
        <f>VLOOKUP(A58,[1]TDSheet!$A:$L,6,0)/5</f>
        <v>1</v>
      </c>
      <c r="X58" s="1">
        <v>1</v>
      </c>
      <c r="Y58" s="1">
        <v>2.62</v>
      </c>
      <c r="Z58" s="1">
        <v>8.6999999999999993</v>
      </c>
      <c r="AA58" s="1">
        <v>4</v>
      </c>
      <c r="AB58" s="1">
        <v>1</v>
      </c>
      <c r="AC58" s="29" t="s">
        <v>39</v>
      </c>
      <c r="AD58" s="1">
        <f t="shared" si="33"/>
        <v>0</v>
      </c>
      <c r="AE58" s="6">
        <v>5</v>
      </c>
      <c r="AF58" s="9">
        <f t="shared" si="34"/>
        <v>0</v>
      </c>
      <c r="AG58" s="1">
        <f t="shared" si="35"/>
        <v>0</v>
      </c>
      <c r="AH58" s="1">
        <f>VLOOKUP(A58,[2]Sheet!$A:$AH,34,0)</f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34</v>
      </c>
      <c r="C59" s="1">
        <v>1066</v>
      </c>
      <c r="D59" s="1"/>
      <c r="E59" s="1">
        <v>198</v>
      </c>
      <c r="F59" s="1">
        <v>868</v>
      </c>
      <c r="G59" s="6">
        <v>0.14000000000000001</v>
      </c>
      <c r="H59" s="1">
        <v>180</v>
      </c>
      <c r="I59" s="1"/>
      <c r="J59" s="1">
        <v>198</v>
      </c>
      <c r="K59" s="1">
        <f t="shared" si="20"/>
        <v>0</v>
      </c>
      <c r="L59" s="1"/>
      <c r="M59" s="1"/>
      <c r="N59" s="1"/>
      <c r="O59" s="1">
        <f t="shared" si="3"/>
        <v>39.6</v>
      </c>
      <c r="P59" s="5"/>
      <c r="Q59" s="5"/>
      <c r="R59" s="5">
        <f t="shared" si="32"/>
        <v>0</v>
      </c>
      <c r="S59" s="5"/>
      <c r="T59" s="1"/>
      <c r="U59" s="1">
        <f t="shared" si="4"/>
        <v>21.919191919191917</v>
      </c>
      <c r="V59" s="1">
        <f t="shared" si="5"/>
        <v>21.919191919191917</v>
      </c>
      <c r="W59" s="1">
        <f>VLOOKUP(A59,[1]TDSheet!$A:$L,6,0)/5</f>
        <v>28</v>
      </c>
      <c r="X59" s="1">
        <v>84.4</v>
      </c>
      <c r="Y59" s="1">
        <v>48.4</v>
      </c>
      <c r="Z59" s="1">
        <v>50.4</v>
      </c>
      <c r="AA59" s="1">
        <v>0</v>
      </c>
      <c r="AB59" s="1">
        <v>0</v>
      </c>
      <c r="AC59" s="1"/>
      <c r="AD59" s="1">
        <f t="shared" si="33"/>
        <v>0</v>
      </c>
      <c r="AE59" s="6">
        <v>22</v>
      </c>
      <c r="AF59" s="9">
        <f t="shared" si="34"/>
        <v>0</v>
      </c>
      <c r="AG59" s="1">
        <f t="shared" si="35"/>
        <v>0</v>
      </c>
      <c r="AH59" s="1">
        <f>VLOOKUP(A59,[2]Sheet!$A:$AH,34,0)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41" t="s">
        <v>108</v>
      </c>
      <c r="B60" s="41" t="s">
        <v>34</v>
      </c>
      <c r="C60" s="41"/>
      <c r="D60" s="41"/>
      <c r="E60" s="41"/>
      <c r="F60" s="41"/>
      <c r="G60" s="42">
        <v>0.4</v>
      </c>
      <c r="H60" s="41"/>
      <c r="I60" s="41"/>
      <c r="J60" s="41"/>
      <c r="K60" s="41"/>
      <c r="L60" s="41"/>
      <c r="M60" s="41"/>
      <c r="N60" s="41"/>
      <c r="O60" s="41">
        <f t="shared" si="3"/>
        <v>0</v>
      </c>
      <c r="P60" s="43">
        <f>4*AE60*AH60</f>
        <v>768</v>
      </c>
      <c r="Q60" s="43">
        <v>768</v>
      </c>
      <c r="R60" s="43">
        <f t="shared" ref="R60:R65" si="37">AF60*AE60</f>
        <v>768</v>
      </c>
      <c r="S60" s="43"/>
      <c r="T60" s="41"/>
      <c r="U60" s="41"/>
      <c r="V60" s="41"/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 t="s">
        <v>114</v>
      </c>
      <c r="AD60" s="41">
        <f t="shared" si="33"/>
        <v>307.20000000000005</v>
      </c>
      <c r="AE60" s="42">
        <v>16</v>
      </c>
      <c r="AF60" s="44">
        <f t="shared" ref="AF60:AF65" si="38">MROUND(Q60,AE60*AH60)/AE60</f>
        <v>48</v>
      </c>
      <c r="AG60" s="41">
        <f t="shared" ref="AG60:AG65" si="39">AF60*AE60*G60</f>
        <v>307.20000000000005</v>
      </c>
      <c r="AH60" s="41"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41" t="s">
        <v>109</v>
      </c>
      <c r="B61" s="41" t="s">
        <v>34</v>
      </c>
      <c r="C61" s="41"/>
      <c r="D61" s="41"/>
      <c r="E61" s="41"/>
      <c r="F61" s="41"/>
      <c r="G61" s="42">
        <v>0.7</v>
      </c>
      <c r="H61" s="41"/>
      <c r="I61" s="41"/>
      <c r="J61" s="41"/>
      <c r="K61" s="41"/>
      <c r="L61" s="41"/>
      <c r="M61" s="41"/>
      <c r="N61" s="41"/>
      <c r="O61" s="41">
        <f t="shared" si="3"/>
        <v>0</v>
      </c>
      <c r="P61" s="43">
        <f t="shared" ref="P61:P65" si="40">4*AE61*AH61</f>
        <v>480</v>
      </c>
      <c r="Q61" s="43">
        <v>480</v>
      </c>
      <c r="R61" s="43">
        <f t="shared" si="37"/>
        <v>480</v>
      </c>
      <c r="S61" s="43"/>
      <c r="T61" s="41"/>
      <c r="U61" s="41"/>
      <c r="V61" s="41"/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 t="s">
        <v>114</v>
      </c>
      <c r="AD61" s="41">
        <f t="shared" si="33"/>
        <v>336</v>
      </c>
      <c r="AE61" s="42">
        <v>10</v>
      </c>
      <c r="AF61" s="44">
        <f t="shared" si="38"/>
        <v>48</v>
      </c>
      <c r="AG61" s="41">
        <f t="shared" si="39"/>
        <v>336</v>
      </c>
      <c r="AH61" s="41">
        <v>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41" t="s">
        <v>110</v>
      </c>
      <c r="B62" s="41" t="s">
        <v>34</v>
      </c>
      <c r="C62" s="41"/>
      <c r="D62" s="41"/>
      <c r="E62" s="41"/>
      <c r="F62" s="41"/>
      <c r="G62" s="42">
        <v>0.4</v>
      </c>
      <c r="H62" s="41"/>
      <c r="I62" s="41"/>
      <c r="J62" s="41"/>
      <c r="K62" s="41"/>
      <c r="L62" s="41"/>
      <c r="M62" s="41"/>
      <c r="N62" s="41"/>
      <c r="O62" s="41">
        <f t="shared" si="3"/>
        <v>0</v>
      </c>
      <c r="P62" s="43">
        <f t="shared" si="40"/>
        <v>768</v>
      </c>
      <c r="Q62" s="43">
        <v>768</v>
      </c>
      <c r="R62" s="43">
        <f t="shared" si="37"/>
        <v>768</v>
      </c>
      <c r="S62" s="43"/>
      <c r="T62" s="41"/>
      <c r="U62" s="41"/>
      <c r="V62" s="41"/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 t="s">
        <v>114</v>
      </c>
      <c r="AD62" s="41">
        <f t="shared" si="33"/>
        <v>307.20000000000005</v>
      </c>
      <c r="AE62" s="42">
        <v>16</v>
      </c>
      <c r="AF62" s="44">
        <f t="shared" si="38"/>
        <v>48</v>
      </c>
      <c r="AG62" s="41">
        <f t="shared" si="39"/>
        <v>307.20000000000005</v>
      </c>
      <c r="AH62" s="41">
        <v>12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41" t="s">
        <v>111</v>
      </c>
      <c r="B63" s="41" t="s">
        <v>34</v>
      </c>
      <c r="C63" s="41"/>
      <c r="D63" s="41"/>
      <c r="E63" s="41"/>
      <c r="F63" s="41"/>
      <c r="G63" s="42">
        <v>0.7</v>
      </c>
      <c r="H63" s="41"/>
      <c r="I63" s="41"/>
      <c r="J63" s="41"/>
      <c r="K63" s="41"/>
      <c r="L63" s="41"/>
      <c r="M63" s="41"/>
      <c r="N63" s="41"/>
      <c r="O63" s="41">
        <f t="shared" si="3"/>
        <v>0</v>
      </c>
      <c r="P63" s="43">
        <f t="shared" si="40"/>
        <v>480</v>
      </c>
      <c r="Q63" s="43">
        <v>480</v>
      </c>
      <c r="R63" s="43">
        <f t="shared" si="37"/>
        <v>480</v>
      </c>
      <c r="S63" s="43"/>
      <c r="T63" s="41"/>
      <c r="U63" s="41"/>
      <c r="V63" s="41"/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 t="s">
        <v>114</v>
      </c>
      <c r="AD63" s="41">
        <f t="shared" si="33"/>
        <v>336</v>
      </c>
      <c r="AE63" s="42">
        <v>10</v>
      </c>
      <c r="AF63" s="44">
        <f t="shared" si="38"/>
        <v>48</v>
      </c>
      <c r="AG63" s="41">
        <f t="shared" si="39"/>
        <v>336</v>
      </c>
      <c r="AH63" s="41">
        <v>12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41" t="s">
        <v>112</v>
      </c>
      <c r="B64" s="41" t="s">
        <v>34</v>
      </c>
      <c r="C64" s="41"/>
      <c r="D64" s="41"/>
      <c r="E64" s="41"/>
      <c r="F64" s="41"/>
      <c r="G64" s="42">
        <v>0.4</v>
      </c>
      <c r="H64" s="41"/>
      <c r="I64" s="41"/>
      <c r="J64" s="41"/>
      <c r="K64" s="41"/>
      <c r="L64" s="41"/>
      <c r="M64" s="41"/>
      <c r="N64" s="41"/>
      <c r="O64" s="41">
        <f t="shared" si="3"/>
        <v>0</v>
      </c>
      <c r="P64" s="43">
        <f t="shared" si="40"/>
        <v>768</v>
      </c>
      <c r="Q64" s="43">
        <v>768</v>
      </c>
      <c r="R64" s="43">
        <f t="shared" si="37"/>
        <v>768</v>
      </c>
      <c r="S64" s="43"/>
      <c r="T64" s="41"/>
      <c r="U64" s="41"/>
      <c r="V64" s="41"/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 t="s">
        <v>114</v>
      </c>
      <c r="AD64" s="41">
        <f t="shared" si="33"/>
        <v>307.20000000000005</v>
      </c>
      <c r="AE64" s="42">
        <v>16</v>
      </c>
      <c r="AF64" s="44">
        <f t="shared" si="38"/>
        <v>48</v>
      </c>
      <c r="AG64" s="41">
        <f t="shared" si="39"/>
        <v>307.20000000000005</v>
      </c>
      <c r="AH64" s="41">
        <v>12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41" t="s">
        <v>113</v>
      </c>
      <c r="B65" s="41" t="s">
        <v>34</v>
      </c>
      <c r="C65" s="41"/>
      <c r="D65" s="41"/>
      <c r="E65" s="41"/>
      <c r="F65" s="41"/>
      <c r="G65" s="42">
        <v>0.7</v>
      </c>
      <c r="H65" s="41"/>
      <c r="I65" s="41"/>
      <c r="J65" s="41"/>
      <c r="K65" s="41"/>
      <c r="L65" s="41"/>
      <c r="M65" s="41"/>
      <c r="N65" s="41"/>
      <c r="O65" s="41">
        <f t="shared" si="3"/>
        <v>0</v>
      </c>
      <c r="P65" s="43">
        <f t="shared" si="40"/>
        <v>480</v>
      </c>
      <c r="Q65" s="43">
        <v>480</v>
      </c>
      <c r="R65" s="43">
        <f t="shared" si="37"/>
        <v>480</v>
      </c>
      <c r="S65" s="43"/>
      <c r="T65" s="41"/>
      <c r="U65" s="41"/>
      <c r="V65" s="41"/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 t="s">
        <v>114</v>
      </c>
      <c r="AD65" s="41">
        <f t="shared" si="33"/>
        <v>336</v>
      </c>
      <c r="AE65" s="42">
        <v>10</v>
      </c>
      <c r="AF65" s="44">
        <f t="shared" si="38"/>
        <v>48</v>
      </c>
      <c r="AG65" s="41">
        <f t="shared" si="39"/>
        <v>336</v>
      </c>
      <c r="AH65" s="41">
        <v>12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9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9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9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9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9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9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9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9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9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9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9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9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9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9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9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9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2024-09-18T14:01:52Z</dcterms:created>
  <dcterms:modified xsi:type="dcterms:W3CDTF">2024-09-19T10:36:48Z</dcterms:modified>
</cp:coreProperties>
</file>