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0E46A8-861F-4726-BF52-E55E1544EF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Y592" i="2"/>
  <c r="X592" i="2"/>
  <c r="X591" i="2"/>
  <c r="BO590" i="2"/>
  <c r="BM590" i="2"/>
  <c r="Y590" i="2"/>
  <c r="Y591" i="2" s="1"/>
  <c r="X588" i="2"/>
  <c r="X587" i="2"/>
  <c r="BP586" i="2"/>
  <c r="BO586" i="2"/>
  <c r="BM586" i="2"/>
  <c r="Y586" i="2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Y567" i="2"/>
  <c r="BP567" i="2" s="1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N557" i="2" s="1"/>
  <c r="BO556" i="2"/>
  <c r="BM556" i="2"/>
  <c r="Y556" i="2"/>
  <c r="BP556" i="2" s="1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Y542" i="2"/>
  <c r="BN542" i="2" s="1"/>
  <c r="BO541" i="2"/>
  <c r="BM541" i="2"/>
  <c r="Y541" i="2"/>
  <c r="BO540" i="2"/>
  <c r="BM540" i="2"/>
  <c r="Y540" i="2"/>
  <c r="BP540" i="2" s="1"/>
  <c r="BO539" i="2"/>
  <c r="BM539" i="2"/>
  <c r="Y539" i="2"/>
  <c r="BP539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O519" i="2"/>
  <c r="BM519" i="2"/>
  <c r="Y519" i="2"/>
  <c r="BN519" i="2" s="1"/>
  <c r="P519" i="2"/>
  <c r="BO518" i="2"/>
  <c r="BM518" i="2"/>
  <c r="Y518" i="2"/>
  <c r="BP518" i="2" s="1"/>
  <c r="BO517" i="2"/>
  <c r="BM517" i="2"/>
  <c r="Y517" i="2"/>
  <c r="BP517" i="2" s="1"/>
  <c r="P517" i="2"/>
  <c r="BO516" i="2"/>
  <c r="BM516" i="2"/>
  <c r="Y516" i="2"/>
  <c r="BN516" i="2" s="1"/>
  <c r="BO515" i="2"/>
  <c r="BM515" i="2"/>
  <c r="Y515" i="2"/>
  <c r="Z515" i="2" s="1"/>
  <c r="BO514" i="2"/>
  <c r="BM514" i="2"/>
  <c r="Y514" i="2"/>
  <c r="BP514" i="2" s="1"/>
  <c r="BO513" i="2"/>
  <c r="BM513" i="2"/>
  <c r="Y513" i="2"/>
  <c r="BN513" i="2" s="1"/>
  <c r="BO512" i="2"/>
  <c r="BM512" i="2"/>
  <c r="Y512" i="2"/>
  <c r="BP512" i="2" s="1"/>
  <c r="BO511" i="2"/>
  <c r="BM511" i="2"/>
  <c r="Y511" i="2"/>
  <c r="X509" i="2"/>
  <c r="X508" i="2"/>
  <c r="BO507" i="2"/>
  <c r="BN507" i="2"/>
  <c r="BM507" i="2"/>
  <c r="Z507" i="2"/>
  <c r="Y507" i="2"/>
  <c r="BP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N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BP491" i="2" s="1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1" i="2"/>
  <c r="X480" i="2"/>
  <c r="BO479" i="2"/>
  <c r="BM479" i="2"/>
  <c r="Y479" i="2"/>
  <c r="BP479" i="2" s="1"/>
  <c r="P479" i="2"/>
  <c r="X477" i="2"/>
  <c r="X476" i="2"/>
  <c r="BO475" i="2"/>
  <c r="BM475" i="2"/>
  <c r="Y475" i="2"/>
  <c r="P475" i="2"/>
  <c r="X472" i="2"/>
  <c r="X471" i="2"/>
  <c r="BO470" i="2"/>
  <c r="BM470" i="2"/>
  <c r="Y470" i="2"/>
  <c r="BP470" i="2" s="1"/>
  <c r="BO469" i="2"/>
  <c r="BM469" i="2"/>
  <c r="Y469" i="2"/>
  <c r="P469" i="2"/>
  <c r="X466" i="2"/>
  <c r="X465" i="2"/>
  <c r="BO464" i="2"/>
  <c r="BM464" i="2"/>
  <c r="Y464" i="2"/>
  <c r="BP464" i="2" s="1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BN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BO436" i="2"/>
  <c r="BM436" i="2"/>
  <c r="Y436" i="2"/>
  <c r="BN436" i="2" s="1"/>
  <c r="BO435" i="2"/>
  <c r="BM435" i="2"/>
  <c r="Y435" i="2"/>
  <c r="X431" i="2"/>
  <c r="X430" i="2"/>
  <c r="BO429" i="2"/>
  <c r="BM429" i="2"/>
  <c r="Y429" i="2"/>
  <c r="Y430" i="2" s="1"/>
  <c r="X427" i="2"/>
  <c r="X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Z422" i="2" s="1"/>
  <c r="BO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O397" i="2"/>
  <c r="BM397" i="2"/>
  <c r="Y397" i="2"/>
  <c r="X395" i="2"/>
  <c r="X394" i="2"/>
  <c r="BO393" i="2"/>
  <c r="BM393" i="2"/>
  <c r="Y393" i="2"/>
  <c r="BN393" i="2" s="1"/>
  <c r="P393" i="2"/>
  <c r="BO392" i="2"/>
  <c r="BM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BN371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BP354" i="2" s="1"/>
  <c r="BO353" i="2"/>
  <c r="BM353" i="2"/>
  <c r="Y353" i="2"/>
  <c r="BN353" i="2" s="1"/>
  <c r="X351" i="2"/>
  <c r="X350" i="2"/>
  <c r="BO349" i="2"/>
  <c r="BM349" i="2"/>
  <c r="Y349" i="2"/>
  <c r="BN349" i="2" s="1"/>
  <c r="P349" i="2"/>
  <c r="BO348" i="2"/>
  <c r="BM348" i="2"/>
  <c r="Y348" i="2"/>
  <c r="P348" i="2"/>
  <c r="BO347" i="2"/>
  <c r="BM347" i="2"/>
  <c r="Y347" i="2"/>
  <c r="BP347" i="2" s="1"/>
  <c r="P347" i="2"/>
  <c r="X345" i="2"/>
  <c r="X344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M340" i="2"/>
  <c r="Y340" i="2"/>
  <c r="BN340" i="2" s="1"/>
  <c r="P340" i="2"/>
  <c r="BO339" i="2"/>
  <c r="BM339" i="2"/>
  <c r="Y339" i="2"/>
  <c r="BP339" i="2" s="1"/>
  <c r="P339" i="2"/>
  <c r="BO338" i="2"/>
  <c r="BM338" i="2"/>
  <c r="Y338" i="2"/>
  <c r="BN338" i="2" s="1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Y336" i="2" s="1"/>
  <c r="P331" i="2"/>
  <c r="X329" i="2"/>
  <c r="X328" i="2"/>
  <c r="BO327" i="2"/>
  <c r="BM327" i="2"/>
  <c r="Y327" i="2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Z321" i="2" s="1"/>
  <c r="P321" i="2"/>
  <c r="BO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Z305" i="2"/>
  <c r="Z306" i="2" s="1"/>
  <c r="Y305" i="2"/>
  <c r="Y306" i="2" s="1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7" i="2"/>
  <c r="X296" i="2"/>
  <c r="BO295" i="2"/>
  <c r="BM295" i="2"/>
  <c r="Y295" i="2"/>
  <c r="Z295" i="2" s="1"/>
  <c r="Z296" i="2" s="1"/>
  <c r="P295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P286" i="2"/>
  <c r="X284" i="2"/>
  <c r="X283" i="2"/>
  <c r="BO282" i="2"/>
  <c r="BM282" i="2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BN261" i="2" s="1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P249" i="2"/>
  <c r="X246" i="2"/>
  <c r="X245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N233" i="2" s="1"/>
  <c r="P233" i="2"/>
  <c r="BO232" i="2"/>
  <c r="BM232" i="2"/>
  <c r="Y232" i="2"/>
  <c r="P232" i="2"/>
  <c r="X229" i="2"/>
  <c r="X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N184" i="2" s="1"/>
  <c r="P184" i="2"/>
  <c r="BO183" i="2"/>
  <c r="BM183" i="2"/>
  <c r="Y183" i="2"/>
  <c r="BP183" i="2" s="1"/>
  <c r="P183" i="2"/>
  <c r="BO182" i="2"/>
  <c r="BM182" i="2"/>
  <c r="Y182" i="2"/>
  <c r="BO181" i="2"/>
  <c r="BM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Y174" i="2" s="1"/>
  <c r="P173" i="2"/>
  <c r="X169" i="2"/>
  <c r="X168" i="2"/>
  <c r="BO167" i="2"/>
  <c r="BM167" i="2"/>
  <c r="Y167" i="2"/>
  <c r="BN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G607" i="2" s="1"/>
  <c r="P138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Y125" i="2"/>
  <c r="BN125" i="2" s="1"/>
  <c r="BO124" i="2"/>
  <c r="BM124" i="2"/>
  <c r="Y124" i="2"/>
  <c r="BN124" i="2" s="1"/>
  <c r="P124" i="2"/>
  <c r="BO123" i="2"/>
  <c r="BM123" i="2"/>
  <c r="Y123" i="2"/>
  <c r="BN123" i="2" s="1"/>
  <c r="BO122" i="2"/>
  <c r="BM122" i="2"/>
  <c r="Y122" i="2"/>
  <c r="BP122" i="2" s="1"/>
  <c r="P122" i="2"/>
  <c r="BO121" i="2"/>
  <c r="BM121" i="2"/>
  <c r="Y121" i="2"/>
  <c r="BO120" i="2"/>
  <c r="BM120" i="2"/>
  <c r="Y120" i="2"/>
  <c r="BP120" i="2" s="1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N93" i="2" s="1"/>
  <c r="P93" i="2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BP58" i="2" s="1"/>
  <c r="P58" i="2"/>
  <c r="X56" i="2"/>
  <c r="X55" i="2"/>
  <c r="BO54" i="2"/>
  <c r="BM54" i="2"/>
  <c r="Y54" i="2"/>
  <c r="BN54" i="2" s="1"/>
  <c r="P54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BN37" i="2" s="1"/>
  <c r="P37" i="2"/>
  <c r="BO36" i="2"/>
  <c r="BM36" i="2"/>
  <c r="Y36" i="2"/>
  <c r="BP36" i="2" s="1"/>
  <c r="P36" i="2"/>
  <c r="BO35" i="2"/>
  <c r="BM35" i="2"/>
  <c r="Y35" i="2"/>
  <c r="BP35" i="2" s="1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BP23" i="2" s="1"/>
  <c r="P23" i="2"/>
  <c r="BO22" i="2"/>
  <c r="BM22" i="2"/>
  <c r="Y22" i="2"/>
  <c r="P22" i="2"/>
  <c r="H10" i="2"/>
  <c r="A9" i="2"/>
  <c r="F9" i="2" s="1"/>
  <c r="D7" i="2"/>
  <c r="Q6" i="2"/>
  <c r="P2" i="2"/>
  <c r="Y186" i="2" l="1"/>
  <c r="Z238" i="2"/>
  <c r="Z361" i="2"/>
  <c r="Z421" i="2"/>
  <c r="BN421" i="2"/>
  <c r="Z423" i="2"/>
  <c r="Y471" i="2"/>
  <c r="Y56" i="2"/>
  <c r="Z115" i="2"/>
  <c r="Z277" i="2"/>
  <c r="BN277" i="2"/>
  <c r="Z341" i="2"/>
  <c r="Z393" i="2"/>
  <c r="Z408" i="2"/>
  <c r="Z429" i="2"/>
  <c r="Z430" i="2" s="1"/>
  <c r="Z469" i="2"/>
  <c r="BP500" i="2"/>
  <c r="Y577" i="2"/>
  <c r="BP38" i="2"/>
  <c r="Z74" i="2"/>
  <c r="BN74" i="2"/>
  <c r="BN80" i="2"/>
  <c r="Z94" i="2"/>
  <c r="BN94" i="2"/>
  <c r="Z98" i="2"/>
  <c r="BN98" i="2"/>
  <c r="Z99" i="2"/>
  <c r="BN99" i="2"/>
  <c r="Z148" i="2"/>
  <c r="Z185" i="2"/>
  <c r="Y297" i="2"/>
  <c r="BN299" i="2"/>
  <c r="BN334" i="2"/>
  <c r="BN412" i="2"/>
  <c r="BN464" i="2"/>
  <c r="Y481" i="2"/>
  <c r="BN490" i="2"/>
  <c r="BN515" i="2"/>
  <c r="BP516" i="2"/>
  <c r="BN517" i="2"/>
  <c r="BN558" i="2"/>
  <c r="BN573" i="2"/>
  <c r="Z23" i="2"/>
  <c r="BN23" i="2"/>
  <c r="BN24" i="2"/>
  <c r="Z35" i="2"/>
  <c r="BN35" i="2"/>
  <c r="Z50" i="2"/>
  <c r="BP54" i="2"/>
  <c r="BN59" i="2"/>
  <c r="Z60" i="2"/>
  <c r="Y84" i="2"/>
  <c r="Z108" i="2"/>
  <c r="BN108" i="2"/>
  <c r="BP116" i="2"/>
  <c r="Z144" i="2"/>
  <c r="BN144" i="2"/>
  <c r="Z160" i="2"/>
  <c r="Z184" i="2"/>
  <c r="Z219" i="2"/>
  <c r="Z224" i="2"/>
  <c r="Y242" i="2"/>
  <c r="BN234" i="2"/>
  <c r="BP239" i="2"/>
  <c r="BN255" i="2"/>
  <c r="Z267" i="2"/>
  <c r="Z274" i="2"/>
  <c r="Z282" i="2"/>
  <c r="Z283" i="2" s="1"/>
  <c r="Y283" i="2"/>
  <c r="Y301" i="2"/>
  <c r="BN324" i="2"/>
  <c r="BN339" i="2"/>
  <c r="BP343" i="2"/>
  <c r="Z354" i="2"/>
  <c r="BN354" i="2"/>
  <c r="Z383" i="2"/>
  <c r="BN384" i="2"/>
  <c r="Z388" i="2"/>
  <c r="Z409" i="2"/>
  <c r="BN410" i="2"/>
  <c r="BP429" i="2"/>
  <c r="Z439" i="2"/>
  <c r="BN439" i="2"/>
  <c r="Y465" i="2"/>
  <c r="BN470" i="2"/>
  <c r="Z485" i="2"/>
  <c r="Z491" i="2"/>
  <c r="BN491" i="2"/>
  <c r="BN492" i="2"/>
  <c r="BN506" i="2"/>
  <c r="Z516" i="2"/>
  <c r="Z518" i="2"/>
  <c r="BN518" i="2"/>
  <c r="BN526" i="2"/>
  <c r="Z542" i="2"/>
  <c r="BN544" i="2"/>
  <c r="Z550" i="2"/>
  <c r="BN550" i="2"/>
  <c r="Z556" i="2"/>
  <c r="BP557" i="2"/>
  <c r="Z559" i="2"/>
  <c r="BN561" i="2"/>
  <c r="BP566" i="2"/>
  <c r="Z567" i="2"/>
  <c r="BN576" i="2"/>
  <c r="BP338" i="2"/>
  <c r="Z338" i="2"/>
  <c r="Z349" i="2"/>
  <c r="Z200" i="2"/>
  <c r="Y130" i="2"/>
  <c r="X598" i="2"/>
  <c r="Z80" i="2"/>
  <c r="BN213" i="2"/>
  <c r="Z213" i="2"/>
  <c r="Y395" i="2"/>
  <c r="Z392" i="2"/>
  <c r="Z394" i="2" s="1"/>
  <c r="Z382" i="2"/>
  <c r="Z489" i="2"/>
  <c r="BN489" i="2"/>
  <c r="BP128" i="2"/>
  <c r="BP227" i="2"/>
  <c r="BP348" i="2"/>
  <c r="Z348" i="2"/>
  <c r="Y351" i="2"/>
  <c r="BN385" i="2"/>
  <c r="Z385" i="2"/>
  <c r="BN398" i="2"/>
  <c r="Z398" i="2"/>
  <c r="BN411" i="2"/>
  <c r="Z411" i="2"/>
  <c r="Y448" i="2"/>
  <c r="BP436" i="2"/>
  <c r="BP443" i="2"/>
  <c r="AB607" i="2"/>
  <c r="Y477" i="2"/>
  <c r="BP475" i="2"/>
  <c r="Z475" i="2"/>
  <c r="Z476" i="2" s="1"/>
  <c r="BP494" i="2"/>
  <c r="BN497" i="2"/>
  <c r="Z497" i="2"/>
  <c r="BP519" i="2"/>
  <c r="Z541" i="2"/>
  <c r="BN541" i="2"/>
  <c r="Y545" i="2"/>
  <c r="Z555" i="2"/>
  <c r="BN555" i="2"/>
  <c r="Y562" i="2"/>
  <c r="Y91" i="2"/>
  <c r="Y135" i="2"/>
  <c r="BP254" i="2"/>
  <c r="Y288" i="2"/>
  <c r="BP286" i="2"/>
  <c r="Z286" i="2"/>
  <c r="Z287" i="2" s="1"/>
  <c r="U607" i="2"/>
  <c r="BP320" i="2"/>
  <c r="Z320" i="2"/>
  <c r="X599" i="2"/>
  <c r="Z25" i="2"/>
  <c r="X601" i="2"/>
  <c r="Z29" i="2"/>
  <c r="Z30" i="2" s="1"/>
  <c r="BP29" i="2"/>
  <c r="Y31" i="2"/>
  <c r="BN36" i="2"/>
  <c r="Z37" i="2"/>
  <c r="BP37" i="2"/>
  <c r="BP43" i="2"/>
  <c r="BN48" i="2"/>
  <c r="BP49" i="2"/>
  <c r="BP53" i="2"/>
  <c r="BN58" i="2"/>
  <c r="BP59" i="2"/>
  <c r="Y63" i="2"/>
  <c r="Y62" i="2"/>
  <c r="BP71" i="2"/>
  <c r="Y83" i="2"/>
  <c r="Z89" i="2"/>
  <c r="BP89" i="2"/>
  <c r="BN95" i="2"/>
  <c r="BN109" i="2"/>
  <c r="Z110" i="2"/>
  <c r="BP110" i="2"/>
  <c r="BP115" i="2"/>
  <c r="BN120" i="2"/>
  <c r="Z124" i="2"/>
  <c r="BP124" i="2"/>
  <c r="Z128" i="2"/>
  <c r="Z133" i="2"/>
  <c r="BP133" i="2"/>
  <c r="Y146" i="2"/>
  <c r="Z150" i="2"/>
  <c r="Y150" i="2"/>
  <c r="BN158" i="2"/>
  <c r="Z159" i="2"/>
  <c r="BP159" i="2"/>
  <c r="Z167" i="2"/>
  <c r="BP167" i="2"/>
  <c r="Z177" i="2"/>
  <c r="BP177" i="2"/>
  <c r="BP203" i="2"/>
  <c r="Z203" i="2"/>
  <c r="Y209" i="2"/>
  <c r="Y221" i="2"/>
  <c r="Z227" i="2"/>
  <c r="Z233" i="2"/>
  <c r="Z254" i="2"/>
  <c r="BP268" i="2"/>
  <c r="Z268" i="2"/>
  <c r="BP275" i="2"/>
  <c r="Y287" i="2"/>
  <c r="BN295" i="2"/>
  <c r="Y296" i="2"/>
  <c r="BP295" i="2"/>
  <c r="Y328" i="2"/>
  <c r="BP321" i="2"/>
  <c r="BP349" i="2"/>
  <c r="BP353" i="2"/>
  <c r="Z353" i="2"/>
  <c r="Y364" i="2"/>
  <c r="Y375" i="2"/>
  <c r="BP371" i="2"/>
  <c r="Z371" i="2"/>
  <c r="BP383" i="2"/>
  <c r="BP393" i="2"/>
  <c r="BP397" i="2"/>
  <c r="Y399" i="2"/>
  <c r="Z397" i="2"/>
  <c r="Z399" i="2" s="1"/>
  <c r="BP409" i="2"/>
  <c r="Z435" i="2"/>
  <c r="Z436" i="2"/>
  <c r="BN437" i="2"/>
  <c r="Z437" i="2"/>
  <c r="Z443" i="2"/>
  <c r="BP463" i="2"/>
  <c r="Y476" i="2"/>
  <c r="BN479" i="2"/>
  <c r="Y480" i="2"/>
  <c r="Z479" i="2"/>
  <c r="Z480" i="2" s="1"/>
  <c r="Z494" i="2"/>
  <c r="Z512" i="2"/>
  <c r="BN512" i="2"/>
  <c r="BP513" i="2"/>
  <c r="Z513" i="2"/>
  <c r="Z519" i="2"/>
  <c r="Y535" i="2"/>
  <c r="AD607" i="2"/>
  <c r="Z539" i="2"/>
  <c r="Z549" i="2"/>
  <c r="BN549" i="2"/>
  <c r="BP25" i="2"/>
  <c r="Y41" i="2"/>
  <c r="Y169" i="2"/>
  <c r="BP233" i="2"/>
  <c r="Y246" i="2"/>
  <c r="Y245" i="2"/>
  <c r="BN244" i="2"/>
  <c r="Y291" i="2"/>
  <c r="BN290" i="2"/>
  <c r="Y292" i="2"/>
  <c r="BP290" i="2"/>
  <c r="BP327" i="2"/>
  <c r="Z327" i="2"/>
  <c r="BP24" i="2"/>
  <c r="X597" i="2"/>
  <c r="Y77" i="2"/>
  <c r="BP93" i="2"/>
  <c r="BP100" i="2"/>
  <c r="Y111" i="2"/>
  <c r="BP125" i="2"/>
  <c r="Y164" i="2"/>
  <c r="I607" i="2"/>
  <c r="BP173" i="2"/>
  <c r="Y175" i="2"/>
  <c r="Y198" i="2"/>
  <c r="BP207" i="2"/>
  <c r="BP217" i="2"/>
  <c r="Z217" i="2"/>
  <c r="M607" i="2"/>
  <c r="Y263" i="2"/>
  <c r="BP261" i="2"/>
  <c r="Z261" i="2"/>
  <c r="Z262" i="2" s="1"/>
  <c r="Y270" i="2"/>
  <c r="BN266" i="2"/>
  <c r="BP266" i="2"/>
  <c r="Y269" i="2"/>
  <c r="BN286" i="2"/>
  <c r="BN320" i="2"/>
  <c r="BP331" i="2"/>
  <c r="BP340" i="2"/>
  <c r="Z340" i="2"/>
  <c r="BN348" i="2"/>
  <c r="BP360" i="2"/>
  <c r="Z372" i="2"/>
  <c r="BN372" i="2"/>
  <c r="W607" i="2"/>
  <c r="BN379" i="2"/>
  <c r="BP379" i="2"/>
  <c r="Y413" i="2"/>
  <c r="BP424" i="2"/>
  <c r="Z424" i="2"/>
  <c r="BN475" i="2"/>
  <c r="Y524" i="2"/>
  <c r="Y530" i="2"/>
  <c r="Z527" i="2"/>
  <c r="Y26" i="2"/>
  <c r="BN29" i="2"/>
  <c r="C607" i="2"/>
  <c r="Z36" i="2"/>
  <c r="Y44" i="2"/>
  <c r="Z48" i="2"/>
  <c r="BP48" i="2"/>
  <c r="BN49" i="2"/>
  <c r="BP50" i="2"/>
  <c r="Z58" i="2"/>
  <c r="BP60" i="2"/>
  <c r="BP81" i="2"/>
  <c r="E607" i="2"/>
  <c r="Z93" i="2"/>
  <c r="Z95" i="2"/>
  <c r="Y103" i="2"/>
  <c r="Z100" i="2"/>
  <c r="Z109" i="2"/>
  <c r="Z120" i="2"/>
  <c r="BP121" i="2"/>
  <c r="Z125" i="2"/>
  <c r="Y141" i="2"/>
  <c r="BP148" i="2"/>
  <c r="Z158" i="2"/>
  <c r="BP160" i="2"/>
  <c r="Z173" i="2"/>
  <c r="Z174" i="2" s="1"/>
  <c r="BN177" i="2"/>
  <c r="Y187" i="2"/>
  <c r="BP181" i="2"/>
  <c r="Z181" i="2"/>
  <c r="BN182" i="2"/>
  <c r="BP182" i="2"/>
  <c r="BP184" i="2"/>
  <c r="BN203" i="2"/>
  <c r="Z207" i="2"/>
  <c r="Z218" i="2"/>
  <c r="BN218" i="2"/>
  <c r="BN235" i="2"/>
  <c r="Z235" i="2"/>
  <c r="BP244" i="2"/>
  <c r="L607" i="2"/>
  <c r="BP250" i="2"/>
  <c r="Z250" i="2"/>
  <c r="BN256" i="2"/>
  <c r="Z256" i="2"/>
  <c r="Y262" i="2"/>
  <c r="Z266" i="2"/>
  <c r="Z269" i="2" s="1"/>
  <c r="Z331" i="2"/>
  <c r="BP341" i="2"/>
  <c r="Z360" i="2"/>
  <c r="Y374" i="2"/>
  <c r="Z379" i="2"/>
  <c r="BP385" i="2"/>
  <c r="BP398" i="2"/>
  <c r="BP411" i="2"/>
  <c r="Z425" i="2"/>
  <c r="BN425" i="2"/>
  <c r="BP442" i="2"/>
  <c r="Z442" i="2"/>
  <c r="Y453" i="2"/>
  <c r="Z450" i="2"/>
  <c r="AA607" i="2"/>
  <c r="Y472" i="2"/>
  <c r="BN469" i="2"/>
  <c r="BP469" i="2"/>
  <c r="BP488" i="2"/>
  <c r="Z488" i="2"/>
  <c r="BP493" i="2"/>
  <c r="Z493" i="2"/>
  <c r="BP497" i="2"/>
  <c r="BP504" i="2"/>
  <c r="Z504" i="2"/>
  <c r="BP541" i="2"/>
  <c r="BP555" i="2"/>
  <c r="BP569" i="2"/>
  <c r="AE607" i="2"/>
  <c r="Y588" i="2"/>
  <c r="Z586" i="2"/>
  <c r="Z587" i="2" s="1"/>
  <c r="BN185" i="2"/>
  <c r="BP219" i="2"/>
  <c r="BP224" i="2"/>
  <c r="BN267" i="2"/>
  <c r="BN305" i="2"/>
  <c r="Y307" i="2"/>
  <c r="Y316" i="2"/>
  <c r="Y329" i="2"/>
  <c r="BP373" i="2"/>
  <c r="Y414" i="2"/>
  <c r="BN429" i="2"/>
  <c r="Y466" i="2"/>
  <c r="BP490" i="2"/>
  <c r="Y509" i="2"/>
  <c r="BP515" i="2"/>
  <c r="BP542" i="2"/>
  <c r="BP544" i="2"/>
  <c r="Y553" i="2"/>
  <c r="BP558" i="2"/>
  <c r="BP560" i="2"/>
  <c r="BP574" i="2"/>
  <c r="BP200" i="2"/>
  <c r="BP234" i="2"/>
  <c r="BP238" i="2"/>
  <c r="BP255" i="2"/>
  <c r="BP274" i="2"/>
  <c r="BP282" i="2"/>
  <c r="Y284" i="2"/>
  <c r="Z299" i="2"/>
  <c r="Z324" i="2"/>
  <c r="Z334" i="2"/>
  <c r="Y344" i="2"/>
  <c r="Z339" i="2"/>
  <c r="BP361" i="2"/>
  <c r="Z373" i="2"/>
  <c r="BP384" i="2"/>
  <c r="BP388" i="2"/>
  <c r="BP410" i="2"/>
  <c r="Y431" i="2"/>
  <c r="Z438" i="2"/>
  <c r="Z446" i="2"/>
  <c r="Y452" i="2"/>
  <c r="Z464" i="2"/>
  <c r="Z470" i="2"/>
  <c r="AC607" i="2"/>
  <c r="Z492" i="2"/>
  <c r="Z526" i="2"/>
  <c r="BP561" i="2"/>
  <c r="Y578" i="2"/>
  <c r="Z594" i="2"/>
  <c r="Z595" i="2" s="1"/>
  <c r="Z413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Z350" i="2" s="1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Z508" i="2" s="1"/>
  <c r="Y508" i="2"/>
  <c r="Z574" i="2"/>
  <c r="Y257" i="2"/>
  <c r="Z566" i="2"/>
  <c r="Z569" i="2"/>
  <c r="BP590" i="2"/>
  <c r="J607" i="2"/>
  <c r="Y40" i="2"/>
  <c r="BN249" i="2"/>
  <c r="BN505" i="2"/>
  <c r="Y584" i="2"/>
  <c r="K607" i="2"/>
  <c r="Z529" i="2" l="1"/>
  <c r="Z452" i="2"/>
  <c r="Z471" i="2"/>
  <c r="Z426" i="2"/>
  <c r="Z501" i="2"/>
  <c r="Z545" i="2"/>
  <c r="Z55" i="2"/>
  <c r="X600" i="2"/>
  <c r="Z562" i="2"/>
  <c r="Z186" i="2"/>
  <c r="Z389" i="2"/>
  <c r="Z328" i="2"/>
  <c r="Z278" i="2"/>
  <c r="Z523" i="2"/>
  <c r="Z363" i="2"/>
  <c r="Z163" i="2"/>
  <c r="Y601" i="2"/>
  <c r="Z62" i="2"/>
  <c r="Z129" i="2"/>
  <c r="Z83" i="2"/>
  <c r="Z374" i="2"/>
  <c r="Z208" i="2"/>
  <c r="Z344" i="2"/>
  <c r="Z40" i="2"/>
  <c r="Z102" i="2"/>
  <c r="Z117" i="2"/>
  <c r="Z335" i="2"/>
  <c r="Z447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Z602" i="2" l="1"/>
  <c r="Y600" i="2"/>
</calcChain>
</file>

<file path=xl/sharedStrings.xml><?xml version="1.0" encoding="utf-8"?>
<sst xmlns="http://schemas.openxmlformats.org/spreadsheetml/2006/main" count="4668" uniqueCount="994">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</sst>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80" sqref="AA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 t="s">
        <v>993</v>
      </c>
      <c r="I5" s="696"/>
      <c r="J5" s="696"/>
      <c r="K5" s="696"/>
      <c r="L5" s="696"/>
      <c r="M5" s="696"/>
      <c r="N5" s="69"/>
      <c r="P5" s="26" t="s">
        <v>4</v>
      </c>
      <c r="Q5" s="698">
        <v>45743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Четверг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hidden="1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hidden="1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hidden="1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hidden="1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hidden="1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hidden="1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hidden="1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idden="1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hidden="1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hidden="1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hidden="1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hidden="1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hidden="1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hidden="1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hidden="1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hidden="1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hidden="1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hidden="1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hidden="1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hidden="1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idden="1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0</v>
      </c>
      <c r="Y55" s="41">
        <f>IFERROR(Y48/H48,"0")+IFERROR(Y49/H49,"0")+IFERROR(Y50/H50,"0")+IFERROR(Y51/H51,"0")+IFERROR(Y52/H52,"0")+IFERROR(Y53/H53,"0")+IFERROR(Y54/H54,"0")</f>
        <v>0</v>
      </c>
      <c r="Z55" s="41">
        <f>IFERROR(IF(Z48="",0,Z48),"0")+IFERROR(IF(Z49="",0,Z49),"0")+IFERROR(IF(Z50="",0,Z50),"0")+IFERROR(IF(Z51="",0,Z51),"0")+IFERROR(IF(Z52="",0,Z52),"0")+IFERROR(IF(Z53="",0,Z53),"0")+IFERROR(IF(Z54="",0,Z54),"0")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0</v>
      </c>
      <c r="Y56" s="41">
        <f>IFERROR(SUM(Y48:Y54),"0")</f>
        <v>0</v>
      </c>
      <c r="Z56" s="40"/>
      <c r="AA56" s="64"/>
      <c r="AB56" s="64"/>
      <c r="AC56" s="64"/>
    </row>
    <row r="57" spans="1:68" ht="14.25" hidden="1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hidden="1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hidden="1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hidden="1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hidden="1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hidden="1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5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0</v>
      </c>
      <c r="BN73" s="75">
        <f t="shared" si="7"/>
        <v>0</v>
      </c>
      <c r="BO73" s="75">
        <f t="shared" si="8"/>
        <v>0</v>
      </c>
      <c r="BP73" s="75">
        <f t="shared" si="9"/>
        <v>0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hidden="1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idden="1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70</v>
      </c>
      <c r="Y80" s="53">
        <f>IFERROR(IF(X80="",0,CEILING((X80/$H80),1)*$H80),"")</f>
        <v>70.2</v>
      </c>
      <c r="Z80" s="39">
        <f>IFERROR(IF(Y80=0,"",ROUNDUP(Y80/H80,0)*0.01898),"")</f>
        <v>0.17082</v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73.903846153846146</v>
      </c>
      <c r="BN80" s="75">
        <f>IFERROR(Y80*I80/H80,"0")</f>
        <v>74.114999999999995</v>
      </c>
      <c r="BO80" s="75">
        <f>IFERROR(1/J80*(X80/H80),"0")</f>
        <v>0.14022435897435898</v>
      </c>
      <c r="BP80" s="75">
        <f>IFERROR(1/J80*(Y80/H80),"0")</f>
        <v>0.140625</v>
      </c>
    </row>
    <row r="81" spans="1:68" ht="37.5" hidden="1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hidden="1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8.9743589743589745</v>
      </c>
      <c r="Y83" s="41">
        <f>IFERROR(Y80/H80,"0")+IFERROR(Y81/H81,"0")+IFERROR(Y82/H82,"0")</f>
        <v>9</v>
      </c>
      <c r="Z83" s="41">
        <f>IFERROR(IF(Z80="",0,Z80),"0")+IFERROR(IF(Z81="",0,Z81),"0")+IFERROR(IF(Z82="",0,Z82),"0")</f>
        <v>0.17082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70</v>
      </c>
      <c r="Y84" s="41">
        <f>IFERROR(SUM(Y80:Y82),"0")</f>
        <v>70.2</v>
      </c>
      <c r="Z84" s="40"/>
      <c r="AA84" s="64"/>
      <c r="AB84" s="64"/>
      <c r="AC84" s="64"/>
    </row>
    <row r="85" spans="1:68" ht="16.5" hidden="1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hidden="1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150</v>
      </c>
      <c r="Y87" s="53">
        <f>IFERROR(IF(X87="",0,CEILING((X87/$H87),1)*$H87),"")</f>
        <v>151.20000000000002</v>
      </c>
      <c r="Z87" s="39">
        <f>IFERROR(IF(Y87=0,"",ROUNDUP(Y87/H87,0)*0.01898),"")</f>
        <v>0.26572000000000001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156.04166666666666</v>
      </c>
      <c r="BN87" s="75">
        <f>IFERROR(Y87*I87/H87,"0")</f>
        <v>157.29000000000002</v>
      </c>
      <c r="BO87" s="75">
        <f>IFERROR(1/J87*(X87/H87),"0")</f>
        <v>0.21701388888888887</v>
      </c>
      <c r="BP87" s="75">
        <f>IFERROR(1/J87*(Y87/H87),"0")</f>
        <v>0.21875</v>
      </c>
    </row>
    <row r="88" spans="1:68" ht="16.5" hidden="1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IFERROR(IF(Y89=0,"",ROUNDUP(Y89/H89,0)*0.00902),"")</f>
        <v/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13.888888888888888</v>
      </c>
      <c r="Y90" s="41">
        <f>IFERROR(Y87/H87,"0")+IFERROR(Y88/H88,"0")+IFERROR(Y89/H89,"0")</f>
        <v>14</v>
      </c>
      <c r="Z90" s="41">
        <f>IFERROR(IF(Z87="",0,Z87),"0")+IFERROR(IF(Z88="",0,Z88),"0")+IFERROR(IF(Z89="",0,Z89),"0")</f>
        <v>0.26572000000000001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150</v>
      </c>
      <c r="Y91" s="41">
        <f>IFERROR(SUM(Y87:Y89),"0")</f>
        <v>151.20000000000002</v>
      </c>
      <c r="Z91" s="40"/>
      <c r="AA91" s="64"/>
      <c r="AB91" s="64"/>
      <c r="AC91" s="64"/>
    </row>
    <row r="92" spans="1:68" ht="14.25" hidden="1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hidden="1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16.5" hidden="1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hidden="1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hidden="1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hidden="1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hidden="1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27</v>
      </c>
      <c r="Y101" s="53">
        <f t="shared" si="10"/>
        <v>27</v>
      </c>
      <c r="Z101" s="39">
        <f>IFERROR(IF(Y101=0,"",ROUNDUP(Y101/H101,0)*0.00902),"")</f>
        <v>9.0200000000000002E-2</v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29.88</v>
      </c>
      <c r="BN101" s="75">
        <f t="shared" si="12"/>
        <v>29.88</v>
      </c>
      <c r="BO101" s="75">
        <f t="shared" si="13"/>
        <v>7.575757575757576E-2</v>
      </c>
      <c r="BP101" s="75">
        <f t="shared" si="14"/>
        <v>7.575757575757576E-2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10</v>
      </c>
      <c r="Y102" s="41">
        <f>IFERROR(Y93/H93,"0")+IFERROR(Y94/H94,"0")+IFERROR(Y95/H95,"0")+IFERROR(Y96/H96,"0")+IFERROR(Y97/H97,"0")+IFERROR(Y98/H98,"0")+IFERROR(Y99/H99,"0")+IFERROR(Y100/H100,"0")+IFERROR(Y101/H101,"0")</f>
        <v>10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9.0200000000000002E-2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27</v>
      </c>
      <c r="Y103" s="41">
        <f>IFERROR(SUM(Y93:Y101),"0")</f>
        <v>27</v>
      </c>
      <c r="Z103" s="40"/>
      <c r="AA103" s="64"/>
      <c r="AB103" s="64"/>
      <c r="AC103" s="64"/>
    </row>
    <row r="104" spans="1:68" ht="16.5" hidden="1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hidden="1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hidden="1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hidden="1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hidden="1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idden="1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hidden="1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hidden="1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100</v>
      </c>
      <c r="Y120" s="53">
        <f t="shared" ref="Y120:Y128" si="15">IFERROR(IF(X120="",0,CEILING((X120/$H120),1)*$H120),"")</f>
        <v>100.80000000000001</v>
      </c>
      <c r="Z120" s="39">
        <f>IFERROR(IF(Y120=0,"",ROUNDUP(Y120/H120,0)*0.01898),"")</f>
        <v>0.22776000000000002</v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106.10714285714286</v>
      </c>
      <c r="BN120" s="75">
        <f t="shared" ref="BN120:BN128" si="17">IFERROR(Y120*I120/H120,"0")</f>
        <v>106.956</v>
      </c>
      <c r="BO120" s="75">
        <f t="shared" ref="BO120:BO128" si="18">IFERROR(1/J120*(X120/H120),"0")</f>
        <v>0.18601190476190477</v>
      </c>
      <c r="BP120" s="75">
        <f t="shared" ref="BP120:BP128" si="19">IFERROR(1/J120*(Y120/H120),"0")</f>
        <v>0.1875</v>
      </c>
    </row>
    <row r="121" spans="1:68" ht="16.5" hidden="1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hidden="1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hidden="1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hidden="1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hidden="1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hidden="1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hidden="1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hidden="1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11.904761904761905</v>
      </c>
      <c r="Y129" s="41">
        <f>IFERROR(Y120/H120,"0")+IFERROR(Y121/H121,"0")+IFERROR(Y122/H122,"0")+IFERROR(Y123/H123,"0")+IFERROR(Y124/H124,"0")+IFERROR(Y125/H125,"0")+IFERROR(Y126/H126,"0")+IFERROR(Y127/H127,"0")+IFERROR(Y128/H128,"0")</f>
        <v>12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0.22776000000000002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100</v>
      </c>
      <c r="Y130" s="41">
        <f>IFERROR(SUM(Y120:Y128),"0")</f>
        <v>100.80000000000001</v>
      </c>
      <c r="Z130" s="40"/>
      <c r="AA130" s="64"/>
      <c r="AB130" s="64"/>
      <c r="AC130" s="64"/>
    </row>
    <row r="131" spans="1:68" ht="14.25" hidden="1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hidden="1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hidden="1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hidden="1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hidden="1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hidden="1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hidden="1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hidden="1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hidden="1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hidden="1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hidden="1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hidden="1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hidden="1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hidden="1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100</v>
      </c>
      <c r="Y177" s="53">
        <f t="shared" ref="Y177:Y185" si="21">IFERROR(IF(X177="",0,CEILING((X177/$H177),1)*$H177),"")</f>
        <v>100.80000000000001</v>
      </c>
      <c r="Z177" s="39">
        <f>IFERROR(IF(Y177=0,"",ROUNDUP(Y177/H177,0)*0.00902),"")</f>
        <v>0.21648000000000001</v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106.42857142857143</v>
      </c>
      <c r="BN177" s="75">
        <f t="shared" ref="BN177:BN185" si="23">IFERROR(Y177*I177/H177,"0")</f>
        <v>107.28</v>
      </c>
      <c r="BO177" s="75">
        <f t="shared" ref="BO177:BO185" si="24">IFERROR(1/J177*(X177/H177),"0")</f>
        <v>0.18037518037518038</v>
      </c>
      <c r="BP177" s="75">
        <f t="shared" ref="BP177:BP185" si="25">IFERROR(1/J177*(Y177/H177),"0")</f>
        <v>0.18181818181818182</v>
      </c>
    </row>
    <row r="178" spans="1:68" ht="27" hidden="1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140</v>
      </c>
      <c r="Y179" s="53">
        <f t="shared" si="21"/>
        <v>142.80000000000001</v>
      </c>
      <c r="Z179" s="39">
        <f>IFERROR(IF(Y179=0,"",ROUNDUP(Y179/H179,0)*0.00902),"")</f>
        <v>0.30668000000000001</v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147</v>
      </c>
      <c r="BN179" s="75">
        <f t="shared" si="23"/>
        <v>149.94</v>
      </c>
      <c r="BO179" s="75">
        <f t="shared" si="24"/>
        <v>0.25252525252525249</v>
      </c>
      <c r="BP179" s="75">
        <f t="shared" si="25"/>
        <v>0.25757575757575757</v>
      </c>
    </row>
    <row r="180" spans="1:68" ht="27" hidden="1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hidden="1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hidden="1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57.142857142857139</v>
      </c>
      <c r="Y186" s="41">
        <f>IFERROR(Y177/H177,"0")+IFERROR(Y178/H178,"0")+IFERROR(Y179/H179,"0")+IFERROR(Y180/H180,"0")+IFERROR(Y181/H181,"0")+IFERROR(Y182/H182,"0")+IFERROR(Y183/H183,"0")+IFERROR(Y184/H184,"0")+IFERROR(Y185/H185,"0")</f>
        <v>58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0.52316000000000007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240</v>
      </c>
      <c r="Y187" s="41">
        <f>IFERROR(SUM(Y177:Y185),"0")</f>
        <v>243.60000000000002</v>
      </c>
      <c r="Z187" s="40"/>
      <c r="AA187" s="64"/>
      <c r="AB187" s="64"/>
      <c r="AC187" s="64"/>
    </row>
    <row r="188" spans="1:68" ht="16.5" hidden="1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hidden="1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hidden="1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31</v>
      </c>
      <c r="Y191" s="53">
        <f>IFERROR(IF(X191="",0,CEILING((X191/$H191),1)*$H191),"")</f>
        <v>32.400000000000006</v>
      </c>
      <c r="Z191" s="39">
        <f>IFERROR(IF(Y191=0,"",ROUNDUP(Y191/H191,0)*0.00651),"")</f>
        <v>7.8119999999999995E-2</v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33.066666666666663</v>
      </c>
      <c r="BN191" s="75">
        <f>IFERROR(Y191*I191/H191,"0")</f>
        <v>34.56</v>
      </c>
      <c r="BO191" s="75">
        <f>IFERROR(1/J191*(X191/H191),"0")</f>
        <v>6.3085063085063092E-2</v>
      </c>
      <c r="BP191" s="75">
        <f>IFERROR(1/J191*(Y191/H191),"0")</f>
        <v>6.593406593406595E-2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11.481481481481481</v>
      </c>
      <c r="Y192" s="41">
        <f>IFERROR(Y190/H190,"0")+IFERROR(Y191/H191,"0")</f>
        <v>12.000000000000002</v>
      </c>
      <c r="Z192" s="41">
        <f>IFERROR(IF(Z190="",0,Z190),"0")+IFERROR(IF(Z191="",0,Z191),"0")</f>
        <v>7.8119999999999995E-2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31</v>
      </c>
      <c r="Y193" s="41">
        <f>IFERROR(SUM(Y190:Y191),"0")</f>
        <v>32.400000000000006</v>
      </c>
      <c r="Z193" s="40"/>
      <c r="AA193" s="64"/>
      <c r="AB193" s="64"/>
      <c r="AC193" s="64"/>
    </row>
    <row r="194" spans="1:68" ht="14.25" hidden="1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hidden="1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hidden="1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idden="1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hidden="1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hidden="1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300</v>
      </c>
      <c r="Y200" s="53">
        <f t="shared" ref="Y200:Y207" si="26">IFERROR(IF(X200="",0,CEILING((X200/$H200),1)*$H200),"")</f>
        <v>302.40000000000003</v>
      </c>
      <c r="Z200" s="39">
        <f>IFERROR(IF(Y200=0,"",ROUNDUP(Y200/H200,0)*0.00902),"")</f>
        <v>0.50512000000000001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311.66666666666663</v>
      </c>
      <c r="BN200" s="75">
        <f t="shared" ref="BN200:BN207" si="28">IFERROR(Y200*I200/H200,"0")</f>
        <v>314.16000000000003</v>
      </c>
      <c r="BO200" s="75">
        <f t="shared" ref="BO200:BO207" si="29">IFERROR(1/J200*(X200/H200),"0")</f>
        <v>0.42087542087542085</v>
      </c>
      <c r="BP200" s="75">
        <f t="shared" ref="BP200:BP207" si="30">IFERROR(1/J200*(Y200/H200),"0")</f>
        <v>0.42424242424242425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250</v>
      </c>
      <c r="Y202" s="53">
        <f t="shared" si="26"/>
        <v>253.8</v>
      </c>
      <c r="Z202" s="39">
        <f>IFERROR(IF(Y202=0,"",ROUNDUP(Y202/H202,0)*0.00902),"")</f>
        <v>0.42393999999999998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259.72222222222223</v>
      </c>
      <c r="BN202" s="75">
        <f t="shared" si="28"/>
        <v>263.67</v>
      </c>
      <c r="BO202" s="75">
        <f t="shared" si="29"/>
        <v>0.35072951739618402</v>
      </c>
      <c r="BP202" s="75">
        <f t="shared" si="30"/>
        <v>0.35606060606060608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300</v>
      </c>
      <c r="Y203" s="53">
        <f t="shared" si="26"/>
        <v>302.40000000000003</v>
      </c>
      <c r="Z203" s="39">
        <f>IFERROR(IF(Y203=0,"",ROUNDUP(Y203/H203,0)*0.00902),"")</f>
        <v>0.50512000000000001</v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311.66666666666663</v>
      </c>
      <c r="BN203" s="75">
        <f t="shared" si="28"/>
        <v>314.16000000000003</v>
      </c>
      <c r="BO203" s="75">
        <f t="shared" si="29"/>
        <v>0.42087542087542085</v>
      </c>
      <c r="BP203" s="75">
        <f t="shared" si="30"/>
        <v>0.42424242424242425</v>
      </c>
    </row>
    <row r="204" spans="1:68" ht="27" hidden="1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hidden="1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hidden="1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185.18518518518516</v>
      </c>
      <c r="Y208" s="41">
        <f>IFERROR(Y200/H200,"0")+IFERROR(Y201/H201,"0")+IFERROR(Y202/H202,"0")+IFERROR(Y203/H203,"0")+IFERROR(Y204/H204,"0")+IFERROR(Y205/H205,"0")+IFERROR(Y206/H206,"0")+IFERROR(Y207/H207,"0")</f>
        <v>187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1.6867400000000001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1000</v>
      </c>
      <c r="Y209" s="41">
        <f>IFERROR(SUM(Y200:Y207),"0")</f>
        <v>1009.8000000000002</v>
      </c>
      <c r="Z209" s="40"/>
      <c r="AA209" s="64"/>
      <c r="AB209" s="64"/>
      <c r="AC209" s="64"/>
    </row>
    <row r="210" spans="1:68" ht="14.25" hidden="1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hidden="1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hidden="1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280</v>
      </c>
      <c r="Y213" s="53">
        <f t="shared" si="31"/>
        <v>287.09999999999997</v>
      </c>
      <c r="Z213" s="39">
        <f>IFERROR(IF(Y213=0,"",ROUNDUP(Y213/H213,0)*0.01898),"")</f>
        <v>0.62634000000000001</v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296.70344827586206</v>
      </c>
      <c r="BN213" s="75">
        <f t="shared" si="33"/>
        <v>304.22699999999998</v>
      </c>
      <c r="BO213" s="75">
        <f t="shared" si="34"/>
        <v>0.50287356321839083</v>
      </c>
      <c r="BP213" s="75">
        <f t="shared" si="35"/>
        <v>0.515625</v>
      </c>
    </row>
    <row r="214" spans="1:68" ht="27" hidden="1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72</v>
      </c>
      <c r="Y216" s="53">
        <f t="shared" si="31"/>
        <v>72</v>
      </c>
      <c r="Z216" s="39">
        <f t="shared" si="36"/>
        <v>0.1953</v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79.560000000000016</v>
      </c>
      <c r="BN216" s="75">
        <f t="shared" si="33"/>
        <v>79.560000000000016</v>
      </c>
      <c r="BO216" s="75">
        <f t="shared" si="34"/>
        <v>0.16483516483516486</v>
      </c>
      <c r="BP216" s="75">
        <f t="shared" si="35"/>
        <v>0.16483516483516486</v>
      </c>
    </row>
    <row r="217" spans="1:68" ht="27" hidden="1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72</v>
      </c>
      <c r="Y219" s="53">
        <f t="shared" si="31"/>
        <v>72</v>
      </c>
      <c r="Z219" s="39">
        <f t="shared" si="36"/>
        <v>0.1953</v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79.560000000000016</v>
      </c>
      <c r="BN219" s="75">
        <f t="shared" si="33"/>
        <v>79.560000000000016</v>
      </c>
      <c r="BO219" s="75">
        <f t="shared" si="34"/>
        <v>0.16483516483516486</v>
      </c>
      <c r="BP219" s="75">
        <f t="shared" si="35"/>
        <v>0.16483516483516486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96</v>
      </c>
      <c r="Y220" s="53">
        <f t="shared" si="31"/>
        <v>96</v>
      </c>
      <c r="Z220" s="39">
        <f t="shared" si="36"/>
        <v>0.26040000000000002</v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106.32000000000001</v>
      </c>
      <c r="BN220" s="75">
        <f t="shared" si="33"/>
        <v>106.32000000000001</v>
      </c>
      <c r="BO220" s="75">
        <f t="shared" si="34"/>
        <v>0.2197802197802198</v>
      </c>
      <c r="BP220" s="75">
        <f t="shared" si="35"/>
        <v>0.2197802197802198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132.18390804597701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133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1.2773399999999999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520</v>
      </c>
      <c r="Y222" s="41">
        <f>IFERROR(SUM(Y211:Y220),"0")</f>
        <v>527.09999999999991</v>
      </c>
      <c r="Z222" s="40"/>
      <c r="AA222" s="64"/>
      <c r="AB222" s="64"/>
      <c r="AC222" s="64"/>
    </row>
    <row r="223" spans="1:68" ht="14.25" hidden="1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hidden="1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hidden="1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48</v>
      </c>
      <c r="Y226" s="53">
        <f>IFERROR(IF(X226="",0,CEILING((X226/$H226),1)*$H226),"")</f>
        <v>48</v>
      </c>
      <c r="Z226" s="39">
        <f>IFERROR(IF(Y226=0,"",ROUNDUP(Y226/H226,0)*0.00651),"")</f>
        <v>0.13020000000000001</v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53.040000000000006</v>
      </c>
      <c r="BN226" s="75">
        <f>IFERROR(Y226*I226/H226,"0")</f>
        <v>53.040000000000006</v>
      </c>
      <c r="BO226" s="75">
        <f>IFERROR(1/J226*(X226/H226),"0")</f>
        <v>0.1098901098901099</v>
      </c>
      <c r="BP226" s="75">
        <f>IFERROR(1/J226*(Y226/H226),"0")</f>
        <v>0.1098901098901099</v>
      </c>
    </row>
    <row r="227" spans="1:68" ht="27" hidden="1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20</v>
      </c>
      <c r="Y228" s="41">
        <f>IFERROR(Y224/H224,"0")+IFERROR(Y225/H225,"0")+IFERROR(Y226/H226,"0")+IFERROR(Y227/H227,"0")</f>
        <v>20</v>
      </c>
      <c r="Z228" s="41">
        <f>IFERROR(IF(Z224="",0,Z224),"0")+IFERROR(IF(Z225="",0,Z225),"0")+IFERROR(IF(Z226="",0,Z226),"0")+IFERROR(IF(Z227="",0,Z227),"0")</f>
        <v>0.13020000000000001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48</v>
      </c>
      <c r="Y229" s="41">
        <f>IFERROR(SUM(Y224:Y227),"0")</f>
        <v>48</v>
      </c>
      <c r="Z229" s="40"/>
      <c r="AA229" s="64"/>
      <c r="AB229" s="64"/>
      <c r="AC229" s="64"/>
    </row>
    <row r="230" spans="1:68" ht="16.5" hidden="1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hidden="1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hidden="1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hidden="1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hidden="1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hidden="1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hidden="1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hidden="1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hidden="1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hidden="1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hidden="1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hidden="1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hidden="1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hidden="1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idden="1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hidden="1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hidden="1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hidden="1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hidden="1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hidden="1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hidden="1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hidden="1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hidden="1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hidden="1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hidden="1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hidden="1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hidden="1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hidden="1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hidden="1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hidden="1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hidden="1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hidden="1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hidden="1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hidden="1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hidden="1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hidden="1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hidden="1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hidden="1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hidden="1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hidden="1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hidden="1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hidden="1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hidden="1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hidden="1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idden="1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hidden="1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hidden="1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hidden="1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hidden="1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hidden="1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hidden="1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hidden="1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hidden="1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hidden="1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hidden="1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hidden="1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hidden="1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hidden="1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hidden="1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hidden="1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hidden="1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47"/>
        <v>0</v>
      </c>
      <c r="Z322" s="39" t="str">
        <f>IFERROR(IF(Y322=0,"",ROUNDUP(Y322/H322,0)*0.02039),"")</f>
        <v/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0</v>
      </c>
      <c r="BN322" s="75">
        <f t="shared" si="49"/>
        <v>0</v>
      </c>
      <c r="BO322" s="75">
        <f t="shared" si="50"/>
        <v>0</v>
      </c>
      <c r="BP322" s="75">
        <f t="shared" si="51"/>
        <v>0</v>
      </c>
    </row>
    <row r="323" spans="1:68" ht="37.5" hidden="1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hidden="1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hidden="1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hidden="1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47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0</v>
      </c>
      <c r="BN327" s="75">
        <f t="shared" si="49"/>
        <v>0</v>
      </c>
      <c r="BO327" s="75">
        <f t="shared" si="50"/>
        <v>0</v>
      </c>
      <c r="BP327" s="75">
        <f t="shared" si="51"/>
        <v>0</v>
      </c>
    </row>
    <row r="328" spans="1:68" hidden="1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0</v>
      </c>
      <c r="Y328" s="41">
        <f>IFERROR(Y320/H320,"0")+IFERROR(Y321/H321,"0")+IFERROR(Y322/H322,"0")+IFERROR(Y323/H323,"0")+IFERROR(Y324/H324,"0")+IFERROR(Y325/H325,"0")+IFERROR(Y326/H326,"0")+IFERROR(Y327/H327,"0")</f>
        <v>0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0</v>
      </c>
      <c r="Y329" s="41">
        <f>IFERROR(SUM(Y320:Y327),"0")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hidden="1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30</v>
      </c>
      <c r="Y332" s="53">
        <f>IFERROR(IF(X332="",0,CEILING((X332/$H332),1)*$H332),"")</f>
        <v>33.6</v>
      </c>
      <c r="Z332" s="39">
        <f>IFERROR(IF(Y332=0,"",ROUNDUP(Y332/H332,0)*0.00902),"")</f>
        <v>7.2160000000000002E-2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31.928571428571427</v>
      </c>
      <c r="BN332" s="75">
        <f>IFERROR(Y332*I332/H332,"0")</f>
        <v>35.76</v>
      </c>
      <c r="BO332" s="75">
        <f>IFERROR(1/J332*(X332/H332),"0")</f>
        <v>5.4112554112554112E-2</v>
      </c>
      <c r="BP332" s="75">
        <f>IFERROR(1/J332*(Y332/H332),"0")</f>
        <v>6.0606060606060608E-2</v>
      </c>
    </row>
    <row r="333" spans="1:68" ht="27" hidden="1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7.1428571428571423</v>
      </c>
      <c r="Y335" s="41">
        <f>IFERROR(Y331/H331,"0")+IFERROR(Y332/H332,"0")+IFERROR(Y333/H333,"0")+IFERROR(Y334/H334,"0")</f>
        <v>8</v>
      </c>
      <c r="Z335" s="41">
        <f>IFERROR(IF(Z331="",0,Z331),"0")+IFERROR(IF(Z332="",0,Z332),"0")+IFERROR(IF(Z333="",0,Z333),"0")+IFERROR(IF(Z334="",0,Z334),"0")</f>
        <v>7.2160000000000002E-2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30</v>
      </c>
      <c r="Y336" s="41">
        <f>IFERROR(SUM(Y331:Y334),"0")</f>
        <v>33.6</v>
      </c>
      <c r="Z336" s="40"/>
      <c r="AA336" s="64"/>
      <c r="AB336" s="64"/>
      <c r="AC336" s="64"/>
    </row>
    <row r="337" spans="1:68" ht="14.25" hidden="1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2000</v>
      </c>
      <c r="Y338" s="53">
        <f t="shared" ref="Y338:Y343" si="52">IFERROR(IF(X338="",0,CEILING((X338/$H338),1)*$H338),"")</f>
        <v>2004.6</v>
      </c>
      <c r="Z338" s="39">
        <f>IFERROR(IF(Y338=0,"",ROUNDUP(Y338/H338,0)*0.01898),"")</f>
        <v>4.8778600000000001</v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2131.5384615384614</v>
      </c>
      <c r="BN338" s="75">
        <f t="shared" ref="BN338:BN343" si="54">IFERROR(Y338*I338/H338,"0")</f>
        <v>2136.4409999999998</v>
      </c>
      <c r="BO338" s="75">
        <f t="shared" ref="BO338:BO343" si="55">IFERROR(1/J338*(X338/H338),"0")</f>
        <v>4.0064102564102564</v>
      </c>
      <c r="BP338" s="75">
        <f t="shared" ref="BP338:BP343" si="56">IFERROR(1/J338*(Y338/H338),"0")</f>
        <v>4.015625</v>
      </c>
    </row>
    <row r="339" spans="1:68" ht="27" hidden="1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hidden="1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hidden="1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hidden="1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hidden="1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256.41025641025641</v>
      </c>
      <c r="Y344" s="41">
        <f>IFERROR(Y338/H338,"0")+IFERROR(Y339/H339,"0")+IFERROR(Y340/H340,"0")+IFERROR(Y341/H341,"0")+IFERROR(Y342/H342,"0")+IFERROR(Y343/H343,"0")</f>
        <v>257</v>
      </c>
      <c r="Z344" s="41">
        <f>IFERROR(IF(Z338="",0,Z338),"0")+IFERROR(IF(Z339="",0,Z339),"0")+IFERROR(IF(Z340="",0,Z340),"0")+IFERROR(IF(Z341="",0,Z341),"0")+IFERROR(IF(Z342="",0,Z342),"0")+IFERROR(IF(Z343="",0,Z343),"0")</f>
        <v>4.8778600000000001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2000</v>
      </c>
      <c r="Y345" s="41">
        <f>IFERROR(SUM(Y338:Y343),"0")</f>
        <v>2004.6</v>
      </c>
      <c r="Z345" s="40"/>
      <c r="AA345" s="64"/>
      <c r="AB345" s="64"/>
      <c r="AC345" s="64"/>
    </row>
    <row r="346" spans="1:68" ht="14.25" hidden="1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120</v>
      </c>
      <c r="Y347" s="53">
        <f>IFERROR(IF(X347="",0,CEILING((X347/$H347),1)*$H347),"")</f>
        <v>126</v>
      </c>
      <c r="Z347" s="39">
        <f>IFERROR(IF(Y347=0,"",ROUNDUP(Y347/H347,0)*0.01898),"")</f>
        <v>0.28470000000000001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127.41428571428571</v>
      </c>
      <c r="BN347" s="75">
        <f>IFERROR(Y347*I347/H347,"0")</f>
        <v>133.785</v>
      </c>
      <c r="BO347" s="75">
        <f>IFERROR(1/J347*(X347/H347),"0")</f>
        <v>0.2232142857142857</v>
      </c>
      <c r="BP347" s="75">
        <f>IFERROR(1/J347*(Y347/H347),"0")</f>
        <v>0.234375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360</v>
      </c>
      <c r="Y348" s="53">
        <f>IFERROR(IF(X348="",0,CEILING((X348/$H348),1)*$H348),"")</f>
        <v>366.59999999999997</v>
      </c>
      <c r="Z348" s="39">
        <f>IFERROR(IF(Y348=0,"",ROUNDUP(Y348/H348,0)*0.01898),"")</f>
        <v>0.89205999999999996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383.9538461538462</v>
      </c>
      <c r="BN348" s="75">
        <f>IFERROR(Y348*I348/H348,"0")</f>
        <v>390.99300000000005</v>
      </c>
      <c r="BO348" s="75">
        <f>IFERROR(1/J348*(X348/H348),"0")</f>
        <v>0.72115384615384615</v>
      </c>
      <c r="BP348" s="75">
        <f>IFERROR(1/J348*(Y348/H348),"0")</f>
        <v>0.734375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69.963369963369956</v>
      </c>
      <c r="Y350" s="41">
        <f>IFERROR(Y347/H347,"0")+IFERROR(Y348/H348,"0")+IFERROR(Y349/H349,"0")</f>
        <v>72</v>
      </c>
      <c r="Z350" s="41">
        <f>IFERROR(IF(Z347="",0,Z347),"0")+IFERROR(IF(Z348="",0,Z348),"0")+IFERROR(IF(Z349="",0,Z349),"0")</f>
        <v>1.36656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560</v>
      </c>
      <c r="Y351" s="41">
        <f>IFERROR(SUM(Y347:Y349),"0")</f>
        <v>576.59999999999991</v>
      </c>
      <c r="Z351" s="40"/>
      <c r="AA351" s="64"/>
      <c r="AB351" s="64"/>
      <c r="AC351" s="64"/>
    </row>
    <row r="352" spans="1:68" ht="14.25" hidden="1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hidden="1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hidden="1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hidden="1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idden="1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hidden="1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hidden="1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hidden="1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hidden="1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idden="1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hidden="1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hidden="1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hidden="1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idden="1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hidden="1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hidden="1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40</v>
      </c>
      <c r="Y371" s="53">
        <f>IFERROR(IF(X371="",0,CEILING((X371/$H371),1)*$H371),"")</f>
        <v>40.5</v>
      </c>
      <c r="Z371" s="39">
        <f>IFERROR(IF(Y371=0,"",ROUNDUP(Y371/H371,0)*0.01898),"")</f>
        <v>9.4899999999999998E-2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42.562962962962963</v>
      </c>
      <c r="BN371" s="75">
        <f>IFERROR(Y371*I371/H371,"0")</f>
        <v>43.095000000000006</v>
      </c>
      <c r="BO371" s="75">
        <f>IFERROR(1/J371*(X371/H371),"0")</f>
        <v>7.7160493827160503E-2</v>
      </c>
      <c r="BP371" s="75">
        <f>IFERROR(1/J371*(Y371/H371),"0")</f>
        <v>7.8125E-2</v>
      </c>
    </row>
    <row r="372" spans="1:68" ht="27" hidden="1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hidden="1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4.9382716049382722</v>
      </c>
      <c r="Y374" s="41">
        <f>IFERROR(Y371/H371,"0")+IFERROR(Y372/H372,"0")+IFERROR(Y373/H373,"0")</f>
        <v>5</v>
      </c>
      <c r="Z374" s="41">
        <f>IFERROR(IF(Z371="",0,Z371),"0")+IFERROR(IF(Z372="",0,Z372),"0")+IFERROR(IF(Z373="",0,Z373),"0")</f>
        <v>9.4899999999999998E-2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40</v>
      </c>
      <c r="Y375" s="41">
        <f>IFERROR(SUM(Y371:Y373),"0")</f>
        <v>40.5</v>
      </c>
      <c r="Z375" s="40"/>
      <c r="AA375" s="64"/>
      <c r="AB375" s="64"/>
      <c r="AC375" s="64"/>
    </row>
    <row r="376" spans="1:68" ht="27.75" hidden="1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hidden="1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hidden="1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hidden="1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2880</v>
      </c>
      <c r="Y380" s="53">
        <f t="shared" si="57"/>
        <v>2880</v>
      </c>
      <c r="Z380" s="39">
        <f>IFERROR(IF(Y380=0,"",ROUNDUP(Y380/H380,0)*0.02039),"")</f>
        <v>3.9148799999999997</v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2972.1600000000003</v>
      </c>
      <c r="BN380" s="75">
        <f t="shared" si="59"/>
        <v>2972.1600000000003</v>
      </c>
      <c r="BO380" s="75">
        <f t="shared" si="60"/>
        <v>4</v>
      </c>
      <c r="BP380" s="75">
        <f t="shared" si="61"/>
        <v>4</v>
      </c>
    </row>
    <row r="381" spans="1:68" ht="27" hidden="1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1440</v>
      </c>
      <c r="Y382" s="53">
        <f t="shared" si="57"/>
        <v>1440</v>
      </c>
      <c r="Z382" s="39">
        <f>IFERROR(IF(Y382=0,"",ROUNDUP(Y382/H382,0)*0.02039),"")</f>
        <v>1.9574399999999998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1486.0800000000002</v>
      </c>
      <c r="BN382" s="75">
        <f t="shared" si="59"/>
        <v>1486.0800000000002</v>
      </c>
      <c r="BO382" s="75">
        <f t="shared" si="60"/>
        <v>2</v>
      </c>
      <c r="BP382" s="75">
        <f t="shared" si="61"/>
        <v>2</v>
      </c>
    </row>
    <row r="383" spans="1:68" ht="37.5" hidden="1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hidden="1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2880</v>
      </c>
      <c r="Y385" s="53">
        <f t="shared" si="57"/>
        <v>2880</v>
      </c>
      <c r="Z385" s="39">
        <f>IFERROR(IF(Y385=0,"",ROUNDUP(Y385/H385,0)*0.02175),"")</f>
        <v>4.1760000000000002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2972.1600000000003</v>
      </c>
      <c r="BN385" s="75">
        <f t="shared" si="59"/>
        <v>2972.1600000000003</v>
      </c>
      <c r="BO385" s="75">
        <f t="shared" si="60"/>
        <v>4</v>
      </c>
      <c r="BP385" s="75">
        <f t="shared" si="61"/>
        <v>4</v>
      </c>
    </row>
    <row r="386" spans="1:68" ht="27" hidden="1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hidden="1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hidden="1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480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480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10.04832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7200</v>
      </c>
      <c r="Y390" s="41">
        <f>IFERROR(SUM(Y379:Y388),"0")</f>
        <v>7200</v>
      </c>
      <c r="Z390" s="40"/>
      <c r="AA390" s="64"/>
      <c r="AB390" s="64"/>
      <c r="AC390" s="64"/>
    </row>
    <row r="391" spans="1:68" ht="14.25" hidden="1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2160</v>
      </c>
      <c r="Y392" s="53">
        <f>IFERROR(IF(X392="",0,CEILING((X392/$H392),1)*$H392),"")</f>
        <v>2160</v>
      </c>
      <c r="Z392" s="39">
        <f>IFERROR(IF(Y392=0,"",ROUNDUP(Y392/H392,0)*0.02175),"")</f>
        <v>3.1319999999999997</v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2229.1200000000003</v>
      </c>
      <c r="BN392" s="75">
        <f>IFERROR(Y392*I392/H392,"0")</f>
        <v>2229.1200000000003</v>
      </c>
      <c r="BO392" s="75">
        <f>IFERROR(1/J392*(X392/H392),"0")</f>
        <v>3</v>
      </c>
      <c r="BP392" s="75">
        <f>IFERROR(1/J392*(Y392/H392),"0")</f>
        <v>3</v>
      </c>
    </row>
    <row r="393" spans="1:68" ht="27" hidden="1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IFERROR(IF(Y393=0,"",ROUNDUP(Y393/H393,0)*0.00902),"")</f>
        <v/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144</v>
      </c>
      <c r="Y394" s="41">
        <f>IFERROR(Y392/H392,"0")+IFERROR(Y393/H393,"0")</f>
        <v>144</v>
      </c>
      <c r="Z394" s="41">
        <f>IFERROR(IF(Z392="",0,Z392),"0")+IFERROR(IF(Z393="",0,Z393),"0")</f>
        <v>3.1319999999999997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2160</v>
      </c>
      <c r="Y395" s="41">
        <f>IFERROR(SUM(Y392:Y393),"0")</f>
        <v>2160</v>
      </c>
      <c r="Z395" s="40"/>
      <c r="AA395" s="64"/>
      <c r="AB395" s="64"/>
      <c r="AC395" s="64"/>
    </row>
    <row r="396" spans="1:68" ht="14.25" hidden="1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1100</v>
      </c>
      <c r="Y397" s="53">
        <f>IFERROR(IF(X397="",0,CEILING((X397/$H397),1)*$H397),"")</f>
        <v>1107</v>
      </c>
      <c r="Z397" s="39">
        <f>IFERROR(IF(Y397=0,"",ROUNDUP(Y397/H397,0)*0.01898),"")</f>
        <v>2.3345400000000001</v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1164.1666666666667</v>
      </c>
      <c r="BN397" s="75">
        <f>IFERROR(Y397*I397/H397,"0")</f>
        <v>1171.575</v>
      </c>
      <c r="BO397" s="75">
        <f>IFERROR(1/J397*(X397/H397),"0")</f>
        <v>1.9097222222222223</v>
      </c>
      <c r="BP397" s="75">
        <f>IFERROR(1/J397*(Y397/H397),"0")</f>
        <v>1.921875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252</v>
      </c>
      <c r="Z398" s="39">
        <f>IFERROR(IF(Y398=0,"",ROUNDUP(Y398/H398,0)*0.01898),"")</f>
        <v>0.53144000000000002</v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264.41666666666669</v>
      </c>
      <c r="BN398" s="75">
        <f>IFERROR(Y398*I398/H398,"0")</f>
        <v>266.53199999999998</v>
      </c>
      <c r="BO398" s="75">
        <f>IFERROR(1/J398*(X398/H398),"0")</f>
        <v>0.43402777777777779</v>
      </c>
      <c r="BP398" s="75">
        <f>IFERROR(1/J398*(Y398/H398),"0")</f>
        <v>0.4375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150</v>
      </c>
      <c r="Y399" s="41">
        <f>IFERROR(Y397/H397,"0")+IFERROR(Y398/H398,"0")</f>
        <v>151</v>
      </c>
      <c r="Z399" s="41">
        <f>IFERROR(IF(Z397="",0,Z397),"0")+IFERROR(IF(Z398="",0,Z398),"0")</f>
        <v>2.86598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1350</v>
      </c>
      <c r="Y400" s="41">
        <f>IFERROR(SUM(Y397:Y398),"0")</f>
        <v>1359</v>
      </c>
      <c r="Z400" s="40"/>
      <c r="AA400" s="64"/>
      <c r="AB400" s="64"/>
      <c r="AC400" s="64"/>
    </row>
    <row r="401" spans="1:68" ht="14.25" hidden="1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400</v>
      </c>
      <c r="Y402" s="53">
        <f>IFERROR(IF(X402="",0,CEILING((X402/$H402),1)*$H402),"")</f>
        <v>405</v>
      </c>
      <c r="Z402" s="39">
        <f>IFERROR(IF(Y402=0,"",ROUNDUP(Y402/H402,0)*0.01898),"")</f>
        <v>0.85409999999999997</v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423.06666666666666</v>
      </c>
      <c r="BN402" s="75">
        <f>IFERROR(Y402*I402/H402,"0")</f>
        <v>428.35500000000002</v>
      </c>
      <c r="BO402" s="75">
        <f>IFERROR(1/J402*(X402/H402),"0")</f>
        <v>0.69444444444444442</v>
      </c>
      <c r="BP402" s="75">
        <f>IFERROR(1/J402*(Y402/H402),"0")</f>
        <v>0.703125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44.444444444444443</v>
      </c>
      <c r="Y403" s="41">
        <f>IFERROR(Y402/H402,"0")</f>
        <v>45</v>
      </c>
      <c r="Z403" s="41">
        <f>IFERROR(IF(Z402="",0,Z402),"0")</f>
        <v>0.85409999999999997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400</v>
      </c>
      <c r="Y404" s="41">
        <f>IFERROR(SUM(Y402:Y402),"0")</f>
        <v>405</v>
      </c>
      <c r="Z404" s="40"/>
      <c r="AA404" s="64"/>
      <c r="AB404" s="64"/>
      <c r="AC404" s="64"/>
    </row>
    <row r="405" spans="1:68" ht="16.5" hidden="1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hidden="1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hidden="1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hidden="1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hidden="1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hidden="1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hidden="1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hidden="1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hidden="1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hidden="1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hidden="1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100</v>
      </c>
      <c r="Y416" s="53">
        <f>IFERROR(IF(X416="",0,CEILING((X416/$H416),1)*$H416),"")</f>
        <v>100.74</v>
      </c>
      <c r="Z416" s="39">
        <f>IFERROR(IF(Y416=0,"",ROUNDUP(Y416/H416,0)*0.00902),"")</f>
        <v>0.20746000000000001</v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106.16438356164385</v>
      </c>
      <c r="BN416" s="75">
        <f>IFERROR(Y416*I416/H416,"0")</f>
        <v>106.95</v>
      </c>
      <c r="BO416" s="75">
        <f>IFERROR(1/J416*(X416/H416),"0")</f>
        <v>0.17296250172962502</v>
      </c>
      <c r="BP416" s="75">
        <f>IFERROR(1/J416*(Y416/H416),"0")</f>
        <v>0.17424242424242425</v>
      </c>
    </row>
    <row r="417" spans="1:68" ht="27" hidden="1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22.831050228310502</v>
      </c>
      <c r="Y418" s="41">
        <f>IFERROR(Y416/H416,"0")+IFERROR(Y417/H417,"0")</f>
        <v>23</v>
      </c>
      <c r="Z418" s="41">
        <f>IFERROR(IF(Z416="",0,Z416),"0")+IFERROR(IF(Z417="",0,Z417),"0")</f>
        <v>0.20746000000000001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100</v>
      </c>
      <c r="Y419" s="41">
        <f>IFERROR(SUM(Y416:Y417),"0")</f>
        <v>100.74</v>
      </c>
      <c r="Z419" s="40"/>
      <c r="AA419" s="64"/>
      <c r="AB419" s="64"/>
      <c r="AC419" s="64"/>
    </row>
    <row r="420" spans="1:68" ht="14.25" hidden="1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hidden="1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idden="1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hidden="1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hidden="1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hidden="1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hidden="1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hidden="1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hidden="1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60</v>
      </c>
      <c r="Y435" s="53">
        <f t="shared" ref="Y435:Y446" si="67">IFERROR(IF(X435="",0,CEILING((X435/$H435),1)*$H435),"")</f>
        <v>64.800000000000011</v>
      </c>
      <c r="Z435" s="39">
        <f>IFERROR(IF(Y435=0,"",ROUNDUP(Y435/H435,0)*0.00902),"")</f>
        <v>0.10824</v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62.333333333333336</v>
      </c>
      <c r="BN435" s="75">
        <f t="shared" ref="BN435:BN446" si="69">IFERROR(Y435*I435/H435,"0")</f>
        <v>67.320000000000007</v>
      </c>
      <c r="BO435" s="75">
        <f t="shared" ref="BO435:BO446" si="70">IFERROR(1/J435*(X435/H435),"0")</f>
        <v>8.4175084175084181E-2</v>
      </c>
      <c r="BP435" s="75">
        <f t="shared" ref="BP435:BP446" si="71">IFERROR(1/J435*(Y435/H435),"0")</f>
        <v>9.0909090909090925E-2</v>
      </c>
    </row>
    <row r="436" spans="1:68" ht="27" hidden="1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hidden="1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hidden="1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hidden="1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hidden="1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hidden="1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hidden="1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hidden="1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hidden="1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hidden="1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hidden="1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11.111111111111111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12.000000000000002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0.10824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60</v>
      </c>
      <c r="Y448" s="41">
        <f>IFERROR(SUM(Y435:Y446),"0")</f>
        <v>64.800000000000011</v>
      </c>
      <c r="Z448" s="40"/>
      <c r="AA448" s="64"/>
      <c r="AB448" s="64"/>
      <c r="AC448" s="64"/>
    </row>
    <row r="449" spans="1:68" ht="14.25" hidden="1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hidden="1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hidden="1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hidden="1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hidden="1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hidden="1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hidden="1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hidden="1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idden="1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hidden="1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hidden="1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70</v>
      </c>
      <c r="Y461" s="53">
        <f>IFERROR(IF(X461="",0,CEILING((X461/$H461),1)*$H461),"")</f>
        <v>70.2</v>
      </c>
      <c r="Z461" s="39">
        <f>IFERROR(IF(Y461=0,"",ROUNDUP(Y461/H461,0)*0.00902),"")</f>
        <v>0.11726</v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72.722222222222229</v>
      </c>
      <c r="BN461" s="75">
        <f>IFERROR(Y461*I461/H461,"0")</f>
        <v>72.930000000000007</v>
      </c>
      <c r="BO461" s="75">
        <f>IFERROR(1/J461*(X461/H461),"0")</f>
        <v>9.8204264870931535E-2</v>
      </c>
      <c r="BP461" s="75">
        <f>IFERROR(1/J461*(Y461/H461),"0")</f>
        <v>9.8484848484848481E-2</v>
      </c>
    </row>
    <row r="462" spans="1:68" ht="27" hidden="1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hidden="1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12.962962962962962</v>
      </c>
      <c r="Y465" s="41">
        <f>IFERROR(Y461/H461,"0")+IFERROR(Y462/H462,"0")+IFERROR(Y463/H463,"0")+IFERROR(Y464/H464,"0")</f>
        <v>13</v>
      </c>
      <c r="Z465" s="41">
        <f>IFERROR(IF(Z461="",0,Z461),"0")+IFERROR(IF(Z462="",0,Z462),"0")+IFERROR(IF(Z463="",0,Z463),"0")+IFERROR(IF(Z464="",0,Z464),"0")</f>
        <v>0.11726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70</v>
      </c>
      <c r="Y466" s="41">
        <f>IFERROR(SUM(Y461:Y464),"0")</f>
        <v>70.2</v>
      </c>
      <c r="Z466" s="40"/>
      <c r="AA466" s="64"/>
      <c r="AB466" s="64"/>
      <c r="AC466" s="64"/>
    </row>
    <row r="467" spans="1:68" ht="16.5" hidden="1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hidden="1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hidden="1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hidden="1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hidden="1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hidden="1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hidden="1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hidden="1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hidden="1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hidden="1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hidden="1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hidden="1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idden="1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hidden="1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hidden="1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hidden="1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hidden="1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hidden="1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hidden="1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330</v>
      </c>
      <c r="Y487" s="53">
        <f t="shared" si="73"/>
        <v>332.64000000000004</v>
      </c>
      <c r="Z487" s="39">
        <f t="shared" si="74"/>
        <v>0.75348000000000004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352.49999999999994</v>
      </c>
      <c r="BN487" s="75">
        <f t="shared" si="76"/>
        <v>355.32000000000005</v>
      </c>
      <c r="BO487" s="75">
        <f t="shared" si="77"/>
        <v>0.60096153846153855</v>
      </c>
      <c r="BP487" s="75">
        <f t="shared" si="78"/>
        <v>0.60576923076923084</v>
      </c>
    </row>
    <row r="488" spans="1:68" ht="16.5" hidden="1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470</v>
      </c>
      <c r="Y489" s="53">
        <f t="shared" si="73"/>
        <v>475.20000000000005</v>
      </c>
      <c r="Z489" s="39">
        <f t="shared" si="74"/>
        <v>1.0764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502.04545454545445</v>
      </c>
      <c r="BN489" s="75">
        <f t="shared" si="76"/>
        <v>507.6</v>
      </c>
      <c r="BO489" s="75">
        <f t="shared" si="77"/>
        <v>0.85591491841491851</v>
      </c>
      <c r="BP489" s="75">
        <f t="shared" si="78"/>
        <v>0.86538461538461542</v>
      </c>
    </row>
    <row r="490" spans="1:68" ht="16.5" hidden="1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hidden="1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hidden="1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151.5151515151515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153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1.8298800000000002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800</v>
      </c>
      <c r="Y502" s="41">
        <f>IFERROR(SUM(Y485:Y500),"0")</f>
        <v>807.84000000000015</v>
      </c>
      <c r="Z502" s="40"/>
      <c r="AA502" s="64"/>
      <c r="AB502" s="64"/>
      <c r="AC502" s="64"/>
    </row>
    <row r="503" spans="1:68" ht="14.25" hidden="1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380</v>
      </c>
      <c r="Y504" s="53">
        <f>IFERROR(IF(X504="",0,CEILING((X504/$H504),1)*$H504),"")</f>
        <v>380.16</v>
      </c>
      <c r="Z504" s="39">
        <f>IFERROR(IF(Y504=0,"",ROUNDUP(Y504/H504,0)*0.01196),"")</f>
        <v>0.86112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405.90909090909088</v>
      </c>
      <c r="BN504" s="75">
        <f>IFERROR(Y504*I504/H504,"0")</f>
        <v>406.08000000000004</v>
      </c>
      <c r="BO504" s="75">
        <f>IFERROR(1/J504*(X504/H504),"0")</f>
        <v>0.69201631701631705</v>
      </c>
      <c r="BP504" s="75">
        <f>IFERROR(1/J504*(Y504/H504),"0")</f>
        <v>0.69230769230769229</v>
      </c>
    </row>
    <row r="505" spans="1:68" ht="16.5" hidden="1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hidden="1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hidden="1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71.969696969696969</v>
      </c>
      <c r="Y508" s="41">
        <f>IFERROR(Y504/H504,"0")+IFERROR(Y505/H505,"0")+IFERROR(Y506/H506,"0")+IFERROR(Y507/H507,"0")</f>
        <v>72</v>
      </c>
      <c r="Z508" s="41">
        <f>IFERROR(IF(Z504="",0,Z504),"0")+IFERROR(IF(Z505="",0,Z505),"0")+IFERROR(IF(Z506="",0,Z506),"0")+IFERROR(IF(Z507="",0,Z507),"0")</f>
        <v>0.86112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380</v>
      </c>
      <c r="Y509" s="41">
        <f>IFERROR(SUM(Y504:Y507),"0")</f>
        <v>380.16</v>
      </c>
      <c r="Z509" s="40"/>
      <c r="AA509" s="64"/>
      <c r="AB509" s="64"/>
      <c r="AC509" s="64"/>
    </row>
    <row r="510" spans="1:68" ht="14.25" hidden="1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220</v>
      </c>
      <c r="Y511" s="53">
        <f t="shared" ref="Y511:Y522" si="79">IFERROR(IF(X511="",0,CEILING((X511/$H511),1)*$H511),"")</f>
        <v>221.76000000000002</v>
      </c>
      <c r="Z511" s="39">
        <f>IFERROR(IF(Y511=0,"",ROUNDUP(Y511/H511,0)*0.01196),"")</f>
        <v>0.50231999999999999</v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234.99999999999997</v>
      </c>
      <c r="BN511" s="75">
        <f t="shared" ref="BN511:BN522" si="81">IFERROR(Y511*I511/H511,"0")</f>
        <v>236.88</v>
      </c>
      <c r="BO511" s="75">
        <f t="shared" ref="BO511:BO522" si="82">IFERROR(1/J511*(X511/H511),"0")</f>
        <v>0.40064102564102566</v>
      </c>
      <c r="BP511" s="75">
        <f t="shared" ref="BP511:BP522" si="83">IFERROR(1/J511*(Y511/H511),"0")</f>
        <v>0.40384615384615385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210</v>
      </c>
      <c r="Y512" s="53">
        <f t="shared" si="79"/>
        <v>211.20000000000002</v>
      </c>
      <c r="Z512" s="39">
        <f>IFERROR(IF(Y512=0,"",ROUNDUP(Y512/H512,0)*0.01196),"")</f>
        <v>0.47839999999999999</v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224.31818181818178</v>
      </c>
      <c r="BN512" s="75">
        <f t="shared" si="81"/>
        <v>225.60000000000002</v>
      </c>
      <c r="BO512" s="75">
        <f t="shared" si="82"/>
        <v>0.38243006993006995</v>
      </c>
      <c r="BP512" s="75">
        <f t="shared" si="83"/>
        <v>0.38461538461538464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180</v>
      </c>
      <c r="Y513" s="53">
        <f t="shared" si="79"/>
        <v>184.8</v>
      </c>
      <c r="Z513" s="39">
        <f>IFERROR(IF(Y513=0,"",ROUNDUP(Y513/H513,0)*0.01196),"")</f>
        <v>0.41860000000000003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192.27272727272725</v>
      </c>
      <c r="BN513" s="75">
        <f t="shared" si="81"/>
        <v>197.39999999999998</v>
      </c>
      <c r="BO513" s="75">
        <f t="shared" si="82"/>
        <v>0.32779720279720276</v>
      </c>
      <c r="BP513" s="75">
        <f t="shared" si="83"/>
        <v>0.33653846153846156</v>
      </c>
    </row>
    <row r="514" spans="1:68" ht="27" hidden="1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hidden="1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hidden="1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hidden="1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hidden="1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hidden="1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hidden="1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hidden="1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hidden="1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115.53030303030303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117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1.3993200000000001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610</v>
      </c>
      <c r="Y524" s="41">
        <f>IFERROR(SUM(Y511:Y522),"0")</f>
        <v>617.76</v>
      </c>
      <c r="Z524" s="40"/>
      <c r="AA524" s="64"/>
      <c r="AB524" s="64"/>
      <c r="AC524" s="64"/>
    </row>
    <row r="525" spans="1:68" ht="14.25" hidden="1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hidden="1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hidden="1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hidden="1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idden="1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hidden="1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hidden="1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hidden="1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hidden="1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hidden="1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hidden="1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hidden="1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hidden="1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hidden="1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hidden="1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hidden="1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4"/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0</v>
      </c>
      <c r="BN541" s="75">
        <f t="shared" si="86"/>
        <v>0</v>
      </c>
      <c r="BO541" s="75">
        <f t="shared" si="87"/>
        <v>0</v>
      </c>
      <c r="BP541" s="75">
        <f t="shared" si="88"/>
        <v>0</v>
      </c>
    </row>
    <row r="542" spans="1:68" ht="27" hidden="1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hidden="1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hidden="1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hidden="1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0</v>
      </c>
      <c r="Y545" s="41">
        <f>IFERROR(Y539/H539,"0")+IFERROR(Y540/H540,"0")+IFERROR(Y541/H541,"0")+IFERROR(Y542/H542,"0")+IFERROR(Y543/H543,"0")+IFERROR(Y544/H544,"0")</f>
        <v>0</v>
      </c>
      <c r="Z545" s="41">
        <f>IFERROR(IF(Z539="",0,Z539),"0")+IFERROR(IF(Z540="",0,Z540),"0")+IFERROR(IF(Z541="",0,Z541),"0")+IFERROR(IF(Z542="",0,Z542),"0")+IFERROR(IF(Z543="",0,Z543),"0")+IFERROR(IF(Z544="",0,Z544),"0")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hidden="1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0</v>
      </c>
      <c r="Y546" s="41">
        <f>IFERROR(SUM(Y539:Y544),"0")</f>
        <v>0</v>
      </c>
      <c r="Z546" s="40"/>
      <c r="AA546" s="64"/>
      <c r="AB546" s="64"/>
      <c r="AC546" s="64"/>
    </row>
    <row r="547" spans="1:68" ht="14.25" hidden="1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hidden="1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hidden="1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hidden="1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hidden="1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hidden="1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hidden="1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hidden="1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50</v>
      </c>
      <c r="Y555" s="53">
        <f t="shared" ref="Y555:Y561" si="89">IFERROR(IF(X555="",0,CEILING((X555/$H555),1)*$H555),"")</f>
        <v>50.400000000000006</v>
      </c>
      <c r="Z555" s="39">
        <f>IFERROR(IF(Y555=0,"",ROUNDUP(Y555/H555,0)*0.00902),"")</f>
        <v>0.10824</v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53.214285714285715</v>
      </c>
      <c r="BN555" s="75">
        <f t="shared" ref="BN555:BN561" si="91">IFERROR(Y555*I555/H555,"0")</f>
        <v>53.64</v>
      </c>
      <c r="BO555" s="75">
        <f t="shared" ref="BO555:BO561" si="92">IFERROR(1/J555*(X555/H555),"0")</f>
        <v>9.0187590187590191E-2</v>
      </c>
      <c r="BP555" s="75">
        <f t="shared" ref="BP555:BP561" si="93">IFERROR(1/J555*(Y555/H555),"0")</f>
        <v>9.0909090909090912E-2</v>
      </c>
    </row>
    <row r="556" spans="1:68" ht="27" hidden="1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8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0</v>
      </c>
      <c r="BN556" s="75">
        <f t="shared" si="91"/>
        <v>0</v>
      </c>
      <c r="BO556" s="75">
        <f t="shared" si="92"/>
        <v>0</v>
      </c>
      <c r="BP556" s="75">
        <f t="shared" si="93"/>
        <v>0</v>
      </c>
    </row>
    <row r="557" spans="1:68" ht="27" hidden="1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hidden="1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hidden="1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hidden="1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hidden="1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11.904761904761905</v>
      </c>
      <c r="Y562" s="41">
        <f>IFERROR(Y555/H555,"0")+IFERROR(Y556/H556,"0")+IFERROR(Y557/H557,"0")+IFERROR(Y558/H558,"0")+IFERROR(Y559/H559,"0")+IFERROR(Y560/H560,"0")+IFERROR(Y561/H561,"0")</f>
        <v>12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0.10824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50</v>
      </c>
      <c r="Y563" s="41">
        <f>IFERROR(SUM(Y555:Y561),"0")</f>
        <v>50.400000000000006</v>
      </c>
      <c r="Z563" s="40"/>
      <c r="AA563" s="64"/>
      <c r="AB563" s="64"/>
      <c r="AC563" s="64"/>
    </row>
    <row r="564" spans="1:68" ht="14.25" hidden="1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hidden="1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hidden="1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hidden="1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hidden="1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hidden="1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hidden="1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hidden="1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hidden="1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idden="1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hidden="1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hidden="1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hidden="1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hidden="1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hidden="1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hidden="1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idden="1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hidden="1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hidden="1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hidden="1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idden="1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hidden="1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hidden="1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hidden="1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idden="1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hidden="1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17996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18081.3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18826.490895255571</v>
      </c>
      <c r="Y598" s="41">
        <f>IFERROR(SUM(BN22:BN594),"0")</f>
        <v>18916.764000000003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29</v>
      </c>
      <c r="Y599" s="42">
        <f>ROUNDUP(SUM(BP22:BP594),0)</f>
        <v>29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19551.490895255571</v>
      </c>
      <c r="Y600" s="41">
        <f>GrossWeightTotalR+PalletQtyTotalR*25</f>
        <v>19641.764000000003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2005.4856789116748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2019</v>
      </c>
      <c r="Z601" s="40"/>
      <c r="AA601" s="64"/>
      <c r="AB601" s="64"/>
      <c r="AC601" s="64"/>
    </row>
    <row r="602" spans="1:68" ht="14.25" hidden="1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32.393460000000005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0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70.2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178.20000000000002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100.80000000000001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0</v>
      </c>
      <c r="I607" s="50">
        <f>IFERROR(Y173*1,"0")+IFERROR(Y177*1,"0")+IFERROR(Y178*1,"0")+IFERROR(Y179*1,"0")+IFERROR(Y180*1,"0")+IFERROR(Y181*1,"0")+IFERROR(Y182*1,"0")+IFERROR(Y183*1,"0")+IFERROR(Y184*1,"0")+IFERROR(Y185*1,"0")</f>
        <v>243.60000000000002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1617.3000000000002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0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2614.7999999999997</v>
      </c>
      <c r="V607" s="50">
        <f>IFERROR(Y367*1,"0")+IFERROR(Y371*1,"0")+IFERROR(Y372*1,"0")+IFERROR(Y373*1,"0")</f>
        <v>40.5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11124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100.74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64.800000000000011</v>
      </c>
      <c r="Z607" s="50">
        <f>IFERROR(Y456*1,"0")+IFERROR(Y457*1,"0")+IFERROR(Y461*1,"0")+IFERROR(Y462*1,"0")+IFERROR(Y463*1,"0")+IFERROR(Y464*1,"0")</f>
        <v>70.2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1805.7600000000002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50.400000000000006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350,00"/>
        <filter val="1 440,00"/>
        <filter val="10,00"/>
        <filter val="100,00"/>
        <filter val="11,11"/>
        <filter val="11,48"/>
        <filter val="11,90"/>
        <filter val="115,53"/>
        <filter val="12,96"/>
        <filter val="120,00"/>
        <filter val="13,89"/>
        <filter val="132,18"/>
        <filter val="140,00"/>
        <filter val="144,00"/>
        <filter val="150,00"/>
        <filter val="151,52"/>
        <filter val="17 996,00"/>
        <filter val="18 826,49"/>
        <filter val="180,00"/>
        <filter val="185,19"/>
        <filter val="19 551,49"/>
        <filter val="2 000,00"/>
        <filter val="2 005,49"/>
        <filter val="2 160,00"/>
        <filter val="2 880,00"/>
        <filter val="20,00"/>
        <filter val="210,00"/>
        <filter val="22,83"/>
        <filter val="220,00"/>
        <filter val="240,00"/>
        <filter val="250,00"/>
        <filter val="256,41"/>
        <filter val="27,00"/>
        <filter val="280,00"/>
        <filter val="29"/>
        <filter val="30,00"/>
        <filter val="300,00"/>
        <filter val="31,00"/>
        <filter val="330,00"/>
        <filter val="360,00"/>
        <filter val="380,00"/>
        <filter val="4,94"/>
        <filter val="40,00"/>
        <filter val="400,00"/>
        <filter val="44,44"/>
        <filter val="470,00"/>
        <filter val="48,00"/>
        <filter val="480,00"/>
        <filter val="50,00"/>
        <filter val="520,00"/>
        <filter val="560,00"/>
        <filter val="57,14"/>
        <filter val="60,00"/>
        <filter val="610,00"/>
        <filter val="69,96"/>
        <filter val="7 200,00"/>
        <filter val="7,14"/>
        <filter val="70,00"/>
        <filter val="71,97"/>
        <filter val="72,00"/>
        <filter val="8,97"/>
        <filter val="80,00"/>
        <filter val="800,00"/>
        <filter val="96,00"/>
      </filters>
    </filterColumn>
    <filterColumn colId="29" showButton="0"/>
    <filterColumn colId="30" showButton="0"/>
  </autoFilter>
  <dataConsolidate/>
  <mergeCells count="1070"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