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B89EBD-524A-44C1-8B2D-2BABE8BD0E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Y591" i="2" s="1"/>
  <c r="X588" i="2"/>
  <c r="X587" i="2"/>
  <c r="BO586" i="2"/>
  <c r="BM586" i="2"/>
  <c r="Y586" i="2"/>
  <c r="BP586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N574" i="2" s="1"/>
  <c r="BO573" i="2"/>
  <c r="BM573" i="2"/>
  <c r="Y573" i="2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O566" i="2"/>
  <c r="BM566" i="2"/>
  <c r="Y566" i="2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Y559" i="2"/>
  <c r="BO558" i="2"/>
  <c r="BM558" i="2"/>
  <c r="Y558" i="2"/>
  <c r="Z558" i="2" s="1"/>
  <c r="BO557" i="2"/>
  <c r="BM557" i="2"/>
  <c r="Y557" i="2"/>
  <c r="BO556" i="2"/>
  <c r="BM556" i="2"/>
  <c r="Y556" i="2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O541" i="2"/>
  <c r="BM541" i="2"/>
  <c r="Y541" i="2"/>
  <c r="BO540" i="2"/>
  <c r="BM540" i="2"/>
  <c r="Y540" i="2"/>
  <c r="BP540" i="2" s="1"/>
  <c r="BO539" i="2"/>
  <c r="BM539" i="2"/>
  <c r="Y539" i="2"/>
  <c r="BP539" i="2" s="1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M520" i="2"/>
  <c r="Y520" i="2"/>
  <c r="BP520" i="2" s="1"/>
  <c r="BO519" i="2"/>
  <c r="BM519" i="2"/>
  <c r="Y519" i="2"/>
  <c r="BN519" i="2" s="1"/>
  <c r="P519" i="2"/>
  <c r="BO518" i="2"/>
  <c r="BM518" i="2"/>
  <c r="Y518" i="2"/>
  <c r="BP518" i="2" s="1"/>
  <c r="BO517" i="2"/>
  <c r="BM517" i="2"/>
  <c r="Y517" i="2"/>
  <c r="BP517" i="2" s="1"/>
  <c r="P517" i="2"/>
  <c r="BO516" i="2"/>
  <c r="BM516" i="2"/>
  <c r="Y516" i="2"/>
  <c r="BO515" i="2"/>
  <c r="BM515" i="2"/>
  <c r="Y515" i="2"/>
  <c r="Z515" i="2" s="1"/>
  <c r="BO514" i="2"/>
  <c r="BM514" i="2"/>
  <c r="Y514" i="2"/>
  <c r="BP514" i="2" s="1"/>
  <c r="BO513" i="2"/>
  <c r="BM513" i="2"/>
  <c r="Y513" i="2"/>
  <c r="BN513" i="2" s="1"/>
  <c r="BO512" i="2"/>
  <c r="BM512" i="2"/>
  <c r="Y512" i="2"/>
  <c r="BP512" i="2" s="1"/>
  <c r="BO511" i="2"/>
  <c r="BM511" i="2"/>
  <c r="Y511" i="2"/>
  <c r="X509" i="2"/>
  <c r="X508" i="2"/>
  <c r="BO507" i="2"/>
  <c r="BM507" i="2"/>
  <c r="Y507" i="2"/>
  <c r="BP507" i="2" s="1"/>
  <c r="BO506" i="2"/>
  <c r="BM506" i="2"/>
  <c r="Y506" i="2"/>
  <c r="BP506" i="2" s="1"/>
  <c r="BO505" i="2"/>
  <c r="BM505" i="2"/>
  <c r="Y505" i="2"/>
  <c r="BP505" i="2" s="1"/>
  <c r="BO504" i="2"/>
  <c r="BM504" i="2"/>
  <c r="Y504" i="2"/>
  <c r="BN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BP491" i="2" s="1"/>
  <c r="BO490" i="2"/>
  <c r="BM490" i="2"/>
  <c r="Y490" i="2"/>
  <c r="Z490" i="2" s="1"/>
  <c r="P490" i="2"/>
  <c r="BO489" i="2"/>
  <c r="BM489" i="2"/>
  <c r="Y489" i="2"/>
  <c r="BN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P485" i="2"/>
  <c r="X481" i="2"/>
  <c r="X480" i="2"/>
  <c r="BO479" i="2"/>
  <c r="BM479" i="2"/>
  <c r="Y479" i="2"/>
  <c r="BP479" i="2" s="1"/>
  <c r="P479" i="2"/>
  <c r="X477" i="2"/>
  <c r="X476" i="2"/>
  <c r="BO475" i="2"/>
  <c r="BM475" i="2"/>
  <c r="Y475" i="2"/>
  <c r="Y476" i="2" s="1"/>
  <c r="P475" i="2"/>
  <c r="X472" i="2"/>
  <c r="X471" i="2"/>
  <c r="BO470" i="2"/>
  <c r="BM470" i="2"/>
  <c r="Y470" i="2"/>
  <c r="BP470" i="2" s="1"/>
  <c r="BO469" i="2"/>
  <c r="BM469" i="2"/>
  <c r="Y469" i="2"/>
  <c r="P469" i="2"/>
  <c r="X466" i="2"/>
  <c r="X465" i="2"/>
  <c r="BO464" i="2"/>
  <c r="BM464" i="2"/>
  <c r="Y464" i="2"/>
  <c r="BP464" i="2" s="1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BP438" i="2" s="1"/>
  <c r="BO437" i="2"/>
  <c r="BM437" i="2"/>
  <c r="Y437" i="2"/>
  <c r="BP437" i="2" s="1"/>
  <c r="BO436" i="2"/>
  <c r="BM436" i="2"/>
  <c r="Y436" i="2"/>
  <c r="BN436" i="2" s="1"/>
  <c r="BO435" i="2"/>
  <c r="BM435" i="2"/>
  <c r="Y435" i="2"/>
  <c r="Z435" i="2" s="1"/>
  <c r="X431" i="2"/>
  <c r="X430" i="2"/>
  <c r="BO429" i="2"/>
  <c r="BM429" i="2"/>
  <c r="Y429" i="2"/>
  <c r="Y430" i="2" s="1"/>
  <c r="X427" i="2"/>
  <c r="X426" i="2"/>
  <c r="BO425" i="2"/>
  <c r="BM425" i="2"/>
  <c r="Y425" i="2"/>
  <c r="P425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Z422" i="2" s="1"/>
  <c r="BO421" i="2"/>
  <c r="BM421" i="2"/>
  <c r="Y421" i="2"/>
  <c r="BP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P398" i="2" s="1"/>
  <c r="BO397" i="2"/>
  <c r="BM397" i="2"/>
  <c r="Y397" i="2"/>
  <c r="X395" i="2"/>
  <c r="X394" i="2"/>
  <c r="BO393" i="2"/>
  <c r="BM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Y388" i="2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P385" i="2"/>
  <c r="BO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O353" i="2"/>
  <c r="BM353" i="2"/>
  <c r="Y353" i="2"/>
  <c r="X351" i="2"/>
  <c r="X350" i="2"/>
  <c r="BO349" i="2"/>
  <c r="BM349" i="2"/>
  <c r="Y349" i="2"/>
  <c r="BN349" i="2" s="1"/>
  <c r="P349" i="2"/>
  <c r="BO348" i="2"/>
  <c r="BM348" i="2"/>
  <c r="Y348" i="2"/>
  <c r="BN348" i="2" s="1"/>
  <c r="P348" i="2"/>
  <c r="BO347" i="2"/>
  <c r="BM347" i="2"/>
  <c r="Y347" i="2"/>
  <c r="BP347" i="2" s="1"/>
  <c r="P347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P341" i="2"/>
  <c r="BO340" i="2"/>
  <c r="BM340" i="2"/>
  <c r="Y340" i="2"/>
  <c r="BN340" i="2" s="1"/>
  <c r="P340" i="2"/>
  <c r="BO339" i="2"/>
  <c r="BM339" i="2"/>
  <c r="Y339" i="2"/>
  <c r="BP339" i="2" s="1"/>
  <c r="P339" i="2"/>
  <c r="BP338" i="2"/>
  <c r="BO338" i="2"/>
  <c r="BN338" i="2"/>
  <c r="BM338" i="2"/>
  <c r="Z338" i="2"/>
  <c r="Y338" i="2"/>
  <c r="P338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N320" i="2" s="1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BP290" i="2" s="1"/>
  <c r="P290" i="2"/>
  <c r="X288" i="2"/>
  <c r="X287" i="2"/>
  <c r="BO286" i="2"/>
  <c r="BM286" i="2"/>
  <c r="Y286" i="2"/>
  <c r="P286" i="2"/>
  <c r="X284" i="2"/>
  <c r="X283" i="2"/>
  <c r="BO282" i="2"/>
  <c r="BM282" i="2"/>
  <c r="Y282" i="2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BN268" i="2" s="1"/>
  <c r="P268" i="2"/>
  <c r="BO267" i="2"/>
  <c r="BN267" i="2"/>
  <c r="BM267" i="2"/>
  <c r="Z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BN261" i="2" s="1"/>
  <c r="P261" i="2"/>
  <c r="X258" i="2"/>
  <c r="X257" i="2"/>
  <c r="BO256" i="2"/>
  <c r="BM256" i="2"/>
  <c r="Y256" i="2"/>
  <c r="P256" i="2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P249" i="2"/>
  <c r="X246" i="2"/>
  <c r="X245" i="2"/>
  <c r="BO244" i="2"/>
  <c r="BM244" i="2"/>
  <c r="Y244" i="2"/>
  <c r="BP244" i="2" s="1"/>
  <c r="P244" i="2"/>
  <c r="X242" i="2"/>
  <c r="X241" i="2"/>
  <c r="BO240" i="2"/>
  <c r="BM240" i="2"/>
  <c r="Y240" i="2"/>
  <c r="BP240" i="2" s="1"/>
  <c r="P240" i="2"/>
  <c r="BO239" i="2"/>
  <c r="BM239" i="2"/>
  <c r="Y239" i="2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P185" i="2"/>
  <c r="BO184" i="2"/>
  <c r="BM184" i="2"/>
  <c r="Y184" i="2"/>
  <c r="BN184" i="2" s="1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Z173" i="2" s="1"/>
  <c r="Z174" i="2" s="1"/>
  <c r="P173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Y150" i="2" s="1"/>
  <c r="P148" i="2"/>
  <c r="X146" i="2"/>
  <c r="X145" i="2"/>
  <c r="BO144" i="2"/>
  <c r="BM144" i="2"/>
  <c r="Y144" i="2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P133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N125" i="2" s="1"/>
  <c r="BO124" i="2"/>
  <c r="BM124" i="2"/>
  <c r="Y124" i="2"/>
  <c r="BP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P121" i="2" s="1"/>
  <c r="BO120" i="2"/>
  <c r="BM120" i="2"/>
  <c r="Y120" i="2"/>
  <c r="BN120" i="2" s="1"/>
  <c r="P120" i="2"/>
  <c r="X118" i="2"/>
  <c r="X117" i="2"/>
  <c r="BP116" i="2"/>
  <c r="BO116" i="2"/>
  <c r="BM116" i="2"/>
  <c r="Y116" i="2"/>
  <c r="BN116" i="2" s="1"/>
  <c r="P116" i="2"/>
  <c r="BO115" i="2"/>
  <c r="BM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P99" i="2"/>
  <c r="BO98" i="2"/>
  <c r="BM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N93" i="2" s="1"/>
  <c r="P93" i="2"/>
  <c r="X91" i="2"/>
  <c r="X90" i="2"/>
  <c r="BO89" i="2"/>
  <c r="BM89" i="2"/>
  <c r="Y89" i="2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Z59" i="2" s="1"/>
  <c r="P59" i="2"/>
  <c r="BO58" i="2"/>
  <c r="BM58" i="2"/>
  <c r="Y58" i="2"/>
  <c r="P58" i="2"/>
  <c r="X56" i="2"/>
  <c r="X55" i="2"/>
  <c r="BO54" i="2"/>
  <c r="BM54" i="2"/>
  <c r="Y54" i="2"/>
  <c r="P54" i="2"/>
  <c r="BO53" i="2"/>
  <c r="BM53" i="2"/>
  <c r="Z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P48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P39" i="2"/>
  <c r="BO38" i="2"/>
  <c r="BM38" i="2"/>
  <c r="Y38" i="2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BN35" i="2" s="1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Z24" i="2" s="1"/>
  <c r="P24" i="2"/>
  <c r="BO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Z94" i="2" l="1"/>
  <c r="BN94" i="2"/>
  <c r="Z98" i="2"/>
  <c r="Z167" i="2"/>
  <c r="BN167" i="2"/>
  <c r="Z200" i="2"/>
  <c r="Z238" i="2"/>
  <c r="Z361" i="2"/>
  <c r="Y364" i="2"/>
  <c r="Z491" i="2"/>
  <c r="BN491" i="2"/>
  <c r="Z25" i="2"/>
  <c r="Z60" i="2"/>
  <c r="Z108" i="2"/>
  <c r="BN108" i="2"/>
  <c r="Z128" i="2"/>
  <c r="Z158" i="2"/>
  <c r="Z213" i="2"/>
  <c r="Z224" i="2"/>
  <c r="Y301" i="2"/>
  <c r="BP343" i="2"/>
  <c r="Z423" i="2"/>
  <c r="Z429" i="2"/>
  <c r="Z430" i="2" s="1"/>
  <c r="BN429" i="2"/>
  <c r="BP429" i="2"/>
  <c r="Z436" i="2"/>
  <c r="Z443" i="2"/>
  <c r="Y471" i="2"/>
  <c r="BP500" i="2"/>
  <c r="Y577" i="2"/>
  <c r="BN23" i="2"/>
  <c r="BN54" i="2"/>
  <c r="BP54" i="2"/>
  <c r="BN89" i="2"/>
  <c r="Z89" i="2"/>
  <c r="BN110" i="2"/>
  <c r="Z110" i="2"/>
  <c r="BN124" i="2"/>
  <c r="Z124" i="2"/>
  <c r="BN144" i="2"/>
  <c r="Z144" i="2"/>
  <c r="BP177" i="2"/>
  <c r="BN177" i="2"/>
  <c r="Z177" i="2"/>
  <c r="BN207" i="2"/>
  <c r="Z207" i="2"/>
  <c r="BN255" i="2"/>
  <c r="BN341" i="2"/>
  <c r="Z341" i="2"/>
  <c r="BN388" i="2"/>
  <c r="Z388" i="2"/>
  <c r="BP439" i="2"/>
  <c r="BN439" i="2"/>
  <c r="Z439" i="2"/>
  <c r="BN475" i="2"/>
  <c r="BN492" i="2"/>
  <c r="BN542" i="2"/>
  <c r="Z542" i="2"/>
  <c r="BP556" i="2"/>
  <c r="Z556" i="2"/>
  <c r="BN558" i="2"/>
  <c r="BP559" i="2"/>
  <c r="Z559" i="2"/>
  <c r="BN566" i="2"/>
  <c r="BP566" i="2"/>
  <c r="BN573" i="2"/>
  <c r="Z29" i="2"/>
  <c r="Z30" i="2" s="1"/>
  <c r="BN29" i="2"/>
  <c r="BP29" i="2"/>
  <c r="Y30" i="2"/>
  <c r="Z37" i="2"/>
  <c r="BN37" i="2"/>
  <c r="BN38" i="2"/>
  <c r="BP38" i="2"/>
  <c r="BP74" i="2"/>
  <c r="BN74" i="2"/>
  <c r="Z74" i="2"/>
  <c r="BP89" i="2"/>
  <c r="BP99" i="2"/>
  <c r="BN99" i="2"/>
  <c r="Z99" i="2"/>
  <c r="BP110" i="2"/>
  <c r="BN115" i="2"/>
  <c r="Z115" i="2"/>
  <c r="BN133" i="2"/>
  <c r="Z133" i="2"/>
  <c r="BP159" i="2"/>
  <c r="BN159" i="2"/>
  <c r="Z159" i="2"/>
  <c r="BP185" i="2"/>
  <c r="Z185" i="2"/>
  <c r="BN234" i="2"/>
  <c r="BN239" i="2"/>
  <c r="BP239" i="2"/>
  <c r="Y269" i="2"/>
  <c r="Z266" i="2"/>
  <c r="BN274" i="2"/>
  <c r="Z274" i="2"/>
  <c r="BN282" i="2"/>
  <c r="Y283" i="2"/>
  <c r="Z282" i="2"/>
  <c r="Z283" i="2" s="1"/>
  <c r="Y306" i="2"/>
  <c r="Y307" i="2"/>
  <c r="BN305" i="2"/>
  <c r="Z305" i="2"/>
  <c r="Z306" i="2" s="1"/>
  <c r="Y328" i="2"/>
  <c r="Z321" i="2"/>
  <c r="BN334" i="2"/>
  <c r="BN339" i="2"/>
  <c r="BP354" i="2"/>
  <c r="BN354" i="2"/>
  <c r="Z354" i="2"/>
  <c r="BP408" i="2"/>
  <c r="Z408" i="2"/>
  <c r="BN412" i="2"/>
  <c r="BN464" i="2"/>
  <c r="BN470" i="2"/>
  <c r="BN485" i="2"/>
  <c r="Z485" i="2"/>
  <c r="BN494" i="2"/>
  <c r="Z494" i="2"/>
  <c r="BN506" i="2"/>
  <c r="BN507" i="2"/>
  <c r="BN515" i="2"/>
  <c r="BP516" i="2"/>
  <c r="BN516" i="2"/>
  <c r="Z516" i="2"/>
  <c r="BN526" i="2"/>
  <c r="BP550" i="2"/>
  <c r="BN550" i="2"/>
  <c r="Z550" i="2"/>
  <c r="BN557" i="2"/>
  <c r="BP557" i="2"/>
  <c r="BP567" i="2"/>
  <c r="Z567" i="2"/>
  <c r="Y56" i="2"/>
  <c r="Y62" i="2"/>
  <c r="Y111" i="2"/>
  <c r="Y262" i="2"/>
  <c r="BN277" i="2"/>
  <c r="BN299" i="2"/>
  <c r="BN324" i="2"/>
  <c r="BN384" i="2"/>
  <c r="BN410" i="2"/>
  <c r="BN421" i="2"/>
  <c r="BN490" i="2"/>
  <c r="BN517" i="2"/>
  <c r="BN518" i="2"/>
  <c r="BN520" i="2"/>
  <c r="BN544" i="2"/>
  <c r="BN561" i="2"/>
  <c r="BN576" i="2"/>
  <c r="AE607" i="2"/>
  <c r="Y524" i="2"/>
  <c r="G607" i="2"/>
  <c r="Z382" i="2"/>
  <c r="Z219" i="2"/>
  <c r="BP213" i="2"/>
  <c r="Y78" i="2"/>
  <c r="BP80" i="2"/>
  <c r="Z80" i="2"/>
  <c r="Z489" i="2"/>
  <c r="BP489" i="2"/>
  <c r="L607" i="2"/>
  <c r="X597" i="2"/>
  <c r="Z392" i="2"/>
  <c r="BP100" i="2"/>
  <c r="BP173" i="2"/>
  <c r="Y187" i="2"/>
  <c r="BP184" i="2"/>
  <c r="BN235" i="2"/>
  <c r="Z235" i="2"/>
  <c r="BP250" i="2"/>
  <c r="Z250" i="2"/>
  <c r="Y288" i="2"/>
  <c r="BP286" i="2"/>
  <c r="Z286" i="2"/>
  <c r="Z287" i="2" s="1"/>
  <c r="BP349" i="2"/>
  <c r="BP353" i="2"/>
  <c r="Z353" i="2"/>
  <c r="Y375" i="2"/>
  <c r="BP371" i="2"/>
  <c r="Z371" i="2"/>
  <c r="BP383" i="2"/>
  <c r="BP393" i="2"/>
  <c r="BP397" i="2"/>
  <c r="Y399" i="2"/>
  <c r="Z397" i="2"/>
  <c r="BN409" i="2"/>
  <c r="Y414" i="2"/>
  <c r="BP409" i="2"/>
  <c r="Z425" i="2"/>
  <c r="BN425" i="2"/>
  <c r="Z541" i="2"/>
  <c r="BN541" i="2"/>
  <c r="Y545" i="2"/>
  <c r="Z555" i="2"/>
  <c r="BN555" i="2"/>
  <c r="Y562" i="2"/>
  <c r="BP181" i="2"/>
  <c r="Z181" i="2"/>
  <c r="Z218" i="2"/>
  <c r="BN218" i="2"/>
  <c r="BN256" i="2"/>
  <c r="Z256" i="2"/>
  <c r="Y291" i="2"/>
  <c r="BN290" i="2"/>
  <c r="Y292" i="2"/>
  <c r="BP331" i="2"/>
  <c r="Y26" i="2"/>
  <c r="C607" i="2"/>
  <c r="Z36" i="2"/>
  <c r="Y44" i="2"/>
  <c r="Z48" i="2"/>
  <c r="BP48" i="2"/>
  <c r="BN49" i="2"/>
  <c r="BP50" i="2"/>
  <c r="Z58" i="2"/>
  <c r="BP58" i="2"/>
  <c r="BN59" i="2"/>
  <c r="BP60" i="2"/>
  <c r="E607" i="2"/>
  <c r="Z93" i="2"/>
  <c r="Z95" i="2"/>
  <c r="Y103" i="2"/>
  <c r="Z100" i="2"/>
  <c r="Z109" i="2"/>
  <c r="Z120" i="2"/>
  <c r="BP120" i="2"/>
  <c r="Z125" i="2"/>
  <c r="Y141" i="2"/>
  <c r="BN158" i="2"/>
  <c r="Y164" i="2"/>
  <c r="Z184" i="2"/>
  <c r="BP227" i="2"/>
  <c r="Y242" i="2"/>
  <c r="BP233" i="2"/>
  <c r="Y246" i="2"/>
  <c r="Y245" i="2"/>
  <c r="BN244" i="2"/>
  <c r="BP254" i="2"/>
  <c r="Y287" i="2"/>
  <c r="Z290" i="2"/>
  <c r="Z291" i="2" s="1"/>
  <c r="BN295" i="2"/>
  <c r="Y296" i="2"/>
  <c r="BP295" i="2"/>
  <c r="Z331" i="2"/>
  <c r="BP340" i="2"/>
  <c r="Z340" i="2"/>
  <c r="Z349" i="2"/>
  <c r="BP360" i="2"/>
  <c r="Z372" i="2"/>
  <c r="BN372" i="2"/>
  <c r="W607" i="2"/>
  <c r="BN379" i="2"/>
  <c r="BP379" i="2"/>
  <c r="Z383" i="2"/>
  <c r="Z393" i="2"/>
  <c r="Z409" i="2"/>
  <c r="Y413" i="2"/>
  <c r="BP442" i="2"/>
  <c r="Z442" i="2"/>
  <c r="Y453" i="2"/>
  <c r="Z450" i="2"/>
  <c r="AA607" i="2"/>
  <c r="Y472" i="2"/>
  <c r="BN469" i="2"/>
  <c r="BP469" i="2"/>
  <c r="Y481" i="2"/>
  <c r="BP488" i="2"/>
  <c r="Z488" i="2"/>
  <c r="BP493" i="2"/>
  <c r="Z493" i="2"/>
  <c r="BP504" i="2"/>
  <c r="Z504" i="2"/>
  <c r="BP519" i="2"/>
  <c r="Y535" i="2"/>
  <c r="AD607" i="2"/>
  <c r="Z539" i="2"/>
  <c r="Z549" i="2"/>
  <c r="BN549" i="2"/>
  <c r="BP24" i="2"/>
  <c r="Y77" i="2"/>
  <c r="BP93" i="2"/>
  <c r="BP125" i="2"/>
  <c r="BN148" i="2"/>
  <c r="Z148" i="2"/>
  <c r="Z150" i="2" s="1"/>
  <c r="I607" i="2"/>
  <c r="Y174" i="2"/>
  <c r="X598" i="2"/>
  <c r="Z23" i="2"/>
  <c r="BN24" i="2"/>
  <c r="BP25" i="2"/>
  <c r="Z35" i="2"/>
  <c r="BP35" i="2"/>
  <c r="Y41" i="2"/>
  <c r="Z50" i="2"/>
  <c r="Y84" i="2"/>
  <c r="Y91" i="2"/>
  <c r="BN98" i="2"/>
  <c r="Y130" i="2"/>
  <c r="BP128" i="2"/>
  <c r="Y135" i="2"/>
  <c r="Y146" i="2"/>
  <c r="BN181" i="2"/>
  <c r="BP203" i="2"/>
  <c r="Z203" i="2"/>
  <c r="Y209" i="2"/>
  <c r="Y221" i="2"/>
  <c r="Z227" i="2"/>
  <c r="Z233" i="2"/>
  <c r="BN250" i="2"/>
  <c r="Z254" i="2"/>
  <c r="BN286" i="2"/>
  <c r="Z295" i="2"/>
  <c r="Z296" i="2" s="1"/>
  <c r="U607" i="2"/>
  <c r="BP320" i="2"/>
  <c r="Z320" i="2"/>
  <c r="BP327" i="2"/>
  <c r="Z327" i="2"/>
  <c r="BP341" i="2"/>
  <c r="BN353" i="2"/>
  <c r="Z360" i="2"/>
  <c r="BN371" i="2"/>
  <c r="Y374" i="2"/>
  <c r="Z379" i="2"/>
  <c r="Y448" i="2"/>
  <c r="BP436" i="2"/>
  <c r="BP443" i="2"/>
  <c r="Y465" i="2"/>
  <c r="Z469" i="2"/>
  <c r="AB607" i="2"/>
  <c r="Y477" i="2"/>
  <c r="BP475" i="2"/>
  <c r="Z475" i="2"/>
  <c r="Z476" i="2" s="1"/>
  <c r="BP494" i="2"/>
  <c r="BN497" i="2"/>
  <c r="Z497" i="2"/>
  <c r="Z512" i="2"/>
  <c r="BN512" i="2"/>
  <c r="BP513" i="2"/>
  <c r="Z513" i="2"/>
  <c r="Z519" i="2"/>
  <c r="Y530" i="2"/>
  <c r="Z527" i="2"/>
  <c r="Y592" i="2"/>
  <c r="X599" i="2"/>
  <c r="X601" i="2"/>
  <c r="BN36" i="2"/>
  <c r="BP43" i="2"/>
  <c r="BN48" i="2"/>
  <c r="BP49" i="2"/>
  <c r="BP53" i="2"/>
  <c r="BN58" i="2"/>
  <c r="BP59" i="2"/>
  <c r="Y63" i="2"/>
  <c r="BP71" i="2"/>
  <c r="Y83" i="2"/>
  <c r="BN95" i="2"/>
  <c r="BP106" i="2"/>
  <c r="BN109" i="2"/>
  <c r="BP115" i="2"/>
  <c r="BP144" i="2"/>
  <c r="BP148" i="2"/>
  <c r="BN160" i="2"/>
  <c r="Z160" i="2"/>
  <c r="Y175" i="2"/>
  <c r="Y198" i="2"/>
  <c r="BP207" i="2"/>
  <c r="BP217" i="2"/>
  <c r="Z217" i="2"/>
  <c r="BP218" i="2"/>
  <c r="BP235" i="2"/>
  <c r="BP256" i="2"/>
  <c r="M607" i="2"/>
  <c r="Y263" i="2"/>
  <c r="BP261" i="2"/>
  <c r="Z261" i="2"/>
  <c r="Z262" i="2" s="1"/>
  <c r="Y270" i="2"/>
  <c r="BN266" i="2"/>
  <c r="BP266" i="2"/>
  <c r="BP268" i="2"/>
  <c r="Z268" i="2"/>
  <c r="BP275" i="2"/>
  <c r="BP321" i="2"/>
  <c r="BP348" i="2"/>
  <c r="Z348" i="2"/>
  <c r="Y351" i="2"/>
  <c r="BN385" i="2"/>
  <c r="Z385" i="2"/>
  <c r="Y395" i="2"/>
  <c r="BN398" i="2"/>
  <c r="Z398" i="2"/>
  <c r="BN411" i="2"/>
  <c r="Z411" i="2"/>
  <c r="BP424" i="2"/>
  <c r="Z424" i="2"/>
  <c r="BP425" i="2"/>
  <c r="BN437" i="2"/>
  <c r="Z437" i="2"/>
  <c r="BP463" i="2"/>
  <c r="BN479" i="2"/>
  <c r="Y480" i="2"/>
  <c r="Z479" i="2"/>
  <c r="Z480" i="2" s="1"/>
  <c r="BP541" i="2"/>
  <c r="BP555" i="2"/>
  <c r="BP569" i="2"/>
  <c r="Y588" i="2"/>
  <c r="Z586" i="2"/>
  <c r="Z587" i="2" s="1"/>
  <c r="Y169" i="2"/>
  <c r="Y186" i="2"/>
  <c r="BP182" i="2"/>
  <c r="BN185" i="2"/>
  <c r="BP219" i="2"/>
  <c r="BP224" i="2"/>
  <c r="Y316" i="2"/>
  <c r="Y329" i="2"/>
  <c r="BP373" i="2"/>
  <c r="Y466" i="2"/>
  <c r="BP490" i="2"/>
  <c r="Y509" i="2"/>
  <c r="BP515" i="2"/>
  <c r="BP542" i="2"/>
  <c r="BP544" i="2"/>
  <c r="Y553" i="2"/>
  <c r="BP558" i="2"/>
  <c r="BP560" i="2"/>
  <c r="BP574" i="2"/>
  <c r="BP200" i="2"/>
  <c r="BP234" i="2"/>
  <c r="BP238" i="2"/>
  <c r="BP255" i="2"/>
  <c r="BP274" i="2"/>
  <c r="Z277" i="2"/>
  <c r="BP282" i="2"/>
  <c r="Y284" i="2"/>
  <c r="Z299" i="2"/>
  <c r="Z324" i="2"/>
  <c r="Z334" i="2"/>
  <c r="Y344" i="2"/>
  <c r="Z339" i="2"/>
  <c r="BP361" i="2"/>
  <c r="Z373" i="2"/>
  <c r="BP384" i="2"/>
  <c r="BP388" i="2"/>
  <c r="BP410" i="2"/>
  <c r="Z421" i="2"/>
  <c r="Y431" i="2"/>
  <c r="Z438" i="2"/>
  <c r="Z446" i="2"/>
  <c r="Y452" i="2"/>
  <c r="Z464" i="2"/>
  <c r="Z470" i="2"/>
  <c r="AC607" i="2"/>
  <c r="Z492" i="2"/>
  <c r="Z507" i="2"/>
  <c r="Z518" i="2"/>
  <c r="Z520" i="2"/>
  <c r="Z526" i="2"/>
  <c r="BP561" i="2"/>
  <c r="Y578" i="2"/>
  <c r="Z594" i="2"/>
  <c r="Z595" i="2" s="1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BP485" i="2"/>
  <c r="BN496" i="2"/>
  <c r="Z499" i="2"/>
  <c r="Z528" i="2"/>
  <c r="Z533" i="2"/>
  <c r="BN548" i="2"/>
  <c r="BN551" i="2"/>
  <c r="Y563" i="2"/>
  <c r="Z582" i="2"/>
  <c r="B607" i="2"/>
  <c r="Z22" i="2"/>
  <c r="Z132" i="2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21" i="2"/>
  <c r="Z557" i="2"/>
  <c r="Z562" i="2" s="1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168" i="2" l="1"/>
  <c r="Z134" i="2"/>
  <c r="Z452" i="2"/>
  <c r="Z363" i="2"/>
  <c r="Z62" i="2"/>
  <c r="Z426" i="2"/>
  <c r="Z269" i="2"/>
  <c r="Z394" i="2"/>
  <c r="Z163" i="2"/>
  <c r="Z129" i="2"/>
  <c r="Z83" i="2"/>
  <c r="Z529" i="2"/>
  <c r="Z471" i="2"/>
  <c r="Z413" i="2"/>
  <c r="Z399" i="2"/>
  <c r="Z389" i="2"/>
  <c r="X600" i="2"/>
  <c r="Z26" i="2"/>
  <c r="Z344" i="2"/>
  <c r="Z545" i="2"/>
  <c r="Z55" i="2"/>
  <c r="Z40" i="2"/>
  <c r="Y601" i="2"/>
  <c r="Z501" i="2"/>
  <c r="Z102" i="2"/>
  <c r="Z117" i="2"/>
  <c r="Z335" i="2"/>
  <c r="Z447" i="2"/>
  <c r="Z374" i="2"/>
  <c r="Z508" i="2"/>
  <c r="Z208" i="2"/>
  <c r="Z186" i="2"/>
  <c r="Z350" i="2"/>
  <c r="Z328" i="2"/>
  <c r="Z278" i="2"/>
  <c r="Z523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<sst xmlns="http://schemas.openxmlformats.org/spreadsheetml/2006/main" count="4668" uniqueCount="994">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</sst>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72" sqref="AA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 t="s">
        <v>993</v>
      </c>
      <c r="I5" s="696"/>
      <c r="J5" s="696"/>
      <c r="K5" s="696"/>
      <c r="L5" s="696"/>
      <c r="M5" s="696"/>
      <c r="N5" s="69"/>
      <c r="P5" s="26" t="s">
        <v>4</v>
      </c>
      <c r="Q5" s="698">
        <v>45743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Четверг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0.45833333333333331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hidden="1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hidden="1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hidden="1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hidden="1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hidden="1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hidden="1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hidden="1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hidden="1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hidden="1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hidden="1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hidden="1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hidden="1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hidden="1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hidden="1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hidden="1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idden="1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hidden="1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hidden="1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hidden="1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hidden="1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20</v>
      </c>
      <c r="Y72" s="53">
        <f t="shared" si="5"/>
        <v>25.200000000000003</v>
      </c>
      <c r="Z72" s="39">
        <f>IFERROR(IF(Y72=0,"",ROUNDUP(Y72/H72,0)*0.01898),"")</f>
        <v>5.6940000000000004E-2</v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21.035714285714288</v>
      </c>
      <c r="BN72" s="75">
        <f t="shared" si="7"/>
        <v>26.505000000000006</v>
      </c>
      <c r="BO72" s="75">
        <f t="shared" si="8"/>
        <v>3.7202380952380952E-2</v>
      </c>
      <c r="BP72" s="75">
        <f t="shared" si="9"/>
        <v>4.6875E-2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150</v>
      </c>
      <c r="Y73" s="53">
        <f t="shared" si="5"/>
        <v>151.20000000000002</v>
      </c>
      <c r="Z73" s="39">
        <f>IFERROR(IF(Y73=0,"",ROUNDUP(Y73/H73,0)*0.01898),"")</f>
        <v>0.34164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159.05357142857142</v>
      </c>
      <c r="BN73" s="75">
        <f t="shared" si="7"/>
        <v>160.32600000000002</v>
      </c>
      <c r="BO73" s="75">
        <f t="shared" si="8"/>
        <v>0.27901785714285715</v>
      </c>
      <c r="BP73" s="75">
        <f t="shared" si="9"/>
        <v>0.28125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hidden="1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20.238095238095237</v>
      </c>
      <c r="Y77" s="41">
        <f>IFERROR(Y71/H71,"0")+IFERROR(Y72/H72,"0")+IFERROR(Y73/H73,"0")+IFERROR(Y74/H74,"0")+IFERROR(Y75/H75,"0")+IFERROR(Y76/H76,"0")</f>
        <v>21</v>
      </c>
      <c r="Z77" s="41">
        <f>IFERROR(IF(Z71="",0,Z71),"0")+IFERROR(IF(Z72="",0,Z72),"0")+IFERROR(IF(Z73="",0,Z73),"0")+IFERROR(IF(Z74="",0,Z74),"0")+IFERROR(IF(Z75="",0,Z75),"0")+IFERROR(IF(Z76="",0,Z76),"0")</f>
        <v>0.39857999999999999</v>
      </c>
      <c r="AA77" s="64"/>
      <c r="AB77" s="64"/>
      <c r="AC77" s="64"/>
    </row>
    <row r="78" spans="1:68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170</v>
      </c>
      <c r="Y78" s="41">
        <f>IFERROR(SUM(Y71:Y76),"0")</f>
        <v>176.40000000000003</v>
      </c>
      <c r="Z78" s="40"/>
      <c r="AA78" s="64"/>
      <c r="AB78" s="64"/>
      <c r="AC78" s="64"/>
    </row>
    <row r="79" spans="1:68" ht="14.25" hidden="1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20</v>
      </c>
      <c r="Y80" s="53">
        <f>IFERROR(IF(X80="",0,CEILING((X80/$H80),1)*$H80),"")</f>
        <v>23.4</v>
      </c>
      <c r="Z80" s="39">
        <f>IFERROR(IF(Y80=0,"",ROUNDUP(Y80/H80,0)*0.01898),"")</f>
        <v>5.6940000000000004E-2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21.115384615384613</v>
      </c>
      <c r="BN80" s="75">
        <f>IFERROR(Y80*I80/H80,"0")</f>
        <v>24.704999999999998</v>
      </c>
      <c r="BO80" s="75">
        <f>IFERROR(1/J80*(X80/H80),"0")</f>
        <v>4.0064102564102567E-2</v>
      </c>
      <c r="BP80" s="75">
        <f>IFERROR(1/J80*(Y80/H80),"0")</f>
        <v>4.6875E-2</v>
      </c>
    </row>
    <row r="81" spans="1:68" ht="37.5" hidden="1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2.5641025641025643</v>
      </c>
      <c r="Y83" s="41">
        <f>IFERROR(Y80/H80,"0")+IFERROR(Y81/H81,"0")+IFERROR(Y82/H82,"0")</f>
        <v>3</v>
      </c>
      <c r="Z83" s="41">
        <f>IFERROR(IF(Z80="",0,Z80),"0")+IFERROR(IF(Z81="",0,Z81),"0")+IFERROR(IF(Z82="",0,Z82),"0")</f>
        <v>5.6940000000000004E-2</v>
      </c>
      <c r="AA83" s="64"/>
      <c r="AB83" s="64"/>
      <c r="AC83" s="64"/>
    </row>
    <row r="84" spans="1:68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20</v>
      </c>
      <c r="Y84" s="41">
        <f>IFERROR(SUM(Y80:Y82),"0")</f>
        <v>23.4</v>
      </c>
      <c r="Z84" s="40"/>
      <c r="AA84" s="64"/>
      <c r="AB84" s="64"/>
      <c r="AC84" s="64"/>
    </row>
    <row r="85" spans="1:68" ht="16.5" hidden="1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hidden="1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10</v>
      </c>
      <c r="Y87" s="53">
        <f>IFERROR(IF(X87="",0,CEILING((X87/$H87),1)*$H87),"")</f>
        <v>10.8</v>
      </c>
      <c r="Z87" s="39">
        <f>IFERROR(IF(Y87=0,"",ROUNDUP(Y87/H87,0)*0.01898),"")</f>
        <v>1.898E-2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10.402777777777777</v>
      </c>
      <c r="BN87" s="75">
        <f>IFERROR(Y87*I87/H87,"0")</f>
        <v>11.234999999999999</v>
      </c>
      <c r="BO87" s="75">
        <f>IFERROR(1/J87*(X87/H87),"0")</f>
        <v>1.4467592592592591E-2</v>
      </c>
      <c r="BP87" s="75">
        <f>IFERROR(1/J87*(Y87/H87),"0")</f>
        <v>1.5625E-2</v>
      </c>
    </row>
    <row r="88" spans="1:68" ht="16.5" hidden="1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0.92592592592592582</v>
      </c>
      <c r="Y90" s="41">
        <f>IFERROR(Y87/H87,"0")+IFERROR(Y88/H88,"0")+IFERROR(Y89/H89,"0")</f>
        <v>1</v>
      </c>
      <c r="Z90" s="41">
        <f>IFERROR(IF(Z87="",0,Z87),"0")+IFERROR(IF(Z88="",0,Z88),"0")+IFERROR(IF(Z89="",0,Z89),"0")</f>
        <v>1.898E-2</v>
      </c>
      <c r="AA90" s="64"/>
      <c r="AB90" s="64"/>
      <c r="AC90" s="64"/>
    </row>
    <row r="91" spans="1:68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10</v>
      </c>
      <c r="Y91" s="41">
        <f>IFERROR(SUM(Y87:Y89),"0")</f>
        <v>10.8</v>
      </c>
      <c r="Z91" s="40"/>
      <c r="AA91" s="64"/>
      <c r="AB91" s="64"/>
      <c r="AC91" s="64"/>
    </row>
    <row r="92" spans="1:68" ht="14.25" hidden="1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15</v>
      </c>
      <c r="Y93" s="53">
        <f t="shared" ref="Y93:Y101" si="10">IFERROR(IF(X93="",0,CEILING((X93/$H93),1)*$H93),"")</f>
        <v>16.8</v>
      </c>
      <c r="Z93" s="39">
        <f>IFERROR(IF(Y93=0,"",ROUNDUP(Y93/H93,0)*0.01898),"")</f>
        <v>3.7960000000000001E-2</v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15.926785714285714</v>
      </c>
      <c r="BN93" s="75">
        <f t="shared" ref="BN93:BN101" si="12">IFERROR(Y93*I93/H93,"0")</f>
        <v>17.838000000000001</v>
      </c>
      <c r="BO93" s="75">
        <f t="shared" ref="BO93:BO101" si="13">IFERROR(1/J93*(X93/H93),"0")</f>
        <v>2.7901785714285712E-2</v>
      </c>
      <c r="BP93" s="75">
        <f t="shared" ref="BP93:BP101" si="14">IFERROR(1/J93*(Y93/H93),"0")</f>
        <v>3.125E-2</v>
      </c>
    </row>
    <row r="94" spans="1:68" ht="16.5" hidden="1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hidden="1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hidden="1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hidden="1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hidden="1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6</v>
      </c>
      <c r="Y101" s="53">
        <f t="shared" si="10"/>
        <v>8.1000000000000014</v>
      </c>
      <c r="Z101" s="39">
        <f>IFERROR(IF(Y101=0,"",ROUNDUP(Y101/H101,0)*0.00902),"")</f>
        <v>2.7060000000000001E-2</v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6.64</v>
      </c>
      <c r="BN101" s="75">
        <f t="shared" si="12"/>
        <v>8.9640000000000004</v>
      </c>
      <c r="BO101" s="75">
        <f t="shared" si="13"/>
        <v>1.6835016835016831E-2</v>
      </c>
      <c r="BP101" s="75">
        <f t="shared" si="14"/>
        <v>2.2727272727272731E-2</v>
      </c>
    </row>
    <row r="102" spans="1:68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4.0079365079365079</v>
      </c>
      <c r="Y102" s="41">
        <f>IFERROR(Y93/H93,"0")+IFERROR(Y94/H94,"0")+IFERROR(Y95/H95,"0")+IFERROR(Y96/H96,"0")+IFERROR(Y97/H97,"0")+IFERROR(Y98/H98,"0")+IFERROR(Y99/H99,"0")+IFERROR(Y100/H100,"0")+IFERROR(Y101/H101,"0")</f>
        <v>5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6.5019999999999994E-2</v>
      </c>
      <c r="AA102" s="64"/>
      <c r="AB102" s="64"/>
      <c r="AC102" s="64"/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21</v>
      </c>
      <c r="Y103" s="41">
        <f>IFERROR(SUM(Y93:Y101),"0")</f>
        <v>24.900000000000002</v>
      </c>
      <c r="Z103" s="40"/>
      <c r="AA103" s="64"/>
      <c r="AB103" s="64"/>
      <c r="AC103" s="64"/>
    </row>
    <row r="104" spans="1:68" ht="16.5" hidden="1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hidden="1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30</v>
      </c>
      <c r="Y106" s="53">
        <f>IFERROR(IF(X106="",0,CEILING((X106/$H106),1)*$H106),"")</f>
        <v>33.599999999999994</v>
      </c>
      <c r="Z106" s="39">
        <f>IFERROR(IF(Y106=0,"",ROUNDUP(Y106/H106,0)*0.01898),"")</f>
        <v>5.6940000000000004E-2</v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31.165178571428573</v>
      </c>
      <c r="BN106" s="75">
        <f>IFERROR(Y106*I106/H106,"0")</f>
        <v>34.904999999999994</v>
      </c>
      <c r="BO106" s="75">
        <f>IFERROR(1/J106*(X106/H106),"0")</f>
        <v>4.1852678571428575E-2</v>
      </c>
      <c r="BP106" s="75">
        <f>IFERROR(1/J106*(Y106/H106),"0")</f>
        <v>4.6874999999999993E-2</v>
      </c>
    </row>
    <row r="107" spans="1:68" ht="16.5" hidden="1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2.6785714285714288</v>
      </c>
      <c r="Y111" s="41">
        <f>IFERROR(Y106/H106,"0")+IFERROR(Y107/H107,"0")+IFERROR(Y108/H108,"0")+IFERROR(Y109/H109,"0")+IFERROR(Y110/H110,"0")</f>
        <v>2.9999999999999996</v>
      </c>
      <c r="Z111" s="41">
        <f>IFERROR(IF(Z106="",0,Z106),"0")+IFERROR(IF(Z107="",0,Z107),"0")+IFERROR(IF(Z108="",0,Z108),"0")+IFERROR(IF(Z109="",0,Z109),"0")+IFERROR(IF(Z110="",0,Z110),"0")</f>
        <v>5.6940000000000004E-2</v>
      </c>
      <c r="AA111" s="64"/>
      <c r="AB111" s="64"/>
      <c r="AC111" s="64"/>
    </row>
    <row r="112" spans="1:68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30</v>
      </c>
      <c r="Y112" s="41">
        <f>IFERROR(SUM(Y106:Y110),"0")</f>
        <v>33.599999999999994</v>
      </c>
      <c r="Z112" s="40"/>
      <c r="AA112" s="64"/>
      <c r="AB112" s="64"/>
      <c r="AC112" s="64"/>
    </row>
    <row r="113" spans="1:68" ht="14.25" hidden="1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hidden="1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hidden="1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idden="1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hidden="1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hidden="1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15</v>
      </c>
      <c r="Y120" s="53">
        <f t="shared" ref="Y120:Y128" si="15">IFERROR(IF(X120="",0,CEILING((X120/$H120),1)*$H120),"")</f>
        <v>16.8</v>
      </c>
      <c r="Z120" s="39">
        <f>IFERROR(IF(Y120=0,"",ROUNDUP(Y120/H120,0)*0.01898),"")</f>
        <v>3.7960000000000001E-2</v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15.916071428571428</v>
      </c>
      <c r="BN120" s="75">
        <f t="shared" ref="BN120:BN128" si="17">IFERROR(Y120*I120/H120,"0")</f>
        <v>17.826000000000001</v>
      </c>
      <c r="BO120" s="75">
        <f t="shared" ref="BO120:BO128" si="18">IFERROR(1/J120*(X120/H120),"0")</f>
        <v>2.7901785714285712E-2</v>
      </c>
      <c r="BP120" s="75">
        <f t="shared" ref="BP120:BP128" si="19">IFERROR(1/J120*(Y120/H120),"0")</f>
        <v>3.125E-2</v>
      </c>
    </row>
    <row r="121" spans="1:68" ht="16.5" hidden="1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hidden="1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hidden="1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hidden="1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hidden="1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hidden="1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hidden="1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hidden="1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1.7857142857142856</v>
      </c>
      <c r="Y129" s="41">
        <f>IFERROR(Y120/H120,"0")+IFERROR(Y121/H121,"0")+IFERROR(Y122/H122,"0")+IFERROR(Y123/H123,"0")+IFERROR(Y124/H124,"0")+IFERROR(Y125/H125,"0")+IFERROR(Y126/H126,"0")+IFERROR(Y127/H127,"0")+IFERROR(Y128/H128,"0")</f>
        <v>2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3.7960000000000001E-2</v>
      </c>
      <c r="AA129" s="64"/>
      <c r="AB129" s="64"/>
      <c r="AC129" s="64"/>
    </row>
    <row r="130" spans="1:68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15</v>
      </c>
      <c r="Y130" s="41">
        <f>IFERROR(SUM(Y120:Y128),"0")</f>
        <v>16.8</v>
      </c>
      <c r="Z130" s="40"/>
      <c r="AA130" s="64"/>
      <c r="AB130" s="64"/>
      <c r="AC130" s="64"/>
    </row>
    <row r="131" spans="1:68" ht="14.25" hidden="1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hidden="1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hidden="1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hidden="1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128</v>
      </c>
      <c r="Y138" s="53">
        <f>IFERROR(IF(X138="",0,CEILING((X138/$H138),1)*$H138),"")</f>
        <v>128</v>
      </c>
      <c r="Z138" s="39">
        <f>IFERROR(IF(Y138=0,"",ROUNDUP(Y138/H138,0)*0.00651),"")</f>
        <v>0.26040000000000002</v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135.19999999999999</v>
      </c>
      <c r="BN138" s="75">
        <f>IFERROR(Y138*I138/H138,"0")</f>
        <v>135.19999999999999</v>
      </c>
      <c r="BO138" s="75">
        <f>IFERROR(1/J138*(X138/H138),"0")</f>
        <v>0.2197802197802198</v>
      </c>
      <c r="BP138" s="75">
        <f>IFERROR(1/J138*(Y138/H138),"0")</f>
        <v>0.2197802197802198</v>
      </c>
    </row>
    <row r="139" spans="1:68" ht="27" hidden="1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40</v>
      </c>
      <c r="Y140" s="41">
        <f>IFERROR(Y138/H138,"0")+IFERROR(Y139/H139,"0")</f>
        <v>40</v>
      </c>
      <c r="Z140" s="41">
        <f>IFERROR(IF(Z138="",0,Z138),"0")+IFERROR(IF(Z139="",0,Z139),"0")</f>
        <v>0.26040000000000002</v>
      </c>
      <c r="AA140" s="64"/>
      <c r="AB140" s="64"/>
      <c r="AC140" s="64"/>
    </row>
    <row r="141" spans="1:68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128</v>
      </c>
      <c r="Y141" s="41">
        <f>IFERROR(SUM(Y138:Y139),"0")</f>
        <v>128</v>
      </c>
      <c r="Z141" s="40"/>
      <c r="AA141" s="64"/>
      <c r="AB141" s="64"/>
      <c r="AC141" s="64"/>
    </row>
    <row r="142" spans="1:68" ht="14.25" hidden="1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98</v>
      </c>
      <c r="Y143" s="53">
        <f>IFERROR(IF(X143="",0,CEILING((X143/$H143),1)*$H143),"")</f>
        <v>98</v>
      </c>
      <c r="Z143" s="39">
        <f>IFERROR(IF(Y143=0,"",ROUNDUP(Y143/H143,0)*0.00651),"")</f>
        <v>0.22785</v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107.38</v>
      </c>
      <c r="BN143" s="75">
        <f>IFERROR(Y143*I143/H143,"0")</f>
        <v>107.38</v>
      </c>
      <c r="BO143" s="75">
        <f>IFERROR(1/J143*(X143/H143),"0")</f>
        <v>0.19230769230769232</v>
      </c>
      <c r="BP143" s="75">
        <f>IFERROR(1/J143*(Y143/H143),"0")</f>
        <v>0.19230769230769232</v>
      </c>
    </row>
    <row r="144" spans="1:68" ht="27" hidden="1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35</v>
      </c>
      <c r="Y145" s="41">
        <f>IFERROR(Y143/H143,"0")+IFERROR(Y144/H144,"0")</f>
        <v>35</v>
      </c>
      <c r="Z145" s="41">
        <f>IFERROR(IF(Z143="",0,Z143),"0")+IFERROR(IF(Z144="",0,Z144),"0")</f>
        <v>0.22785</v>
      </c>
      <c r="AA145" s="64"/>
      <c r="AB145" s="64"/>
      <c r="AC145" s="64"/>
    </row>
    <row r="146" spans="1:68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98</v>
      </c>
      <c r="Y146" s="41">
        <f>IFERROR(SUM(Y143:Y144),"0")</f>
        <v>98</v>
      </c>
      <c r="Z146" s="40"/>
      <c r="AA146" s="64"/>
      <c r="AB146" s="64"/>
      <c r="AC146" s="64"/>
    </row>
    <row r="147" spans="1:68" ht="14.25" hidden="1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hidden="1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hidden="1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hidden="1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hidden="1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hidden="1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hidden="1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hidden="1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hidden="1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hidden="1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hidden="1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hidden="1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hidden="1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hidden="1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hidden="1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hidden="1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hidden="1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30</v>
      </c>
      <c r="Y178" s="53">
        <f t="shared" si="21"/>
        <v>33.6</v>
      </c>
      <c r="Z178" s="39">
        <f>IFERROR(IF(Y178=0,"",ROUNDUP(Y178/H178,0)*0.00902),"")</f>
        <v>7.2160000000000002E-2</v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31.928571428571427</v>
      </c>
      <c r="BN178" s="75">
        <f t="shared" si="23"/>
        <v>35.76</v>
      </c>
      <c r="BO178" s="75">
        <f t="shared" si="24"/>
        <v>5.4112554112554112E-2</v>
      </c>
      <c r="BP178" s="75">
        <f t="shared" si="25"/>
        <v>6.0606060606060608E-2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60</v>
      </c>
      <c r="Y179" s="53">
        <f t="shared" si="21"/>
        <v>63</v>
      </c>
      <c r="Z179" s="39">
        <f>IFERROR(IF(Y179=0,"",ROUNDUP(Y179/H179,0)*0.00902),"")</f>
        <v>0.1353</v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63</v>
      </c>
      <c r="BN179" s="75">
        <f t="shared" si="23"/>
        <v>66.149999999999991</v>
      </c>
      <c r="BO179" s="75">
        <f t="shared" si="24"/>
        <v>0.10822510822510822</v>
      </c>
      <c r="BP179" s="75">
        <f t="shared" si="25"/>
        <v>0.11363636363636365</v>
      </c>
    </row>
    <row r="180" spans="1:68" ht="27" hidden="1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hidden="1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hidden="1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21.428571428571427</v>
      </c>
      <c r="Y186" s="41">
        <f>IFERROR(Y177/H177,"0")+IFERROR(Y178/H178,"0")+IFERROR(Y179/H179,"0")+IFERROR(Y180/H180,"0")+IFERROR(Y181/H181,"0")+IFERROR(Y182/H182,"0")+IFERROR(Y183/H183,"0")+IFERROR(Y184/H184,"0")+IFERROR(Y185/H185,"0")</f>
        <v>23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0.20746000000000001</v>
      </c>
      <c r="AA186" s="64"/>
      <c r="AB186" s="64"/>
      <c r="AC186" s="64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90</v>
      </c>
      <c r="Y187" s="41">
        <f>IFERROR(SUM(Y177:Y185),"0")</f>
        <v>96.6</v>
      </c>
      <c r="Z187" s="40"/>
      <c r="AA187" s="64"/>
      <c r="AB187" s="64"/>
      <c r="AC187" s="64"/>
    </row>
    <row r="188" spans="1:68" ht="16.5" hidden="1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hidden="1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hidden="1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hidden="1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30</v>
      </c>
      <c r="Y195" s="53">
        <f>IFERROR(IF(X195="",0,CEILING((X195/$H195),1)*$H195),"")</f>
        <v>32.400000000000006</v>
      </c>
      <c r="Z195" s="39">
        <f>IFERROR(IF(Y195=0,"",ROUNDUP(Y195/H195,0)*0.01898),"")</f>
        <v>5.6940000000000004E-2</v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31.208333333333329</v>
      </c>
      <c r="BN195" s="75">
        <f>IFERROR(Y195*I195/H195,"0")</f>
        <v>33.705000000000005</v>
      </c>
      <c r="BO195" s="75">
        <f>IFERROR(1/J195*(X195/H195),"0")</f>
        <v>4.3402777777777776E-2</v>
      </c>
      <c r="BP195" s="75">
        <f>IFERROR(1/J195*(Y195/H195),"0")</f>
        <v>4.6875000000000007E-2</v>
      </c>
    </row>
    <row r="196" spans="1:68" ht="16.5" hidden="1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2.7777777777777777</v>
      </c>
      <c r="Y197" s="41">
        <f>IFERROR(Y195/H195,"0")+IFERROR(Y196/H196,"0")</f>
        <v>3.0000000000000004</v>
      </c>
      <c r="Z197" s="41">
        <f>IFERROR(IF(Z195="",0,Z195),"0")+IFERROR(IF(Z196="",0,Z196),"0")</f>
        <v>5.6940000000000004E-2</v>
      </c>
      <c r="AA197" s="64"/>
      <c r="AB197" s="64"/>
      <c r="AC197" s="64"/>
    </row>
    <row r="198" spans="1:68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30</v>
      </c>
      <c r="Y198" s="41">
        <f>IFERROR(SUM(Y195:Y196),"0")</f>
        <v>32.400000000000006</v>
      </c>
      <c r="Z198" s="40"/>
      <c r="AA198" s="64"/>
      <c r="AB198" s="64"/>
      <c r="AC198" s="64"/>
    </row>
    <row r="199" spans="1:68" ht="14.25" hidden="1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250</v>
      </c>
      <c r="Y200" s="53">
        <f t="shared" ref="Y200:Y207" si="26">IFERROR(IF(X200="",0,CEILING((X200/$H200),1)*$H200),"")</f>
        <v>253.8</v>
      </c>
      <c r="Z200" s="39">
        <f>IFERROR(IF(Y200=0,"",ROUNDUP(Y200/H200,0)*0.00902),"")</f>
        <v>0.42393999999999998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259.72222222222223</v>
      </c>
      <c r="BN200" s="75">
        <f t="shared" ref="BN200:BN207" si="28">IFERROR(Y200*I200/H200,"0")</f>
        <v>263.67</v>
      </c>
      <c r="BO200" s="75">
        <f t="shared" ref="BO200:BO207" si="29">IFERROR(1/J200*(X200/H200),"0")</f>
        <v>0.35072951739618402</v>
      </c>
      <c r="BP200" s="75">
        <f t="shared" ref="BP200:BP207" si="30">IFERROR(1/J200*(Y200/H200),"0")</f>
        <v>0.35606060606060608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120</v>
      </c>
      <c r="Y201" s="53">
        <f t="shared" si="26"/>
        <v>124.2</v>
      </c>
      <c r="Z201" s="39">
        <f>IFERROR(IF(Y201=0,"",ROUNDUP(Y201/H201,0)*0.00902),"")</f>
        <v>0.20746000000000001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124.66666666666667</v>
      </c>
      <c r="BN201" s="75">
        <f t="shared" si="28"/>
        <v>129.03</v>
      </c>
      <c r="BO201" s="75">
        <f t="shared" si="29"/>
        <v>0.16835016835016836</v>
      </c>
      <c r="BP201" s="75">
        <f t="shared" si="30"/>
        <v>0.17424242424242425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160</v>
      </c>
      <c r="Y202" s="53">
        <f t="shared" si="26"/>
        <v>162</v>
      </c>
      <c r="Z202" s="39">
        <f>IFERROR(IF(Y202=0,"",ROUNDUP(Y202/H202,0)*0.00902),"")</f>
        <v>0.27060000000000001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166.22222222222223</v>
      </c>
      <c r="BN202" s="75">
        <f t="shared" si="28"/>
        <v>168.3</v>
      </c>
      <c r="BO202" s="75">
        <f t="shared" si="29"/>
        <v>0.22446689113355778</v>
      </c>
      <c r="BP202" s="75">
        <f t="shared" si="30"/>
        <v>0.22727272727272727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230</v>
      </c>
      <c r="Y203" s="53">
        <f t="shared" si="26"/>
        <v>232.20000000000002</v>
      </c>
      <c r="Z203" s="39">
        <f>IFERROR(IF(Y203=0,"",ROUNDUP(Y203/H203,0)*0.00902),"")</f>
        <v>0.38785999999999998</v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238.94444444444446</v>
      </c>
      <c r="BN203" s="75">
        <f t="shared" si="28"/>
        <v>241.23000000000005</v>
      </c>
      <c r="BO203" s="75">
        <f t="shared" si="29"/>
        <v>0.32267115600448931</v>
      </c>
      <c r="BP203" s="75">
        <f t="shared" si="30"/>
        <v>0.32575757575757575</v>
      </c>
    </row>
    <row r="204" spans="1:68" ht="27" hidden="1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hidden="1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hidden="1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hidden="1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140.7407407407407</v>
      </c>
      <c r="Y208" s="41">
        <f>IFERROR(Y200/H200,"0")+IFERROR(Y201/H201,"0")+IFERROR(Y202/H202,"0")+IFERROR(Y203/H203,"0")+IFERROR(Y204/H204,"0")+IFERROR(Y205/H205,"0")+IFERROR(Y206/H206,"0")+IFERROR(Y207/H207,"0")</f>
        <v>143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1.28986</v>
      </c>
      <c r="AA208" s="64"/>
      <c r="AB208" s="64"/>
      <c r="AC208" s="64"/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760</v>
      </c>
      <c r="Y209" s="41">
        <f>IFERROR(SUM(Y200:Y207),"0")</f>
        <v>772.2</v>
      </c>
      <c r="Z209" s="40"/>
      <c r="AA209" s="64"/>
      <c r="AB209" s="64"/>
      <c r="AC209" s="64"/>
    </row>
    <row r="210" spans="1:68" ht="14.25" hidden="1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30</v>
      </c>
      <c r="Y211" s="53">
        <f t="shared" ref="Y211:Y220" si="31">IFERROR(IF(X211="",0,CEILING((X211/$H211),1)*$H211),"")</f>
        <v>32.4</v>
      </c>
      <c r="Z211" s="39">
        <f>IFERROR(IF(Y211=0,"",ROUNDUP(Y211/H211,0)*0.01898),"")</f>
        <v>7.5920000000000001E-2</v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31.922222222222224</v>
      </c>
      <c r="BN211" s="75">
        <f t="shared" ref="BN211:BN220" si="33">IFERROR(Y211*I211/H211,"0")</f>
        <v>34.475999999999999</v>
      </c>
      <c r="BO211" s="75">
        <f t="shared" ref="BO211:BO220" si="34">IFERROR(1/J211*(X211/H211),"0")</f>
        <v>5.7870370370370371E-2</v>
      </c>
      <c r="BP211" s="75">
        <f t="shared" ref="BP211:BP220" si="35">IFERROR(1/J211*(Y211/H211),"0")</f>
        <v>6.25E-2</v>
      </c>
    </row>
    <row r="212" spans="1:68" ht="27" hidden="1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60</v>
      </c>
      <c r="Y213" s="53">
        <f t="shared" si="31"/>
        <v>60.899999999999991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63.57931034482759</v>
      </c>
      <c r="BN213" s="75">
        <f t="shared" si="33"/>
        <v>64.532999999999987</v>
      </c>
      <c r="BO213" s="75">
        <f t="shared" si="34"/>
        <v>0.10775862068965518</v>
      </c>
      <c r="BP213" s="75">
        <f t="shared" si="35"/>
        <v>0.109375</v>
      </c>
    </row>
    <row r="214" spans="1:68" ht="27" hidden="1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9</v>
      </c>
      <c r="Y219" s="53">
        <f t="shared" si="31"/>
        <v>9.6</v>
      </c>
      <c r="Z219" s="39">
        <f t="shared" si="36"/>
        <v>2.6040000000000001E-2</v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9.9450000000000021</v>
      </c>
      <c r="BN219" s="75">
        <f t="shared" si="33"/>
        <v>10.608000000000001</v>
      </c>
      <c r="BO219" s="75">
        <f t="shared" si="34"/>
        <v>2.0604395604395608E-2</v>
      </c>
      <c r="BP219" s="75">
        <f t="shared" si="35"/>
        <v>2.197802197802198E-2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9</v>
      </c>
      <c r="Y220" s="53">
        <f t="shared" si="31"/>
        <v>9.6</v>
      </c>
      <c r="Z220" s="39">
        <f t="shared" si="36"/>
        <v>2.6040000000000001E-2</v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9.9675000000000011</v>
      </c>
      <c r="BN220" s="75">
        <f t="shared" si="33"/>
        <v>10.632</v>
      </c>
      <c r="BO220" s="75">
        <f t="shared" si="34"/>
        <v>2.0604395604395608E-2</v>
      </c>
      <c r="BP220" s="75">
        <f t="shared" si="35"/>
        <v>2.197802197802198E-2</v>
      </c>
    </row>
    <row r="221" spans="1:68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18.100255427841635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19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0.26086000000000004</v>
      </c>
      <c r="AA221" s="64"/>
      <c r="AB221" s="64"/>
      <c r="AC221" s="64"/>
    </row>
    <row r="222" spans="1:68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108</v>
      </c>
      <c r="Y222" s="41">
        <f>IFERROR(SUM(Y211:Y220),"0")</f>
        <v>112.49999999999997</v>
      </c>
      <c r="Z222" s="40"/>
      <c r="AA222" s="64"/>
      <c r="AB222" s="64"/>
      <c r="AC222" s="64"/>
    </row>
    <row r="223" spans="1:68" ht="14.25" hidden="1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hidden="1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hidden="1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hidden="1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idden="1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hidden="1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hidden="1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hidden="1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hidden="1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hidden="1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hidden="1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hidden="1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hidden="1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hidden="1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hidden="1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hidden="1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hidden="1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hidden="1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hidden="1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hidden="1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hidden="1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idden="1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hidden="1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hidden="1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hidden="1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10</v>
      </c>
      <c r="Y249" s="53">
        <f t="shared" ref="Y249:Y256" si="42">IFERROR(IF(X249="",0,CEILING((X249/$H249),1)*$H249),"")</f>
        <v>10.8</v>
      </c>
      <c r="Z249" s="39">
        <f>IFERROR(IF(Y249=0,"",ROUNDUP(Y249/H249,0)*0.01898),"")</f>
        <v>1.898E-2</v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10.402777777777777</v>
      </c>
      <c r="BN249" s="75">
        <f t="shared" ref="BN249:BN256" si="44">IFERROR(Y249*I249/H249,"0")</f>
        <v>11.234999999999999</v>
      </c>
      <c r="BO249" s="75">
        <f t="shared" ref="BO249:BO256" si="45">IFERROR(1/J249*(X249/H249),"0")</f>
        <v>1.4467592592592591E-2</v>
      </c>
      <c r="BP249" s="75">
        <f t="shared" ref="BP249:BP256" si="46">IFERROR(1/J249*(Y249/H249),"0")</f>
        <v>1.5625E-2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20</v>
      </c>
      <c r="Y250" s="53">
        <f t="shared" si="42"/>
        <v>21.6</v>
      </c>
      <c r="Z250" s="39">
        <f>IFERROR(IF(Y250=0,"",ROUNDUP(Y250/H250,0)*0.02039),"")</f>
        <v>4.0779999999999997E-2</v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20.888888888888886</v>
      </c>
      <c r="BN250" s="75">
        <f t="shared" si="44"/>
        <v>22.56</v>
      </c>
      <c r="BO250" s="75">
        <f t="shared" si="45"/>
        <v>3.8580246913580238E-2</v>
      </c>
      <c r="BP250" s="75">
        <f t="shared" si="46"/>
        <v>4.1666666666666664E-2</v>
      </c>
    </row>
    <row r="251" spans="1:68" ht="27" hidden="1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20</v>
      </c>
      <c r="Y252" s="53">
        <f t="shared" si="42"/>
        <v>21.6</v>
      </c>
      <c r="Z252" s="39">
        <f>IFERROR(IF(Y252=0,"",ROUNDUP(Y252/H252,0)*0.01898),"")</f>
        <v>3.7960000000000001E-2</v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20.805555555555554</v>
      </c>
      <c r="BN252" s="75">
        <f t="shared" si="44"/>
        <v>22.47</v>
      </c>
      <c r="BO252" s="75">
        <f t="shared" si="45"/>
        <v>2.8935185185185182E-2</v>
      </c>
      <c r="BP252" s="75">
        <f t="shared" si="46"/>
        <v>3.125E-2</v>
      </c>
    </row>
    <row r="253" spans="1:68" ht="27" hidden="1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hidden="1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hidden="1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4.6296296296296298</v>
      </c>
      <c r="Y257" s="41">
        <f>IFERROR(Y249/H249,"0")+IFERROR(Y250/H250,"0")+IFERROR(Y251/H251,"0")+IFERROR(Y252/H252,"0")+IFERROR(Y253/H253,"0")+IFERROR(Y254/H254,"0")+IFERROR(Y255/H255,"0")+IFERROR(Y256/H256,"0")</f>
        <v>5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9.7720000000000001E-2</v>
      </c>
      <c r="AA257" s="64"/>
      <c r="AB257" s="64"/>
      <c r="AC257" s="64"/>
    </row>
    <row r="258" spans="1:68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50</v>
      </c>
      <c r="Y258" s="41">
        <f>IFERROR(SUM(Y249:Y256),"0")</f>
        <v>54.000000000000007</v>
      </c>
      <c r="Z258" s="40"/>
      <c r="AA258" s="64"/>
      <c r="AB258" s="64"/>
      <c r="AC258" s="64"/>
    </row>
    <row r="259" spans="1:68" ht="16.5" hidden="1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hidden="1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hidden="1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idden="1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hidden="1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hidden="1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hidden="1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hidden="1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hidden="1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hidden="1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hidden="1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hidden="1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hidden="1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hidden="1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hidden="1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hidden="1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hidden="1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hidden="1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hidden="1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hidden="1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hidden="1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idden="1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hidden="1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hidden="1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hidden="1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hidden="1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hidden="1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hidden="1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hidden="1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hidden="1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hidden="1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hidden="1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idden="1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hidden="1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hidden="1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hidden="1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hidden="1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hidden="1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hidden="1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hidden="1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hidden="1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hidden="1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hidden="1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hidden="1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hidden="1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hidden="1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hidden="1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hidden="1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idden="1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0</v>
      </c>
      <c r="Y335" s="41">
        <f>IFERROR(Y331/H331,"0")+IFERROR(Y332/H332,"0")+IFERROR(Y333/H333,"0")+IFERROR(Y334/H334,"0")</f>
        <v>0</v>
      </c>
      <c r="Z335" s="41">
        <f>IFERROR(IF(Z331="",0,Z331),"0")+IFERROR(IF(Z332="",0,Z332),"0")+IFERROR(IF(Z333="",0,Z333),"0")+IFERROR(IF(Z334="",0,Z334),"0")</f>
        <v>0</v>
      </c>
      <c r="AA335" s="64"/>
      <c r="AB335" s="64"/>
      <c r="AC335" s="64"/>
    </row>
    <row r="336" spans="1:68" hidden="1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0</v>
      </c>
      <c r="Y336" s="41">
        <f>IFERROR(SUM(Y331:Y334),"0")</f>
        <v>0</v>
      </c>
      <c r="Z336" s="40"/>
      <c r="AA336" s="64"/>
      <c r="AB336" s="64"/>
      <c r="AC336" s="64"/>
    </row>
    <row r="337" spans="1:68" ht="14.25" hidden="1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2000</v>
      </c>
      <c r="Y338" s="53">
        <f t="shared" ref="Y338:Y343" si="52">IFERROR(IF(X338="",0,CEILING((X338/$H338),1)*$H338),"")</f>
        <v>2004.6</v>
      </c>
      <c r="Z338" s="39">
        <f>IFERROR(IF(Y338=0,"",ROUNDUP(Y338/H338,0)*0.01898),"")</f>
        <v>4.8778600000000001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2131.5384615384614</v>
      </c>
      <c r="BN338" s="75">
        <f t="shared" ref="BN338:BN343" si="54">IFERROR(Y338*I338/H338,"0")</f>
        <v>2136.4409999999998</v>
      </c>
      <c r="BO338" s="75">
        <f t="shared" ref="BO338:BO343" si="55">IFERROR(1/J338*(X338/H338),"0")</f>
        <v>4.0064102564102564</v>
      </c>
      <c r="BP338" s="75">
        <f t="shared" ref="BP338:BP343" si="56">IFERROR(1/J338*(Y338/H338),"0")</f>
        <v>4.015625</v>
      </c>
    </row>
    <row r="339" spans="1:68" ht="27" hidden="1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hidden="1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hidden="1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hidden="1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hidden="1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256.41025641025641</v>
      </c>
      <c r="Y344" s="41">
        <f>IFERROR(Y338/H338,"0")+IFERROR(Y339/H339,"0")+IFERROR(Y340/H340,"0")+IFERROR(Y341/H341,"0")+IFERROR(Y342/H342,"0")+IFERROR(Y343/H343,"0")</f>
        <v>257</v>
      </c>
      <c r="Z344" s="41">
        <f>IFERROR(IF(Z338="",0,Z338),"0")+IFERROR(IF(Z339="",0,Z339),"0")+IFERROR(IF(Z340="",0,Z340),"0")+IFERROR(IF(Z341="",0,Z341),"0")+IFERROR(IF(Z342="",0,Z342),"0")+IFERROR(IF(Z343="",0,Z343),"0")</f>
        <v>4.8778600000000001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2000</v>
      </c>
      <c r="Y345" s="41">
        <f>IFERROR(SUM(Y338:Y343),"0")</f>
        <v>2004.6</v>
      </c>
      <c r="Z345" s="40"/>
      <c r="AA345" s="64"/>
      <c r="AB345" s="64"/>
      <c r="AC345" s="64"/>
    </row>
    <row r="346" spans="1:68" ht="14.25" hidden="1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hidden="1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86</v>
      </c>
      <c r="Y348" s="53">
        <f>IFERROR(IF(X348="",0,CEILING((X348/$H348),1)*$H348),"")</f>
        <v>93.6</v>
      </c>
      <c r="Z348" s="39">
        <f>IFERROR(IF(Y348=0,"",ROUNDUP(Y348/H348,0)*0.01898),"")</f>
        <v>0.22776000000000002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91.722307692307709</v>
      </c>
      <c r="BN348" s="75">
        <f>IFERROR(Y348*I348/H348,"0")</f>
        <v>99.828000000000003</v>
      </c>
      <c r="BO348" s="75">
        <f>IFERROR(1/J348*(X348/H348),"0")</f>
        <v>0.17227564102564102</v>
      </c>
      <c r="BP348" s="75">
        <f>IFERROR(1/J348*(Y348/H348),"0")</f>
        <v>0.1875</v>
      </c>
    </row>
    <row r="349" spans="1:68" ht="16.5" hidden="1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11.025641025641026</v>
      </c>
      <c r="Y350" s="41">
        <f>IFERROR(Y347/H347,"0")+IFERROR(Y348/H348,"0")+IFERROR(Y349/H349,"0")</f>
        <v>12</v>
      </c>
      <c r="Z350" s="41">
        <f>IFERROR(IF(Z347="",0,Z347),"0")+IFERROR(IF(Z348="",0,Z348),"0")+IFERROR(IF(Z349="",0,Z349),"0")</f>
        <v>0.22776000000000002</v>
      </c>
      <c r="AA350" s="64"/>
      <c r="AB350" s="64"/>
      <c r="AC350" s="64"/>
    </row>
    <row r="351" spans="1:68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86</v>
      </c>
      <c r="Y351" s="41">
        <f>IFERROR(SUM(Y347:Y349),"0")</f>
        <v>93.6</v>
      </c>
      <c r="Z351" s="40"/>
      <c r="AA351" s="64"/>
      <c r="AB351" s="64"/>
      <c r="AC351" s="64"/>
    </row>
    <row r="352" spans="1:68" ht="14.25" hidden="1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hidden="1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hidden="1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idden="1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hidden="1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hidden="1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hidden="1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hidden="1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idden="1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hidden="1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hidden="1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hidden="1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idden="1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hidden="1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hidden="1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30</v>
      </c>
      <c r="Y371" s="53">
        <f>IFERROR(IF(X371="",0,CEILING((X371/$H371),1)*$H371),"")</f>
        <v>32.4</v>
      </c>
      <c r="Z371" s="39">
        <f>IFERROR(IF(Y371=0,"",ROUNDUP(Y371/H371,0)*0.01898),"")</f>
        <v>7.5920000000000001E-2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31.922222222222224</v>
      </c>
      <c r="BN371" s="75">
        <f>IFERROR(Y371*I371/H371,"0")</f>
        <v>34.475999999999999</v>
      </c>
      <c r="BO371" s="75">
        <f>IFERROR(1/J371*(X371/H371),"0")</f>
        <v>5.7870370370370371E-2</v>
      </c>
      <c r="BP371" s="75">
        <f>IFERROR(1/J371*(Y371/H371),"0")</f>
        <v>6.25E-2</v>
      </c>
    </row>
    <row r="372" spans="1:68" ht="27" hidden="1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3.7037037037037037</v>
      </c>
      <c r="Y374" s="41">
        <f>IFERROR(Y371/H371,"0")+IFERROR(Y372/H372,"0")+IFERROR(Y373/H373,"0")</f>
        <v>4</v>
      </c>
      <c r="Z374" s="41">
        <f>IFERROR(IF(Z371="",0,Z371),"0")+IFERROR(IF(Z372="",0,Z372),"0")+IFERROR(IF(Z373="",0,Z373),"0")</f>
        <v>7.5920000000000001E-2</v>
      </c>
      <c r="AA374" s="64"/>
      <c r="AB374" s="64"/>
      <c r="AC374" s="64"/>
    </row>
    <row r="375" spans="1:68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30</v>
      </c>
      <c r="Y375" s="41">
        <f>IFERROR(SUM(Y371:Y373),"0")</f>
        <v>32.4</v>
      </c>
      <c r="Z375" s="40"/>
      <c r="AA375" s="64"/>
      <c r="AB375" s="64"/>
      <c r="AC375" s="64"/>
    </row>
    <row r="376" spans="1:68" ht="27.75" hidden="1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hidden="1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hidden="1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hidden="1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3240</v>
      </c>
      <c r="Y380" s="53">
        <f t="shared" si="57"/>
        <v>3240</v>
      </c>
      <c r="Z380" s="39">
        <f>IFERROR(IF(Y380=0,"",ROUNDUP(Y380/H380,0)*0.02039),"")</f>
        <v>4.4042399999999997</v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3343.6800000000003</v>
      </c>
      <c r="BN380" s="75">
        <f t="shared" si="59"/>
        <v>3343.6800000000003</v>
      </c>
      <c r="BO380" s="75">
        <f t="shared" si="60"/>
        <v>4.5</v>
      </c>
      <c r="BP380" s="75">
        <f t="shared" si="61"/>
        <v>4.5</v>
      </c>
    </row>
    <row r="381" spans="1:68" ht="27" hidden="1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1200</v>
      </c>
      <c r="Y382" s="53">
        <f t="shared" si="57"/>
        <v>1200</v>
      </c>
      <c r="Z382" s="39">
        <f>IFERROR(IF(Y382=0,"",ROUNDUP(Y382/H382,0)*0.02039),"")</f>
        <v>1.6311999999999998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1238.4000000000001</v>
      </c>
      <c r="BN382" s="75">
        <f t="shared" si="59"/>
        <v>1238.4000000000001</v>
      </c>
      <c r="BO382" s="75">
        <f t="shared" si="60"/>
        <v>1.6666666666666665</v>
      </c>
      <c r="BP382" s="75">
        <f t="shared" si="61"/>
        <v>1.6666666666666665</v>
      </c>
    </row>
    <row r="383" spans="1:68" ht="37.5" hidden="1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hidden="1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4880</v>
      </c>
      <c r="Y385" s="53">
        <f t="shared" si="57"/>
        <v>4890</v>
      </c>
      <c r="Z385" s="39">
        <f>IFERROR(IF(Y385=0,"",ROUNDUP(Y385/H385,0)*0.02175),"")</f>
        <v>7.0904999999999996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5036.1600000000008</v>
      </c>
      <c r="BN385" s="75">
        <f t="shared" si="59"/>
        <v>5046.4799999999996</v>
      </c>
      <c r="BO385" s="75">
        <f t="shared" si="60"/>
        <v>6.7777777777777768</v>
      </c>
      <c r="BP385" s="75">
        <f t="shared" si="61"/>
        <v>6.7916666666666661</v>
      </c>
    </row>
    <row r="386" spans="1:68" ht="27" hidden="1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hidden="1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hidden="1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621.33333333333326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622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13.12594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9320</v>
      </c>
      <c r="Y390" s="41">
        <f>IFERROR(SUM(Y379:Y388),"0")</f>
        <v>9330</v>
      </c>
      <c r="Z390" s="40"/>
      <c r="AA390" s="64"/>
      <c r="AB390" s="64"/>
      <c r="AC390" s="64"/>
    </row>
    <row r="391" spans="1:68" ht="14.25" hidden="1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2880</v>
      </c>
      <c r="Y392" s="53">
        <f>IFERROR(IF(X392="",0,CEILING((X392/$H392),1)*$H392),"")</f>
        <v>2880</v>
      </c>
      <c r="Z392" s="39">
        <f>IFERROR(IF(Y392=0,"",ROUNDUP(Y392/H392,0)*0.02175),"")</f>
        <v>4.1760000000000002</v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2972.1600000000003</v>
      </c>
      <c r="BN392" s="75">
        <f>IFERROR(Y392*I392/H392,"0")</f>
        <v>2972.1600000000003</v>
      </c>
      <c r="BO392" s="75">
        <f>IFERROR(1/J392*(X392/H392),"0")</f>
        <v>4</v>
      </c>
      <c r="BP392" s="75">
        <f>IFERROR(1/J392*(Y392/H392),"0")</f>
        <v>4</v>
      </c>
    </row>
    <row r="393" spans="1:68" ht="27" hidden="1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192</v>
      </c>
      <c r="Y394" s="41">
        <f>IFERROR(Y392/H392,"0")+IFERROR(Y393/H393,"0")</f>
        <v>192</v>
      </c>
      <c r="Z394" s="41">
        <f>IFERROR(IF(Z392="",0,Z392),"0")+IFERROR(IF(Z393="",0,Z393),"0")</f>
        <v>4.1760000000000002</v>
      </c>
      <c r="AA394" s="64"/>
      <c r="AB394" s="64"/>
      <c r="AC394" s="64"/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2880</v>
      </c>
      <c r="Y395" s="41">
        <f>IFERROR(SUM(Y392:Y393),"0")</f>
        <v>2880</v>
      </c>
      <c r="Z395" s="40"/>
      <c r="AA395" s="64"/>
      <c r="AB395" s="64"/>
      <c r="AC395" s="64"/>
    </row>
    <row r="396" spans="1:68" ht="14.25" hidden="1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550</v>
      </c>
      <c r="Y397" s="53">
        <f>IFERROR(IF(X397="",0,CEILING((X397/$H397),1)*$H397),"")</f>
        <v>558</v>
      </c>
      <c r="Z397" s="39">
        <f>IFERROR(IF(Y397=0,"",ROUNDUP(Y397/H397,0)*0.01898),"")</f>
        <v>1.17676</v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582.08333333333337</v>
      </c>
      <c r="BN397" s="75">
        <f>IFERROR(Y397*I397/H397,"0")</f>
        <v>590.54999999999995</v>
      </c>
      <c r="BO397" s="75">
        <f>IFERROR(1/J397*(X397/H397),"0")</f>
        <v>0.95486111111111116</v>
      </c>
      <c r="BP397" s="75">
        <f>IFERROR(1/J397*(Y397/H397),"0")</f>
        <v>0.96875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150</v>
      </c>
      <c r="Y398" s="53">
        <f>IFERROR(IF(X398="",0,CEILING((X398/$H398),1)*$H398),"")</f>
        <v>153</v>
      </c>
      <c r="Z398" s="39">
        <f>IFERROR(IF(Y398=0,"",ROUNDUP(Y398/H398,0)*0.01898),"")</f>
        <v>0.32266</v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158.64999999999998</v>
      </c>
      <c r="BN398" s="75">
        <f>IFERROR(Y398*I398/H398,"0")</f>
        <v>161.82299999999998</v>
      </c>
      <c r="BO398" s="75">
        <f>IFERROR(1/J398*(X398/H398),"0")</f>
        <v>0.26041666666666669</v>
      </c>
      <c r="BP398" s="75">
        <f>IFERROR(1/J398*(Y398/H398),"0")</f>
        <v>0.265625</v>
      </c>
    </row>
    <row r="399" spans="1:68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77.777777777777786</v>
      </c>
      <c r="Y399" s="41">
        <f>IFERROR(Y397/H397,"0")+IFERROR(Y398/H398,"0")</f>
        <v>79</v>
      </c>
      <c r="Z399" s="41">
        <f>IFERROR(IF(Z397="",0,Z397),"0")+IFERROR(IF(Z398="",0,Z398),"0")</f>
        <v>1.49942</v>
      </c>
      <c r="AA399" s="64"/>
      <c r="AB399" s="64"/>
      <c r="AC399" s="64"/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700</v>
      </c>
      <c r="Y400" s="41">
        <f>IFERROR(SUM(Y397:Y398),"0")</f>
        <v>711</v>
      </c>
      <c r="Z400" s="40"/>
      <c r="AA400" s="64"/>
      <c r="AB400" s="64"/>
      <c r="AC400" s="64"/>
    </row>
    <row r="401" spans="1:68" ht="14.25" hidden="1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21</v>
      </c>
      <c r="Y402" s="53">
        <f>IFERROR(IF(X402="",0,CEILING((X402/$H402),1)*$H402),"")</f>
        <v>27</v>
      </c>
      <c r="Z402" s="39">
        <f>IFERROR(IF(Y402=0,"",ROUNDUP(Y402/H402,0)*0.01898),"")</f>
        <v>5.6940000000000004E-2</v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22.210999999999999</v>
      </c>
      <c r="BN402" s="75">
        <f>IFERROR(Y402*I402/H402,"0")</f>
        <v>28.556999999999999</v>
      </c>
      <c r="BO402" s="75">
        <f>IFERROR(1/J402*(X402/H402),"0")</f>
        <v>3.6458333333333336E-2</v>
      </c>
      <c r="BP402" s="75">
        <f>IFERROR(1/J402*(Y402/H402),"0")</f>
        <v>4.6875E-2</v>
      </c>
    </row>
    <row r="403" spans="1:68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2.3333333333333335</v>
      </c>
      <c r="Y403" s="41">
        <f>IFERROR(Y402/H402,"0")</f>
        <v>3</v>
      </c>
      <c r="Z403" s="41">
        <f>IFERROR(IF(Z402="",0,Z402),"0")</f>
        <v>5.6940000000000004E-2</v>
      </c>
      <c r="AA403" s="64"/>
      <c r="AB403" s="64"/>
      <c r="AC403" s="64"/>
    </row>
    <row r="404" spans="1:68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21</v>
      </c>
      <c r="Y404" s="41">
        <f>IFERROR(SUM(Y402:Y402),"0")</f>
        <v>27</v>
      </c>
      <c r="Z404" s="40"/>
      <c r="AA404" s="64"/>
      <c r="AB404" s="64"/>
      <c r="AC404" s="64"/>
    </row>
    <row r="405" spans="1:68" ht="16.5" hidden="1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hidden="1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hidden="1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hidden="1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hidden="1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36</v>
      </c>
      <c r="Y410" s="53">
        <f t="shared" si="62"/>
        <v>43.2</v>
      </c>
      <c r="Z410" s="39">
        <f>IFERROR(IF(Y410=0,"",ROUNDUP(Y410/H410,0)*0.01898),"")</f>
        <v>7.5920000000000001E-2</v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37.449999999999996</v>
      </c>
      <c r="BN410" s="75">
        <f t="shared" si="64"/>
        <v>44.94</v>
      </c>
      <c r="BO410" s="75">
        <f t="shared" si="65"/>
        <v>5.2083333333333329E-2</v>
      </c>
      <c r="BP410" s="75">
        <f t="shared" si="66"/>
        <v>6.25E-2</v>
      </c>
    </row>
    <row r="411" spans="1:68" ht="37.5" hidden="1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hidden="1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3.333333333333333</v>
      </c>
      <c r="Y413" s="41">
        <f>IFERROR(Y407/H407,"0")+IFERROR(Y408/H408,"0")+IFERROR(Y409/H409,"0")+IFERROR(Y410/H410,"0")+IFERROR(Y411/H411,"0")+IFERROR(Y412/H412,"0")</f>
        <v>4</v>
      </c>
      <c r="Z413" s="41">
        <f>IFERROR(IF(Z407="",0,Z407),"0")+IFERROR(IF(Z408="",0,Z408),"0")+IFERROR(IF(Z409="",0,Z409),"0")+IFERROR(IF(Z410="",0,Z410),"0")+IFERROR(IF(Z411="",0,Z411),"0")+IFERROR(IF(Z412="",0,Z412),"0")</f>
        <v>7.5920000000000001E-2</v>
      </c>
      <c r="AA413" s="64"/>
      <c r="AB413" s="64"/>
      <c r="AC413" s="64"/>
    </row>
    <row r="414" spans="1:68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36</v>
      </c>
      <c r="Y414" s="41">
        <f>IFERROR(SUM(Y407:Y412),"0")</f>
        <v>43.2</v>
      </c>
      <c r="Z414" s="40"/>
      <c r="AA414" s="64"/>
      <c r="AB414" s="64"/>
      <c r="AC414" s="64"/>
    </row>
    <row r="415" spans="1:68" ht="14.25" hidden="1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21</v>
      </c>
      <c r="Y416" s="53">
        <f>IFERROR(IF(X416="",0,CEILING((X416/$H416),1)*$H416),"")</f>
        <v>21.9</v>
      </c>
      <c r="Z416" s="39">
        <f>IFERROR(IF(Y416=0,"",ROUNDUP(Y416/H416,0)*0.00902),"")</f>
        <v>4.5100000000000001E-2</v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22.294520547945208</v>
      </c>
      <c r="BN416" s="75">
        <f>IFERROR(Y416*I416/H416,"0")</f>
        <v>23.250000000000004</v>
      </c>
      <c r="BO416" s="75">
        <f>IFERROR(1/J416*(X416/H416),"0")</f>
        <v>3.6322125363221255E-2</v>
      </c>
      <c r="BP416" s="75">
        <f>IFERROR(1/J416*(Y416/H416),"0")</f>
        <v>3.787878787878788E-2</v>
      </c>
    </row>
    <row r="417" spans="1:68" ht="27" hidden="1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4.794520547945206</v>
      </c>
      <c r="Y418" s="41">
        <f>IFERROR(Y416/H416,"0")+IFERROR(Y417/H417,"0")</f>
        <v>5</v>
      </c>
      <c r="Z418" s="41">
        <f>IFERROR(IF(Z416="",0,Z416),"0")+IFERROR(IF(Z417="",0,Z417),"0")</f>
        <v>4.5100000000000001E-2</v>
      </c>
      <c r="AA418" s="64"/>
      <c r="AB418" s="64"/>
      <c r="AC418" s="64"/>
    </row>
    <row r="419" spans="1:68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21</v>
      </c>
      <c r="Y419" s="41">
        <f>IFERROR(SUM(Y416:Y417),"0")</f>
        <v>21.9</v>
      </c>
      <c r="Z419" s="40"/>
      <c r="AA419" s="64"/>
      <c r="AB419" s="64"/>
      <c r="AC419" s="64"/>
    </row>
    <row r="420" spans="1:68" ht="14.25" hidden="1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hidden="1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hidden="1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hidden="1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20</v>
      </c>
      <c r="Y429" s="53">
        <f>IFERROR(IF(X429="",0,CEILING((X429/$H429),1)*$H429),"")</f>
        <v>27</v>
      </c>
      <c r="Z429" s="39">
        <f>IFERROR(IF(Y429=0,"",ROUNDUP(Y429/H429,0)*0.01898),"")</f>
        <v>5.6940000000000004E-2</v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20.966666666666669</v>
      </c>
      <c r="BN429" s="75">
        <f>IFERROR(Y429*I429/H429,"0")</f>
        <v>28.305</v>
      </c>
      <c r="BO429" s="75">
        <f>IFERROR(1/J429*(X429/H429),"0")</f>
        <v>3.4722222222222224E-2</v>
      </c>
      <c r="BP429" s="75">
        <f>IFERROR(1/J429*(Y429/H429),"0")</f>
        <v>4.6875E-2</v>
      </c>
    </row>
    <row r="430" spans="1:68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2.2222222222222223</v>
      </c>
      <c r="Y430" s="41">
        <f>IFERROR(Y429/H429,"0")</f>
        <v>3</v>
      </c>
      <c r="Z430" s="41">
        <f>IFERROR(IF(Z429="",0,Z429),"0")</f>
        <v>5.6940000000000004E-2</v>
      </c>
      <c r="AA430" s="64"/>
      <c r="AB430" s="64"/>
      <c r="AC430" s="64"/>
    </row>
    <row r="431" spans="1:68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20</v>
      </c>
      <c r="Y431" s="41">
        <f>IFERROR(SUM(Y429:Y429),"0")</f>
        <v>27</v>
      </c>
      <c r="Z431" s="40"/>
      <c r="AA431" s="64"/>
      <c r="AB431" s="64"/>
      <c r="AC431" s="64"/>
    </row>
    <row r="432" spans="1:68" ht="27.75" hidden="1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hidden="1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hidden="1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hidden="1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hidden="1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hidden="1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hidden="1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hidden="1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hidden="1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hidden="1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hidden="1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hidden="1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hidden="1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hidden="1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hidden="1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hidden="1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hidden="1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hidden="1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hidden="1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hidden="1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hidden="1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hidden="1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hidden="1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hidden="1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idden="1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hidden="1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hidden="1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hidden="1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hidden="1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hidden="1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hidden="1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hidden="1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idden="1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hidden="1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hidden="1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hidden="1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hidden="1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idden="1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hidden="1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hidden="1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hidden="1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hidden="1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hidden="1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hidden="1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hidden="1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hidden="1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hidden="1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330</v>
      </c>
      <c r="Y487" s="53">
        <f t="shared" si="73"/>
        <v>332.64000000000004</v>
      </c>
      <c r="Z487" s="39">
        <f t="shared" si="74"/>
        <v>0.75348000000000004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352.49999999999994</v>
      </c>
      <c r="BN487" s="75">
        <f t="shared" si="76"/>
        <v>355.32000000000005</v>
      </c>
      <c r="BO487" s="75">
        <f t="shared" si="77"/>
        <v>0.60096153846153855</v>
      </c>
      <c r="BP487" s="75">
        <f t="shared" si="78"/>
        <v>0.60576923076923084</v>
      </c>
    </row>
    <row r="488" spans="1:68" ht="16.5" hidden="1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260</v>
      </c>
      <c r="Y489" s="53">
        <f t="shared" si="73"/>
        <v>264</v>
      </c>
      <c r="Z489" s="39">
        <f t="shared" si="74"/>
        <v>0.59799999999999998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277.72727272727269</v>
      </c>
      <c r="BN489" s="75">
        <f t="shared" si="76"/>
        <v>281.99999999999994</v>
      </c>
      <c r="BO489" s="75">
        <f t="shared" si="77"/>
        <v>0.47348484848484851</v>
      </c>
      <c r="BP489" s="75">
        <f t="shared" si="78"/>
        <v>0.48076923076923078</v>
      </c>
    </row>
    <row r="490" spans="1:68" ht="16.5" hidden="1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hidden="1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hidden="1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111.74242424242425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113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1.35148</v>
      </c>
      <c r="AA501" s="64"/>
      <c r="AB501" s="64"/>
      <c r="AC501" s="64"/>
    </row>
    <row r="502" spans="1:68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590</v>
      </c>
      <c r="Y502" s="41">
        <f>IFERROR(SUM(Y485:Y500),"0")</f>
        <v>596.6400000000001</v>
      </c>
      <c r="Z502" s="40"/>
      <c r="AA502" s="64"/>
      <c r="AB502" s="64"/>
      <c r="AC502" s="64"/>
    </row>
    <row r="503" spans="1:68" ht="14.25" hidden="1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330</v>
      </c>
      <c r="Y504" s="53">
        <f>IFERROR(IF(X504="",0,CEILING((X504/$H504),1)*$H504),"")</f>
        <v>332.64000000000004</v>
      </c>
      <c r="Z504" s="39">
        <f>IFERROR(IF(Y504=0,"",ROUNDUP(Y504/H504,0)*0.01196),"")</f>
        <v>0.75348000000000004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352.49999999999994</v>
      </c>
      <c r="BN504" s="75">
        <f>IFERROR(Y504*I504/H504,"0")</f>
        <v>355.32000000000005</v>
      </c>
      <c r="BO504" s="75">
        <f>IFERROR(1/J504*(X504/H504),"0")</f>
        <v>0.60096153846153855</v>
      </c>
      <c r="BP504" s="75">
        <f>IFERROR(1/J504*(Y504/H504),"0")</f>
        <v>0.60576923076923084</v>
      </c>
    </row>
    <row r="505" spans="1:68" ht="16.5" hidden="1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hidden="1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hidden="1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62.5</v>
      </c>
      <c r="Y508" s="41">
        <f>IFERROR(Y504/H504,"0")+IFERROR(Y505/H505,"0")+IFERROR(Y506/H506,"0")+IFERROR(Y507/H507,"0")</f>
        <v>63.000000000000007</v>
      </c>
      <c r="Z508" s="41">
        <f>IFERROR(IF(Z504="",0,Z504),"0")+IFERROR(IF(Z505="",0,Z505),"0")+IFERROR(IF(Z506="",0,Z506),"0")+IFERROR(IF(Z507="",0,Z507),"0")</f>
        <v>0.75348000000000004</v>
      </c>
      <c r="AA508" s="64"/>
      <c r="AB508" s="64"/>
      <c r="AC508" s="64"/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330</v>
      </c>
      <c r="Y509" s="41">
        <f>IFERROR(SUM(Y504:Y507),"0")</f>
        <v>332.64000000000004</v>
      </c>
      <c r="Z509" s="40"/>
      <c r="AA509" s="64"/>
      <c r="AB509" s="64"/>
      <c r="AC509" s="64"/>
    </row>
    <row r="510" spans="1:68" ht="14.25" hidden="1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45</v>
      </c>
      <c r="Y511" s="53">
        <f t="shared" ref="Y511:Y522" si="79">IFERROR(IF(X511="",0,CEILING((X511/$H511),1)*$H511),"")</f>
        <v>47.52</v>
      </c>
      <c r="Z511" s="39">
        <f>IFERROR(IF(Y511=0,"",ROUNDUP(Y511/H511,0)*0.01196),"")</f>
        <v>0.10764</v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48.068181818181813</v>
      </c>
      <c r="BN511" s="75">
        <f t="shared" ref="BN511:BN522" si="81">IFERROR(Y511*I511/H511,"0")</f>
        <v>50.760000000000005</v>
      </c>
      <c r="BO511" s="75">
        <f t="shared" ref="BO511:BO522" si="82">IFERROR(1/J511*(X511/H511),"0")</f>
        <v>8.1949300699300689E-2</v>
      </c>
      <c r="BP511" s="75">
        <f t="shared" ref="BP511:BP522" si="83">IFERROR(1/J511*(Y511/H511),"0")</f>
        <v>8.6538461538461536E-2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30</v>
      </c>
      <c r="Y512" s="53">
        <f t="shared" si="79"/>
        <v>31.68</v>
      </c>
      <c r="Z512" s="39">
        <f>IFERROR(IF(Y512=0,"",ROUNDUP(Y512/H512,0)*0.01196),"")</f>
        <v>7.1760000000000004E-2</v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32.04545454545454</v>
      </c>
      <c r="BN512" s="75">
        <f t="shared" si="81"/>
        <v>33.839999999999996</v>
      </c>
      <c r="BO512" s="75">
        <f t="shared" si="82"/>
        <v>5.4632867132867136E-2</v>
      </c>
      <c r="BP512" s="75">
        <f t="shared" si="83"/>
        <v>5.7692307692307696E-2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125</v>
      </c>
      <c r="Y513" s="53">
        <f t="shared" si="79"/>
        <v>126.72</v>
      </c>
      <c r="Z513" s="39">
        <f>IFERROR(IF(Y513=0,"",ROUNDUP(Y513/H513,0)*0.01196),"")</f>
        <v>0.28704000000000002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133.52272727272728</v>
      </c>
      <c r="BN513" s="75">
        <f t="shared" si="81"/>
        <v>135.35999999999999</v>
      </c>
      <c r="BO513" s="75">
        <f t="shared" si="82"/>
        <v>0.22763694638694637</v>
      </c>
      <c r="BP513" s="75">
        <f t="shared" si="83"/>
        <v>0.23076923076923078</v>
      </c>
    </row>
    <row r="514" spans="1:68" ht="27" hidden="1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hidden="1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hidden="1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hidden="1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hidden="1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hidden="1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hidden="1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hidden="1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hidden="1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37.878787878787875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39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0.46644000000000002</v>
      </c>
      <c r="AA523" s="64"/>
      <c r="AB523" s="64"/>
      <c r="AC523" s="64"/>
    </row>
    <row r="524" spans="1:68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200</v>
      </c>
      <c r="Y524" s="41">
        <f>IFERROR(SUM(Y511:Y522),"0")</f>
        <v>205.92000000000002</v>
      </c>
      <c r="Z524" s="40"/>
      <c r="AA524" s="64"/>
      <c r="AB524" s="64"/>
      <c r="AC524" s="64"/>
    </row>
    <row r="525" spans="1:68" ht="14.25" hidden="1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hidden="1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idden="1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hidden="1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hidden="1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hidden="1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hidden="1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hidden="1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hidden="1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hidden="1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hidden="1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hidden="1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hidden="1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130</v>
      </c>
      <c r="Y541" s="53">
        <f t="shared" si="84"/>
        <v>132</v>
      </c>
      <c r="Z541" s="39">
        <f>IFERROR(IF(Y541=0,"",ROUNDUP(Y541/H541,0)*0.01898),"")</f>
        <v>0.20877999999999999</v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134.71250000000001</v>
      </c>
      <c r="BN541" s="75">
        <f t="shared" si="86"/>
        <v>136.785</v>
      </c>
      <c r="BO541" s="75">
        <f t="shared" si="87"/>
        <v>0.16927083333333334</v>
      </c>
      <c r="BP541" s="75">
        <f t="shared" si="88"/>
        <v>0.171875</v>
      </c>
    </row>
    <row r="542" spans="1:68" ht="27" hidden="1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hidden="1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hidden="1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10.833333333333334</v>
      </c>
      <c r="Y545" s="41">
        <f>IFERROR(Y539/H539,"0")+IFERROR(Y540/H540,"0")+IFERROR(Y541/H541,"0")+IFERROR(Y542/H542,"0")+IFERROR(Y543/H543,"0")+IFERROR(Y544/H544,"0")</f>
        <v>11</v>
      </c>
      <c r="Z545" s="41">
        <f>IFERROR(IF(Z539="",0,Z539),"0")+IFERROR(IF(Z540="",0,Z540),"0")+IFERROR(IF(Z541="",0,Z541),"0")+IFERROR(IF(Z542="",0,Z542),"0")+IFERROR(IF(Z543="",0,Z543),"0")+IFERROR(IF(Z544="",0,Z544),"0")</f>
        <v>0.20877999999999999</v>
      </c>
      <c r="AA545" s="64"/>
      <c r="AB545" s="64"/>
      <c r="AC545" s="64"/>
    </row>
    <row r="546" spans="1:68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130</v>
      </c>
      <c r="Y546" s="41">
        <f>IFERROR(SUM(Y539:Y544),"0")</f>
        <v>132</v>
      </c>
      <c r="Z546" s="40"/>
      <c r="AA546" s="64"/>
      <c r="AB546" s="64"/>
      <c r="AC546" s="64"/>
    </row>
    <row r="547" spans="1:68" ht="14.25" hidden="1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hidden="1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hidden="1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hidden="1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hidden="1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idden="1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hidden="1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hidden="1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hidden="1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hidden="1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hidden="1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hidden="1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hidden="1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hidden="1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hidden="1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hidden="1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0</v>
      </c>
      <c r="Y562" s="41">
        <f>IFERROR(Y555/H555,"0")+IFERROR(Y556/H556,"0")+IFERROR(Y557/H557,"0")+IFERROR(Y558/H558,"0")+IFERROR(Y559/H559,"0")+IFERROR(Y560/H560,"0")+IFERROR(Y561/H561,"0")</f>
        <v>0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hidden="1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0</v>
      </c>
      <c r="Y563" s="41">
        <f>IFERROR(SUM(Y555:Y561),"0")</f>
        <v>0</v>
      </c>
      <c r="Z563" s="40"/>
      <c r="AA563" s="64"/>
      <c r="AB563" s="64"/>
      <c r="AC563" s="64"/>
    </row>
    <row r="564" spans="1:68" ht="14.25" hidden="1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hidden="1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hidden="1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hidden="1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hidden="1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hidden="1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idden="1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hidden="1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hidden="1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hidden="1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hidden="1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hidden="1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hidden="1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hidden="1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hidden="1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hidden="1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idden="1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hidden="1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hidden="1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hidden="1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idden="1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hidden="1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hidden="1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hidden="1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idden="1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hidden="1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17894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18017.5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18627.353847293041</v>
      </c>
      <c r="Y598" s="41">
        <f>IFERROR(SUM(BN22:BN594),"0")</f>
        <v>18757.517999999996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28</v>
      </c>
      <c r="Y599" s="42">
        <f>ROUNDUP(SUM(BP22:BP594),0)</f>
        <v>28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19327.353847293041</v>
      </c>
      <c r="Y600" s="41">
        <f>GrossWeightTotalR+PalletQtyTotalR*25</f>
        <v>19457.517999999996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1692.7659880969989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1710</v>
      </c>
      <c r="Z601" s="40"/>
      <c r="AA601" s="64"/>
      <c r="AB601" s="64"/>
      <c r="AC601" s="64"/>
    </row>
    <row r="602" spans="1:68" ht="14.25" hidden="1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30.033490000000004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199.80000000000004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35.700000000000003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50.399999999999991</v>
      </c>
      <c r="G607" s="50">
        <f>IFERROR(Y138*1,"0")+IFERROR(Y139*1,"0")+IFERROR(Y143*1,"0")+IFERROR(Y144*1,"0")+IFERROR(Y148*1,"0")+IFERROR(Y149*1,"0")</f>
        <v>226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96.6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917.10000000000014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54.000000000000007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2098.1999999999998</v>
      </c>
      <c r="V607" s="50">
        <f>IFERROR(Y367*1,"0")+IFERROR(Y371*1,"0")+IFERROR(Y372*1,"0")+IFERROR(Y373*1,"0")</f>
        <v>32.4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12948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92.1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1135.2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132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200,00"/>
        <filter val="1 692,77"/>
        <filter val="1,79"/>
        <filter val="10,00"/>
        <filter val="10,83"/>
        <filter val="108,00"/>
        <filter val="11,03"/>
        <filter val="111,74"/>
        <filter val="120,00"/>
        <filter val="125,00"/>
        <filter val="128,00"/>
        <filter val="130,00"/>
        <filter val="140,74"/>
        <filter val="15,00"/>
        <filter val="150,00"/>
        <filter val="160,00"/>
        <filter val="17 894,00"/>
        <filter val="170,00"/>
        <filter val="18 627,35"/>
        <filter val="18,10"/>
        <filter val="19 327,35"/>
        <filter val="192,00"/>
        <filter val="2 000,00"/>
        <filter val="2 880,00"/>
        <filter val="2,22"/>
        <filter val="2,33"/>
        <filter val="2,56"/>
        <filter val="2,68"/>
        <filter val="2,78"/>
        <filter val="20,00"/>
        <filter val="20,24"/>
        <filter val="200,00"/>
        <filter val="21,00"/>
        <filter val="21,43"/>
        <filter val="230,00"/>
        <filter val="250,00"/>
        <filter val="256,41"/>
        <filter val="260,00"/>
        <filter val="28"/>
        <filter val="3 240,00"/>
        <filter val="3,33"/>
        <filter val="3,70"/>
        <filter val="30,00"/>
        <filter val="330,00"/>
        <filter val="35,00"/>
        <filter val="36,00"/>
        <filter val="37,88"/>
        <filter val="4 880,00"/>
        <filter val="4,01"/>
        <filter val="4,63"/>
        <filter val="4,79"/>
        <filter val="40,00"/>
        <filter val="45,00"/>
        <filter val="50,00"/>
        <filter val="550,00"/>
        <filter val="590,00"/>
        <filter val="6,00"/>
        <filter val="60,00"/>
        <filter val="62,50"/>
        <filter val="621,33"/>
        <filter val="700,00"/>
        <filter val="760,00"/>
        <filter val="77,78"/>
        <filter val="86,00"/>
        <filter val="9 320,00"/>
        <filter val="9,00"/>
        <filter val="90,00"/>
        <filter val="98,00"/>
      </filters>
    </filterColumn>
    <filterColumn colId="29" showButton="0"/>
    <filterColumn colId="30" showButton="0"/>
  </autoFilter>
  <dataConsolidate/>
  <mergeCells count="1070"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2025-03-25T11:15:51Z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