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912331-0AFE-41B2-9FF7-B924B7594C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X592" i="2"/>
  <c r="X591" i="2"/>
  <c r="BO590" i="2"/>
  <c r="BM590" i="2"/>
  <c r="Y590" i="2"/>
  <c r="Y591" i="2" s="1"/>
  <c r="X588" i="2"/>
  <c r="X587" i="2"/>
  <c r="BO586" i="2"/>
  <c r="BM586" i="2"/>
  <c r="Y586" i="2"/>
  <c r="Y588" i="2" s="1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M576" i="2"/>
  <c r="Y576" i="2"/>
  <c r="BP576" i="2" s="1"/>
  <c r="BO575" i="2"/>
  <c r="BM575" i="2"/>
  <c r="Y575" i="2"/>
  <c r="BN575" i="2" s="1"/>
  <c r="BP574" i="2"/>
  <c r="BO574" i="2"/>
  <c r="BM574" i="2"/>
  <c r="Y574" i="2"/>
  <c r="BN574" i="2" s="1"/>
  <c r="BO573" i="2"/>
  <c r="BM573" i="2"/>
  <c r="Y573" i="2"/>
  <c r="Y577" i="2" s="1"/>
  <c r="X571" i="2"/>
  <c r="X570" i="2"/>
  <c r="BO569" i="2"/>
  <c r="BM569" i="2"/>
  <c r="Y569" i="2"/>
  <c r="BN569" i="2" s="1"/>
  <c r="BO568" i="2"/>
  <c r="BM568" i="2"/>
  <c r="Y568" i="2"/>
  <c r="BP568" i="2" s="1"/>
  <c r="BO567" i="2"/>
  <c r="BM567" i="2"/>
  <c r="Y567" i="2"/>
  <c r="BO566" i="2"/>
  <c r="BM566" i="2"/>
  <c r="Y566" i="2"/>
  <c r="BO565" i="2"/>
  <c r="BM565" i="2"/>
  <c r="Y565" i="2"/>
  <c r="BP565" i="2" s="1"/>
  <c r="X563" i="2"/>
  <c r="X562" i="2"/>
  <c r="BO561" i="2"/>
  <c r="BM561" i="2"/>
  <c r="Y561" i="2"/>
  <c r="Z561" i="2" s="1"/>
  <c r="BO560" i="2"/>
  <c r="BM560" i="2"/>
  <c r="Y560" i="2"/>
  <c r="BN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N557" i="2" s="1"/>
  <c r="BO556" i="2"/>
  <c r="BM556" i="2"/>
  <c r="Y556" i="2"/>
  <c r="BO555" i="2"/>
  <c r="BM555" i="2"/>
  <c r="Y555" i="2"/>
  <c r="BP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Z544" i="2" s="1"/>
  <c r="BO543" i="2"/>
  <c r="BM543" i="2"/>
  <c r="Y543" i="2"/>
  <c r="BP543" i="2" s="1"/>
  <c r="BO542" i="2"/>
  <c r="BM542" i="2"/>
  <c r="Y542" i="2"/>
  <c r="BP542" i="2" s="1"/>
  <c r="BO541" i="2"/>
  <c r="BM541" i="2"/>
  <c r="Y541" i="2"/>
  <c r="BP541" i="2" s="1"/>
  <c r="BO540" i="2"/>
  <c r="BM540" i="2"/>
  <c r="Y540" i="2"/>
  <c r="BP540" i="2" s="1"/>
  <c r="BO539" i="2"/>
  <c r="BM539" i="2"/>
  <c r="Y539" i="2"/>
  <c r="Z539" i="2" s="1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Z527" i="2" s="1"/>
  <c r="P527" i="2"/>
  <c r="BO526" i="2"/>
  <c r="BM526" i="2"/>
  <c r="Y526" i="2"/>
  <c r="BN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M520" i="2"/>
  <c r="Y520" i="2"/>
  <c r="BN520" i="2" s="1"/>
  <c r="BO519" i="2"/>
  <c r="BM519" i="2"/>
  <c r="Y519" i="2"/>
  <c r="BN519" i="2" s="1"/>
  <c r="P519" i="2"/>
  <c r="BO518" i="2"/>
  <c r="BM518" i="2"/>
  <c r="Y518" i="2"/>
  <c r="BO517" i="2"/>
  <c r="BM517" i="2"/>
  <c r="Y517" i="2"/>
  <c r="BP517" i="2" s="1"/>
  <c r="P517" i="2"/>
  <c r="BP516" i="2"/>
  <c r="BO516" i="2"/>
  <c r="BN516" i="2"/>
  <c r="BM516" i="2"/>
  <c r="Z516" i="2"/>
  <c r="Y516" i="2"/>
  <c r="BO515" i="2"/>
  <c r="BM515" i="2"/>
  <c r="Y515" i="2"/>
  <c r="Z515" i="2" s="1"/>
  <c r="BO514" i="2"/>
  <c r="BM514" i="2"/>
  <c r="Y514" i="2"/>
  <c r="BP514" i="2" s="1"/>
  <c r="BO513" i="2"/>
  <c r="BM513" i="2"/>
  <c r="Y513" i="2"/>
  <c r="BO512" i="2"/>
  <c r="BM512" i="2"/>
  <c r="Y512" i="2"/>
  <c r="Z512" i="2" s="1"/>
  <c r="BO511" i="2"/>
  <c r="BM511" i="2"/>
  <c r="Y511" i="2"/>
  <c r="X509" i="2"/>
  <c r="X508" i="2"/>
  <c r="BO507" i="2"/>
  <c r="BM507" i="2"/>
  <c r="Y507" i="2"/>
  <c r="BN507" i="2" s="1"/>
  <c r="BO506" i="2"/>
  <c r="BM506" i="2"/>
  <c r="Y506" i="2"/>
  <c r="BP506" i="2" s="1"/>
  <c r="BO505" i="2"/>
  <c r="BM505" i="2"/>
  <c r="Y505" i="2"/>
  <c r="BP505" i="2" s="1"/>
  <c r="BO504" i="2"/>
  <c r="BM504" i="2"/>
  <c r="Y504" i="2"/>
  <c r="BP504" i="2" s="1"/>
  <c r="P504" i="2"/>
  <c r="X502" i="2"/>
  <c r="X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BO495" i="2"/>
  <c r="BM495" i="2"/>
  <c r="Y495" i="2"/>
  <c r="Z495" i="2" s="1"/>
  <c r="BO494" i="2"/>
  <c r="BM494" i="2"/>
  <c r="Y494" i="2"/>
  <c r="BN494" i="2" s="1"/>
  <c r="P494" i="2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BP491" i="2" s="1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X481" i="2"/>
  <c r="X480" i="2"/>
  <c r="BO479" i="2"/>
  <c r="BM479" i="2"/>
  <c r="Y479" i="2"/>
  <c r="Y481" i="2" s="1"/>
  <c r="P479" i="2"/>
  <c r="X477" i="2"/>
  <c r="X476" i="2"/>
  <c r="BO475" i="2"/>
  <c r="BM475" i="2"/>
  <c r="Y475" i="2"/>
  <c r="Y476" i="2" s="1"/>
  <c r="P475" i="2"/>
  <c r="X472" i="2"/>
  <c r="X471" i="2"/>
  <c r="BO470" i="2"/>
  <c r="BM470" i="2"/>
  <c r="Y470" i="2"/>
  <c r="BN470" i="2" s="1"/>
  <c r="BO469" i="2"/>
  <c r="BM469" i="2"/>
  <c r="Y469" i="2"/>
  <c r="P469" i="2"/>
  <c r="X466" i="2"/>
  <c r="X465" i="2"/>
  <c r="BO464" i="2"/>
  <c r="BM464" i="2"/>
  <c r="Y464" i="2"/>
  <c r="P464" i="2"/>
  <c r="BO463" i="2"/>
  <c r="BM463" i="2"/>
  <c r="Y463" i="2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O450" i="2"/>
  <c r="BM450" i="2"/>
  <c r="Y450" i="2"/>
  <c r="BP450" i="2" s="1"/>
  <c r="P450" i="2"/>
  <c r="X448" i="2"/>
  <c r="X447" i="2"/>
  <c r="BO446" i="2"/>
  <c r="BM446" i="2"/>
  <c r="Y446" i="2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O437" i="2"/>
  <c r="BM437" i="2"/>
  <c r="Y437" i="2"/>
  <c r="BN437" i="2" s="1"/>
  <c r="BO436" i="2"/>
  <c r="BM436" i="2"/>
  <c r="Y436" i="2"/>
  <c r="BN436" i="2" s="1"/>
  <c r="BO435" i="2"/>
  <c r="BM435" i="2"/>
  <c r="Y435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Z422" i="2" s="1"/>
  <c r="BO421" i="2"/>
  <c r="BM421" i="2"/>
  <c r="Y421" i="2"/>
  <c r="BN421" i="2" s="1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Z412" i="2" s="1"/>
  <c r="P412" i="2"/>
  <c r="BO411" i="2"/>
  <c r="BM411" i="2"/>
  <c r="Y411" i="2"/>
  <c r="BN411" i="2" s="1"/>
  <c r="P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Z407" i="2" s="1"/>
  <c r="P407" i="2"/>
  <c r="X404" i="2"/>
  <c r="X403" i="2"/>
  <c r="BO402" i="2"/>
  <c r="BM402" i="2"/>
  <c r="Y402" i="2"/>
  <c r="Y404" i="2" s="1"/>
  <c r="X400" i="2"/>
  <c r="X399" i="2"/>
  <c r="BO398" i="2"/>
  <c r="BM398" i="2"/>
  <c r="Y398" i="2"/>
  <c r="BN398" i="2" s="1"/>
  <c r="BO397" i="2"/>
  <c r="BM397" i="2"/>
  <c r="Y397" i="2"/>
  <c r="X395" i="2"/>
  <c r="X394" i="2"/>
  <c r="BO393" i="2"/>
  <c r="BM393" i="2"/>
  <c r="Y393" i="2"/>
  <c r="BN393" i="2" s="1"/>
  <c r="P393" i="2"/>
  <c r="BO392" i="2"/>
  <c r="BM392" i="2"/>
  <c r="Y392" i="2"/>
  <c r="BP392" i="2" s="1"/>
  <c r="P392" i="2"/>
  <c r="X390" i="2"/>
  <c r="X389" i="2"/>
  <c r="BO388" i="2"/>
  <c r="BM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N385" i="2" s="1"/>
  <c r="P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X375" i="2"/>
  <c r="X374" i="2"/>
  <c r="BO373" i="2"/>
  <c r="BM373" i="2"/>
  <c r="Y373" i="2"/>
  <c r="P373" i="2"/>
  <c r="BO372" i="2"/>
  <c r="BM372" i="2"/>
  <c r="Y372" i="2"/>
  <c r="Z372" i="2" s="1"/>
  <c r="P372" i="2"/>
  <c r="BP371" i="2"/>
  <c r="BO371" i="2"/>
  <c r="BN371" i="2"/>
  <c r="BM371" i="2"/>
  <c r="Z371" i="2"/>
  <c r="Y371" i="2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Y354" i="2"/>
  <c r="BP354" i="2" s="1"/>
  <c r="BO353" i="2"/>
  <c r="BM353" i="2"/>
  <c r="Y353" i="2"/>
  <c r="BP353" i="2" s="1"/>
  <c r="X351" i="2"/>
  <c r="X350" i="2"/>
  <c r="BO349" i="2"/>
  <c r="BM349" i="2"/>
  <c r="Y349" i="2"/>
  <c r="BN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X345" i="2"/>
  <c r="X344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BN341" i="2" s="1"/>
  <c r="P341" i="2"/>
  <c r="BO340" i="2"/>
  <c r="BM340" i="2"/>
  <c r="Y340" i="2"/>
  <c r="BP340" i="2" s="1"/>
  <c r="P340" i="2"/>
  <c r="BO339" i="2"/>
  <c r="BM339" i="2"/>
  <c r="Y339" i="2"/>
  <c r="P339" i="2"/>
  <c r="BO338" i="2"/>
  <c r="BM338" i="2"/>
  <c r="Y338" i="2"/>
  <c r="BN338" i="2" s="1"/>
  <c r="P338" i="2"/>
  <c r="X336" i="2"/>
  <c r="X335" i="2"/>
  <c r="BO334" i="2"/>
  <c r="BM334" i="2"/>
  <c r="Y334" i="2"/>
  <c r="BN334" i="2" s="1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Y336" i="2" s="1"/>
  <c r="P331" i="2"/>
  <c r="X329" i="2"/>
  <c r="X328" i="2"/>
  <c r="BO327" i="2"/>
  <c r="BM327" i="2"/>
  <c r="Y327" i="2"/>
  <c r="BP327" i="2" s="1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Y321" i="2"/>
  <c r="Z321" i="2" s="1"/>
  <c r="P321" i="2"/>
  <c r="BO320" i="2"/>
  <c r="BM320" i="2"/>
  <c r="Y320" i="2"/>
  <c r="Z320" i="2" s="1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X307" i="2"/>
  <c r="X306" i="2"/>
  <c r="BO305" i="2"/>
  <c r="BM305" i="2"/>
  <c r="Y305" i="2"/>
  <c r="Y306" i="2" s="1"/>
  <c r="P305" i="2"/>
  <c r="X302" i="2"/>
  <c r="X301" i="2"/>
  <c r="BO300" i="2"/>
  <c r="BM300" i="2"/>
  <c r="Y300" i="2"/>
  <c r="P300" i="2"/>
  <c r="BO299" i="2"/>
  <c r="BM299" i="2"/>
  <c r="Y299" i="2"/>
  <c r="BN299" i="2" s="1"/>
  <c r="P299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Z290" i="2" s="1"/>
  <c r="Z291" i="2" s="1"/>
  <c r="P290" i="2"/>
  <c r="X288" i="2"/>
  <c r="X287" i="2"/>
  <c r="BO286" i="2"/>
  <c r="BM286" i="2"/>
  <c r="Y286" i="2"/>
  <c r="Y288" i="2" s="1"/>
  <c r="P286" i="2"/>
  <c r="X284" i="2"/>
  <c r="X283" i="2"/>
  <c r="BO282" i="2"/>
  <c r="BM282" i="2"/>
  <c r="Y282" i="2"/>
  <c r="BN282" i="2" s="1"/>
  <c r="P282" i="2"/>
  <c r="X279" i="2"/>
  <c r="X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P275" i="2"/>
  <c r="BO274" i="2"/>
  <c r="BM274" i="2"/>
  <c r="Y274" i="2"/>
  <c r="BN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X263" i="2"/>
  <c r="X262" i="2"/>
  <c r="BO261" i="2"/>
  <c r="BM261" i="2"/>
  <c r="Y261" i="2"/>
  <c r="M607" i="2" s="1"/>
  <c r="P261" i="2"/>
  <c r="X258" i="2"/>
  <c r="X257" i="2"/>
  <c r="BO256" i="2"/>
  <c r="BM256" i="2"/>
  <c r="Y256" i="2"/>
  <c r="BN256" i="2" s="1"/>
  <c r="P256" i="2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P249" i="2"/>
  <c r="X246" i="2"/>
  <c r="X245" i="2"/>
  <c r="BO244" i="2"/>
  <c r="BM244" i="2"/>
  <c r="Y244" i="2"/>
  <c r="Y246" i="2" s="1"/>
  <c r="P244" i="2"/>
  <c r="X242" i="2"/>
  <c r="X241" i="2"/>
  <c r="BO240" i="2"/>
  <c r="BM240" i="2"/>
  <c r="Y240" i="2"/>
  <c r="BP240" i="2" s="1"/>
  <c r="P240" i="2"/>
  <c r="BO239" i="2"/>
  <c r="BM239" i="2"/>
  <c r="Y239" i="2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N233" i="2" s="1"/>
  <c r="P233" i="2"/>
  <c r="BO232" i="2"/>
  <c r="BM232" i="2"/>
  <c r="Y232" i="2"/>
  <c r="P232" i="2"/>
  <c r="X229" i="2"/>
  <c r="X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BP224" i="2" s="1"/>
  <c r="X222" i="2"/>
  <c r="X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N202" i="2" s="1"/>
  <c r="P202" i="2"/>
  <c r="BO201" i="2"/>
  <c r="BM201" i="2"/>
  <c r="Y201" i="2"/>
  <c r="P201" i="2"/>
  <c r="BO200" i="2"/>
  <c r="BM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BN182" i="2" s="1"/>
  <c r="BO181" i="2"/>
  <c r="BM181" i="2"/>
  <c r="Y181" i="2"/>
  <c r="BP181" i="2" s="1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X175" i="2"/>
  <c r="X174" i="2"/>
  <c r="BO173" i="2"/>
  <c r="BM173" i="2"/>
  <c r="Y173" i="2"/>
  <c r="Y174" i="2" s="1"/>
  <c r="P173" i="2"/>
  <c r="X169" i="2"/>
  <c r="X168" i="2"/>
  <c r="BO167" i="2"/>
  <c r="BM167" i="2"/>
  <c r="Y167" i="2"/>
  <c r="BN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BO158" i="2"/>
  <c r="BM158" i="2"/>
  <c r="Y158" i="2"/>
  <c r="Z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X146" i="2"/>
  <c r="X145" i="2"/>
  <c r="BO144" i="2"/>
  <c r="BM144" i="2"/>
  <c r="Y144" i="2"/>
  <c r="BN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P138" i="2"/>
  <c r="X135" i="2"/>
  <c r="X134" i="2"/>
  <c r="BO133" i="2"/>
  <c r="BM133" i="2"/>
  <c r="Y133" i="2"/>
  <c r="BP133" i="2" s="1"/>
  <c r="P133" i="2"/>
  <c r="BO132" i="2"/>
  <c r="BM132" i="2"/>
  <c r="Y132" i="2"/>
  <c r="BP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Y125" i="2"/>
  <c r="BP125" i="2" s="1"/>
  <c r="BO124" i="2"/>
  <c r="BM124" i="2"/>
  <c r="Y124" i="2"/>
  <c r="BP124" i="2" s="1"/>
  <c r="P124" i="2"/>
  <c r="BO123" i="2"/>
  <c r="BM123" i="2"/>
  <c r="Y123" i="2"/>
  <c r="BN123" i="2" s="1"/>
  <c r="BO122" i="2"/>
  <c r="BM122" i="2"/>
  <c r="Y122" i="2"/>
  <c r="BP122" i="2" s="1"/>
  <c r="P122" i="2"/>
  <c r="BO121" i="2"/>
  <c r="BM121" i="2"/>
  <c r="Y121" i="2"/>
  <c r="BP121" i="2" s="1"/>
  <c r="BO120" i="2"/>
  <c r="BM120" i="2"/>
  <c r="Y120" i="2"/>
  <c r="BN120" i="2" s="1"/>
  <c r="P120" i="2"/>
  <c r="X118" i="2"/>
  <c r="X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BO97" i="2"/>
  <c r="BM97" i="2"/>
  <c r="Y97" i="2"/>
  <c r="Z97" i="2" s="1"/>
  <c r="BO96" i="2"/>
  <c r="BM96" i="2"/>
  <c r="Y96" i="2"/>
  <c r="BO95" i="2"/>
  <c r="BM95" i="2"/>
  <c r="Y95" i="2"/>
  <c r="BN95" i="2" s="1"/>
  <c r="P95" i="2"/>
  <c r="BO94" i="2"/>
  <c r="BM94" i="2"/>
  <c r="Y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X84" i="2"/>
  <c r="X83" i="2"/>
  <c r="BO82" i="2"/>
  <c r="BM82" i="2"/>
  <c r="Y82" i="2"/>
  <c r="P82" i="2"/>
  <c r="BO81" i="2"/>
  <c r="BM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BP71" i="2" s="1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BN60" i="2" s="1"/>
  <c r="P60" i="2"/>
  <c r="BO59" i="2"/>
  <c r="BM59" i="2"/>
  <c r="Y59" i="2"/>
  <c r="P59" i="2"/>
  <c r="BO58" i="2"/>
  <c r="BM58" i="2"/>
  <c r="Y58" i="2"/>
  <c r="BN58" i="2" s="1"/>
  <c r="P58" i="2"/>
  <c r="X56" i="2"/>
  <c r="X55" i="2"/>
  <c r="BO54" i="2"/>
  <c r="BM54" i="2"/>
  <c r="Y54" i="2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BP49" i="2" s="1"/>
  <c r="P49" i="2"/>
  <c r="BO48" i="2"/>
  <c r="BM48" i="2"/>
  <c r="Y48" i="2"/>
  <c r="BN48" i="2" s="1"/>
  <c r="P48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P39" i="2"/>
  <c r="BO38" i="2"/>
  <c r="BM38" i="2"/>
  <c r="Y38" i="2"/>
  <c r="BN38" i="2" s="1"/>
  <c r="P38" i="2"/>
  <c r="BO37" i="2"/>
  <c r="BM37" i="2"/>
  <c r="Y37" i="2"/>
  <c r="P37" i="2"/>
  <c r="BO36" i="2"/>
  <c r="BM36" i="2"/>
  <c r="Y36" i="2"/>
  <c r="BN36" i="2" s="1"/>
  <c r="P36" i="2"/>
  <c r="BO35" i="2"/>
  <c r="BM35" i="2"/>
  <c r="Y35" i="2"/>
  <c r="BN35" i="2" s="1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P25" i="2"/>
  <c r="BO24" i="2"/>
  <c r="BM24" i="2"/>
  <c r="Y24" i="2"/>
  <c r="BP24" i="2" s="1"/>
  <c r="P24" i="2"/>
  <c r="BO23" i="2"/>
  <c r="BM23" i="2"/>
  <c r="Y23" i="2"/>
  <c r="BP23" i="2" s="1"/>
  <c r="P23" i="2"/>
  <c r="BO22" i="2"/>
  <c r="BM22" i="2"/>
  <c r="Y22" i="2"/>
  <c r="P22" i="2"/>
  <c r="H10" i="2"/>
  <c r="A9" i="2"/>
  <c r="F9" i="2" s="1"/>
  <c r="D7" i="2"/>
  <c r="Q6" i="2"/>
  <c r="P2" i="2"/>
  <c r="Z89" i="2" l="1"/>
  <c r="BN89" i="2"/>
  <c r="Z254" i="2"/>
  <c r="Z29" i="2"/>
  <c r="Z30" i="2" s="1"/>
  <c r="BN29" i="2"/>
  <c r="BP29" i="2"/>
  <c r="Y30" i="2"/>
  <c r="Z110" i="2"/>
  <c r="BN110" i="2"/>
  <c r="Z124" i="2"/>
  <c r="BN124" i="2"/>
  <c r="Z207" i="2"/>
  <c r="Z385" i="2"/>
  <c r="Z485" i="2"/>
  <c r="Z489" i="2"/>
  <c r="BN489" i="2"/>
  <c r="Z491" i="2"/>
  <c r="BN491" i="2"/>
  <c r="Z559" i="2"/>
  <c r="BP560" i="2"/>
  <c r="Y62" i="2"/>
  <c r="Y245" i="2"/>
  <c r="Y262" i="2"/>
  <c r="BP38" i="2"/>
  <c r="Z133" i="2"/>
  <c r="BN133" i="2"/>
  <c r="Z274" i="2"/>
  <c r="Z305" i="2"/>
  <c r="Z306" i="2" s="1"/>
  <c r="BN305" i="2"/>
  <c r="Y307" i="2"/>
  <c r="Z382" i="2"/>
  <c r="Z392" i="2"/>
  <c r="Z409" i="2"/>
  <c r="Z423" i="2"/>
  <c r="BP436" i="2"/>
  <c r="Z437" i="2"/>
  <c r="Z439" i="2"/>
  <c r="BN439" i="2"/>
  <c r="BP569" i="2"/>
  <c r="BN25" i="2"/>
  <c r="Z25" i="2"/>
  <c r="BN80" i="2"/>
  <c r="Z80" i="2"/>
  <c r="BN23" i="2"/>
  <c r="BP37" i="2"/>
  <c r="BN37" i="2"/>
  <c r="Z37" i="2"/>
  <c r="BN54" i="2"/>
  <c r="BP54" i="2"/>
  <c r="Y83" i="2"/>
  <c r="BP94" i="2"/>
  <c r="BN94" i="2"/>
  <c r="BN108" i="2"/>
  <c r="Y169" i="2"/>
  <c r="BN181" i="2"/>
  <c r="BN234" i="2"/>
  <c r="Y329" i="2"/>
  <c r="BN384" i="2"/>
  <c r="BN410" i="2"/>
  <c r="BN493" i="2"/>
  <c r="BN512" i="2"/>
  <c r="Y545" i="2"/>
  <c r="BN255" i="2"/>
  <c r="Y297" i="2"/>
  <c r="BN353" i="2"/>
  <c r="BN372" i="2"/>
  <c r="Y413" i="2"/>
  <c r="BN425" i="2"/>
  <c r="BN475" i="2"/>
  <c r="X597" i="2"/>
  <c r="BN74" i="2"/>
  <c r="BN99" i="2"/>
  <c r="BP116" i="2"/>
  <c r="Z128" i="2"/>
  <c r="Z173" i="2"/>
  <c r="Z174" i="2" s="1"/>
  <c r="BP182" i="2"/>
  <c r="Z185" i="2"/>
  <c r="BN185" i="2"/>
  <c r="Z200" i="2"/>
  <c r="Z238" i="2"/>
  <c r="BN244" i="2"/>
  <c r="L607" i="2"/>
  <c r="BN261" i="2"/>
  <c r="Z267" i="2"/>
  <c r="BN267" i="2"/>
  <c r="Z282" i="2"/>
  <c r="Z283" i="2" s="1"/>
  <c r="Y283" i="2"/>
  <c r="Y301" i="2"/>
  <c r="BN340" i="2"/>
  <c r="BP343" i="2"/>
  <c r="BN348" i="2"/>
  <c r="Y351" i="2"/>
  <c r="Z354" i="2"/>
  <c r="BN354" i="2"/>
  <c r="Z361" i="2"/>
  <c r="Y375" i="2"/>
  <c r="Z388" i="2"/>
  <c r="Y395" i="2"/>
  <c r="Z408" i="2"/>
  <c r="BN412" i="2"/>
  <c r="Z429" i="2"/>
  <c r="Z430" i="2" s="1"/>
  <c r="BN429" i="2"/>
  <c r="BP429" i="2"/>
  <c r="BN442" i="2"/>
  <c r="BP500" i="2"/>
  <c r="BN504" i="2"/>
  <c r="BN506" i="2"/>
  <c r="BN544" i="2"/>
  <c r="BP557" i="2"/>
  <c r="BN561" i="2"/>
  <c r="BN573" i="2"/>
  <c r="BN576" i="2"/>
  <c r="Z338" i="2"/>
  <c r="BP338" i="2"/>
  <c r="BP109" i="2"/>
  <c r="Z109" i="2"/>
  <c r="BP144" i="2"/>
  <c r="BP201" i="2"/>
  <c r="Y209" i="2"/>
  <c r="Y316" i="2"/>
  <c r="BN373" i="2"/>
  <c r="Z373" i="2"/>
  <c r="Z374" i="2" s="1"/>
  <c r="BP373" i="2"/>
  <c r="Y374" i="2"/>
  <c r="BN424" i="2"/>
  <c r="Z424" i="2"/>
  <c r="BP424" i="2"/>
  <c r="BN125" i="2"/>
  <c r="Z125" i="2"/>
  <c r="BP250" i="2"/>
  <c r="Y287" i="2"/>
  <c r="BN286" i="2"/>
  <c r="Y453" i="2"/>
  <c r="Z450" i="2"/>
  <c r="Y524" i="2"/>
  <c r="Z24" i="2"/>
  <c r="BN24" i="2"/>
  <c r="BP36" i="2"/>
  <c r="Z36" i="2"/>
  <c r="BP53" i="2"/>
  <c r="Y78" i="2"/>
  <c r="BN93" i="2"/>
  <c r="Z93" i="2"/>
  <c r="Y111" i="2"/>
  <c r="BN109" i="2"/>
  <c r="BP115" i="2"/>
  <c r="G607" i="2"/>
  <c r="Y141" i="2"/>
  <c r="BP159" i="2"/>
  <c r="Z159" i="2"/>
  <c r="BN159" i="2"/>
  <c r="BN184" i="2"/>
  <c r="Z184" i="2"/>
  <c r="Z218" i="2"/>
  <c r="BN218" i="2"/>
  <c r="Z250" i="2"/>
  <c r="BP268" i="2"/>
  <c r="Z268" i="2"/>
  <c r="Z286" i="2"/>
  <c r="Z287" i="2" s="1"/>
  <c r="BN295" i="2"/>
  <c r="Y296" i="2"/>
  <c r="Z295" i="2"/>
  <c r="Z296" i="2" s="1"/>
  <c r="BP324" i="2"/>
  <c r="Z324" i="2"/>
  <c r="BN324" i="2"/>
  <c r="BN360" i="2"/>
  <c r="Z360" i="2"/>
  <c r="Y56" i="2"/>
  <c r="BP48" i="2"/>
  <c r="Z48" i="2"/>
  <c r="Z59" i="2"/>
  <c r="BN59" i="2"/>
  <c r="Y77" i="2"/>
  <c r="BP203" i="2"/>
  <c r="BN463" i="2"/>
  <c r="BP463" i="2"/>
  <c r="BN513" i="2"/>
  <c r="BP513" i="2"/>
  <c r="Z513" i="2"/>
  <c r="BN566" i="2"/>
  <c r="BP566" i="2"/>
  <c r="Y45" i="2"/>
  <c r="Y44" i="2"/>
  <c r="Z49" i="2"/>
  <c r="BN49" i="2"/>
  <c r="Y63" i="2"/>
  <c r="BP98" i="2"/>
  <c r="BN98" i="2"/>
  <c r="Z144" i="2"/>
  <c r="BP158" i="2"/>
  <c r="BN158" i="2"/>
  <c r="Y186" i="2"/>
  <c r="BP177" i="2"/>
  <c r="Z177" i="2"/>
  <c r="BN177" i="2"/>
  <c r="Y198" i="2"/>
  <c r="Z203" i="2"/>
  <c r="BP211" i="2"/>
  <c r="Y221" i="2"/>
  <c r="BP213" i="2"/>
  <c r="Z213" i="2"/>
  <c r="BN213" i="2"/>
  <c r="Z217" i="2"/>
  <c r="BP217" i="2"/>
  <c r="BN224" i="2"/>
  <c r="Z224" i="2"/>
  <c r="BN235" i="2"/>
  <c r="Z235" i="2"/>
  <c r="BP286" i="2"/>
  <c r="BP438" i="2"/>
  <c r="Z438" i="2"/>
  <c r="BP488" i="2"/>
  <c r="BN488" i="2"/>
  <c r="Z488" i="2"/>
  <c r="X599" i="2"/>
  <c r="X601" i="2"/>
  <c r="Z53" i="2"/>
  <c r="BP58" i="2"/>
  <c r="Z58" i="2"/>
  <c r="BP59" i="2"/>
  <c r="BP80" i="2"/>
  <c r="BP95" i="2"/>
  <c r="Z95" i="2"/>
  <c r="BN100" i="2"/>
  <c r="Z100" i="2"/>
  <c r="Z115" i="2"/>
  <c r="BP120" i="2"/>
  <c r="Z120" i="2"/>
  <c r="Y146" i="2"/>
  <c r="Y164" i="2"/>
  <c r="BN217" i="2"/>
  <c r="BN239" i="2"/>
  <c r="BP239" i="2"/>
  <c r="Y270" i="2"/>
  <c r="BN266" i="2"/>
  <c r="Z266" i="2"/>
  <c r="Z269" i="2" s="1"/>
  <c r="Y269" i="2"/>
  <c r="BN275" i="2"/>
  <c r="BP275" i="2"/>
  <c r="BP277" i="2"/>
  <c r="Z277" i="2"/>
  <c r="BN277" i="2"/>
  <c r="U607" i="2"/>
  <c r="BN320" i="2"/>
  <c r="BP320" i="2"/>
  <c r="BN383" i="2"/>
  <c r="Z383" i="2"/>
  <c r="BP567" i="2"/>
  <c r="Z567" i="2"/>
  <c r="BP349" i="2"/>
  <c r="W607" i="2"/>
  <c r="BN379" i="2"/>
  <c r="BP393" i="2"/>
  <c r="BP397" i="2"/>
  <c r="Y399" i="2"/>
  <c r="BP398" i="2"/>
  <c r="BP443" i="2"/>
  <c r="Y466" i="2"/>
  <c r="BP464" i="2"/>
  <c r="Z464" i="2"/>
  <c r="AA607" i="2"/>
  <c r="Y472" i="2"/>
  <c r="BN469" i="2"/>
  <c r="BP469" i="2"/>
  <c r="BN479" i="2"/>
  <c r="Y480" i="2"/>
  <c r="BP479" i="2"/>
  <c r="BP490" i="2"/>
  <c r="E607" i="2"/>
  <c r="Y103" i="2"/>
  <c r="Y187" i="2"/>
  <c r="BP227" i="2"/>
  <c r="BP233" i="2"/>
  <c r="BP256" i="2"/>
  <c r="Z349" i="2"/>
  <c r="Z353" i="2"/>
  <c r="BP372" i="2"/>
  <c r="Z398" i="2"/>
  <c r="BP331" i="2"/>
  <c r="BP339" i="2"/>
  <c r="Z339" i="2"/>
  <c r="BP341" i="2"/>
  <c r="BP379" i="2"/>
  <c r="BP492" i="2"/>
  <c r="Z492" i="2"/>
  <c r="BP494" i="2"/>
  <c r="BP497" i="2"/>
  <c r="BP515" i="2"/>
  <c r="BP518" i="2"/>
  <c r="Z518" i="2"/>
  <c r="Z549" i="2"/>
  <c r="BN549" i="2"/>
  <c r="BP550" i="2"/>
  <c r="Z550" i="2"/>
  <c r="BP558" i="2"/>
  <c r="Y26" i="2"/>
  <c r="C607" i="2"/>
  <c r="BP50" i="2"/>
  <c r="BP60" i="2"/>
  <c r="BN148" i="2"/>
  <c r="Y150" i="2"/>
  <c r="BP160" i="2"/>
  <c r="BN219" i="2"/>
  <c r="Z219" i="2"/>
  <c r="Y242" i="2"/>
  <c r="Z331" i="2"/>
  <c r="Z341" i="2"/>
  <c r="Z379" i="2"/>
  <c r="Z393" i="2"/>
  <c r="Z397" i="2"/>
  <c r="Z399" i="2" s="1"/>
  <c r="BP411" i="2"/>
  <c r="Y448" i="2"/>
  <c r="Z443" i="2"/>
  <c r="BP446" i="2"/>
  <c r="Z446" i="2"/>
  <c r="Y465" i="2"/>
  <c r="Z469" i="2"/>
  <c r="BP470" i="2"/>
  <c r="Z470" i="2"/>
  <c r="AB607" i="2"/>
  <c r="Y477" i="2"/>
  <c r="Z479" i="2"/>
  <c r="Z480" i="2" s="1"/>
  <c r="Z494" i="2"/>
  <c r="Z497" i="2"/>
  <c r="Z504" i="2"/>
  <c r="Y509" i="2"/>
  <c r="BP507" i="2"/>
  <c r="Z507" i="2"/>
  <c r="BP519" i="2"/>
  <c r="BP526" i="2"/>
  <c r="Z526" i="2"/>
  <c r="BP544" i="2"/>
  <c r="Y553" i="2"/>
  <c r="Z555" i="2"/>
  <c r="BN555" i="2"/>
  <c r="BP556" i="2"/>
  <c r="Z556" i="2"/>
  <c r="AE607" i="2"/>
  <c r="BP586" i="2"/>
  <c r="Y592" i="2"/>
  <c r="X598" i="2"/>
  <c r="Z23" i="2"/>
  <c r="BP25" i="2"/>
  <c r="Z35" i="2"/>
  <c r="BP35" i="2"/>
  <c r="Y41" i="2"/>
  <c r="Z50" i="2"/>
  <c r="Z60" i="2"/>
  <c r="Z74" i="2"/>
  <c r="Y84" i="2"/>
  <c r="Y91" i="2"/>
  <c r="Z94" i="2"/>
  <c r="Z99" i="2"/>
  <c r="Z108" i="2"/>
  <c r="Y130" i="2"/>
  <c r="BP128" i="2"/>
  <c r="Y135" i="2"/>
  <c r="Z148" i="2"/>
  <c r="Z150" i="2" s="1"/>
  <c r="Z160" i="2"/>
  <c r="BP167" i="2"/>
  <c r="Z167" i="2"/>
  <c r="I607" i="2"/>
  <c r="BP173" i="2"/>
  <c r="Y175" i="2"/>
  <c r="Z181" i="2"/>
  <c r="BP207" i="2"/>
  <c r="Z227" i="2"/>
  <c r="Z233" i="2"/>
  <c r="BP244" i="2"/>
  <c r="BP254" i="2"/>
  <c r="Z256" i="2"/>
  <c r="Z261" i="2"/>
  <c r="Z262" i="2" s="1"/>
  <c r="BP261" i="2"/>
  <c r="Y263" i="2"/>
  <c r="Y291" i="2"/>
  <c r="BN290" i="2"/>
  <c r="BP290" i="2"/>
  <c r="Y292" i="2"/>
  <c r="BP299" i="2"/>
  <c r="Z299" i="2"/>
  <c r="Y328" i="2"/>
  <c r="BP321" i="2"/>
  <c r="Z327" i="2"/>
  <c r="BP334" i="2"/>
  <c r="Z334" i="2"/>
  <c r="BN339" i="2"/>
  <c r="Z340" i="2"/>
  <c r="Z348" i="2"/>
  <c r="Y364" i="2"/>
  <c r="BP385" i="2"/>
  <c r="BP409" i="2"/>
  <c r="Z411" i="2"/>
  <c r="Y414" i="2"/>
  <c r="BP421" i="2"/>
  <c r="Z421" i="2"/>
  <c r="BP425" i="2"/>
  <c r="Z435" i="2"/>
  <c r="Z436" i="2"/>
  <c r="BP437" i="2"/>
  <c r="Z442" i="2"/>
  <c r="BN464" i="2"/>
  <c r="Y471" i="2"/>
  <c r="Z475" i="2"/>
  <c r="Z476" i="2" s="1"/>
  <c r="BP475" i="2"/>
  <c r="BN490" i="2"/>
  <c r="BN492" i="2"/>
  <c r="Z493" i="2"/>
  <c r="BP512" i="2"/>
  <c r="BN515" i="2"/>
  <c r="BN517" i="2"/>
  <c r="BN518" i="2"/>
  <c r="Z519" i="2"/>
  <c r="BP520" i="2"/>
  <c r="Z520" i="2"/>
  <c r="Y530" i="2"/>
  <c r="BP527" i="2"/>
  <c r="Y535" i="2"/>
  <c r="AD607" i="2"/>
  <c r="BP539" i="2"/>
  <c r="Z541" i="2"/>
  <c r="BN541" i="2"/>
  <c r="BN542" i="2"/>
  <c r="Z542" i="2"/>
  <c r="BN550" i="2"/>
  <c r="BN558" i="2"/>
  <c r="Y562" i="2"/>
  <c r="Z586" i="2"/>
  <c r="Z587" i="2" s="1"/>
  <c r="Y596" i="2"/>
  <c r="Z594" i="2"/>
  <c r="Z595" i="2" s="1"/>
  <c r="BP200" i="2"/>
  <c r="BP234" i="2"/>
  <c r="BP238" i="2"/>
  <c r="BP255" i="2"/>
  <c r="BP274" i="2"/>
  <c r="BP282" i="2"/>
  <c r="Y284" i="2"/>
  <c r="Y344" i="2"/>
  <c r="BP361" i="2"/>
  <c r="BP384" i="2"/>
  <c r="BP388" i="2"/>
  <c r="BP410" i="2"/>
  <c r="Y431" i="2"/>
  <c r="Y452" i="2"/>
  <c r="AC607" i="2"/>
  <c r="BP561" i="2"/>
  <c r="Y578" i="2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BN97" i="2"/>
  <c r="Y129" i="2"/>
  <c r="BP139" i="2"/>
  <c r="BN149" i="2"/>
  <c r="BN190" i="2"/>
  <c r="BN220" i="2"/>
  <c r="BN66" i="2"/>
  <c r="BN76" i="2"/>
  <c r="Z87" i="2"/>
  <c r="Z106" i="2"/>
  <c r="Z116" i="2"/>
  <c r="Z121" i="2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Y368" i="2"/>
  <c r="BN387" i="2"/>
  <c r="BN402" i="2"/>
  <c r="Z451" i="2"/>
  <c r="BP485" i="2"/>
  <c r="BN496" i="2"/>
  <c r="Z499" i="2"/>
  <c r="Z528" i="2"/>
  <c r="Z533" i="2"/>
  <c r="BN548" i="2"/>
  <c r="BN551" i="2"/>
  <c r="Y563" i="2"/>
  <c r="Z582" i="2"/>
  <c r="B607" i="2"/>
  <c r="Z22" i="2"/>
  <c r="Z132" i="2"/>
  <c r="Z180" i="2"/>
  <c r="BN52" i="2"/>
  <c r="Z72" i="2"/>
  <c r="BN127" i="2"/>
  <c r="BN22" i="2"/>
  <c r="BN67" i="2"/>
  <c r="Z88" i="2"/>
  <c r="Z107" i="2"/>
  <c r="Z122" i="2"/>
  <c r="BN132" i="2"/>
  <c r="Z143" i="2"/>
  <c r="Z166" i="2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25" i="2"/>
  <c r="BN347" i="2"/>
  <c r="Y350" i="2"/>
  <c r="Z355" i="2"/>
  <c r="Z380" i="2"/>
  <c r="Z416" i="2"/>
  <c r="Z418" i="2" s="1"/>
  <c r="BP435" i="2"/>
  <c r="BN441" i="2"/>
  <c r="Z444" i="2"/>
  <c r="BN457" i="2"/>
  <c r="BN462" i="2"/>
  <c r="Z486" i="2"/>
  <c r="Z521" i="2"/>
  <c r="Z557" i="2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Y508" i="2"/>
  <c r="Z574" i="2"/>
  <c r="Y257" i="2"/>
  <c r="Z566" i="2"/>
  <c r="Z569" i="2"/>
  <c r="BP590" i="2"/>
  <c r="J607" i="2"/>
  <c r="Y40" i="2"/>
  <c r="BN249" i="2"/>
  <c r="BN505" i="2"/>
  <c r="Y584" i="2"/>
  <c r="K607" i="2"/>
  <c r="Z413" i="2" l="1"/>
  <c r="Z452" i="2"/>
  <c r="Z357" i="2"/>
  <c r="Z301" i="2"/>
  <c r="Z26" i="2"/>
  <c r="Z426" i="2"/>
  <c r="Z394" i="2"/>
  <c r="Z389" i="2"/>
  <c r="Z117" i="2"/>
  <c r="Z168" i="2"/>
  <c r="Z134" i="2"/>
  <c r="Z363" i="2"/>
  <c r="Z62" i="2"/>
  <c r="Z163" i="2"/>
  <c r="Z129" i="2"/>
  <c r="Z83" i="2"/>
  <c r="Z529" i="2"/>
  <c r="X600" i="2"/>
  <c r="Y601" i="2"/>
  <c r="Z208" i="2"/>
  <c r="Z501" i="2"/>
  <c r="Z145" i="2"/>
  <c r="Z344" i="2"/>
  <c r="Z545" i="2"/>
  <c r="Z228" i="2"/>
  <c r="Z55" i="2"/>
  <c r="Z40" i="2"/>
  <c r="Z102" i="2"/>
  <c r="Z335" i="2"/>
  <c r="Z447" i="2"/>
  <c r="Z471" i="2"/>
  <c r="Z508" i="2"/>
  <c r="Z562" i="2"/>
  <c r="Z186" i="2"/>
  <c r="Z350" i="2"/>
  <c r="Z328" i="2"/>
  <c r="Z278" i="2"/>
  <c r="Z523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Y600" i="2" l="1"/>
  <c r="Z602" i="2"/>
</calcChain>
</file>

<file path=xl/sharedStrings.xml><?xml version="1.0" encoding="utf-8"?>
<sst xmlns="http://schemas.openxmlformats.org/spreadsheetml/2006/main" count="4668" uniqueCount="994">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</sst>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38" sqref="AA33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91" t="s">
        <v>26</v>
      </c>
      <c r="E1" s="691"/>
      <c r="F1" s="691"/>
      <c r="G1" s="14" t="s">
        <v>66</v>
      </c>
      <c r="H1" s="691" t="s">
        <v>46</v>
      </c>
      <c r="I1" s="691"/>
      <c r="J1" s="691"/>
      <c r="K1" s="691"/>
      <c r="L1" s="691"/>
      <c r="M1" s="691"/>
      <c r="N1" s="691"/>
      <c r="O1" s="691"/>
      <c r="P1" s="691"/>
      <c r="Q1" s="691"/>
      <c r="R1" s="692" t="s">
        <v>67</v>
      </c>
      <c r="S1" s="693"/>
      <c r="T1" s="69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4"/>
      <c r="R2" s="694"/>
      <c r="S2" s="694"/>
      <c r="T2" s="694"/>
      <c r="U2" s="694"/>
      <c r="V2" s="694"/>
      <c r="W2" s="69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94"/>
      <c r="Q3" s="694"/>
      <c r="R3" s="694"/>
      <c r="S3" s="694"/>
      <c r="T3" s="694"/>
      <c r="U3" s="694"/>
      <c r="V3" s="694"/>
      <c r="W3" s="69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95" t="s">
        <v>8</v>
      </c>
      <c r="B5" s="695"/>
      <c r="C5" s="695"/>
      <c r="D5" s="696"/>
      <c r="E5" s="696"/>
      <c r="F5" s="697" t="s">
        <v>14</v>
      </c>
      <c r="G5" s="697"/>
      <c r="H5" s="696" t="s">
        <v>993</v>
      </c>
      <c r="I5" s="696"/>
      <c r="J5" s="696"/>
      <c r="K5" s="696"/>
      <c r="L5" s="696"/>
      <c r="M5" s="696"/>
      <c r="N5" s="69"/>
      <c r="P5" s="26" t="s">
        <v>4</v>
      </c>
      <c r="Q5" s="698">
        <v>45744</v>
      </c>
      <c r="R5" s="698"/>
      <c r="T5" s="699" t="s">
        <v>3</v>
      </c>
      <c r="U5" s="700"/>
      <c r="V5" s="701" t="s">
        <v>979</v>
      </c>
      <c r="W5" s="702"/>
      <c r="AB5" s="57"/>
      <c r="AC5" s="57"/>
      <c r="AD5" s="57"/>
      <c r="AE5" s="57"/>
    </row>
    <row r="6" spans="1:32" s="17" customFormat="1" ht="24" customHeight="1" x14ac:dyDescent="0.2">
      <c r="A6" s="695" t="s">
        <v>1</v>
      </c>
      <c r="B6" s="695"/>
      <c r="C6" s="695"/>
      <c r="D6" s="703" t="s">
        <v>75</v>
      </c>
      <c r="E6" s="703"/>
      <c r="F6" s="703"/>
      <c r="G6" s="703"/>
      <c r="H6" s="703"/>
      <c r="I6" s="703"/>
      <c r="J6" s="703"/>
      <c r="K6" s="703"/>
      <c r="L6" s="703"/>
      <c r="M6" s="703"/>
      <c r="N6" s="70"/>
      <c r="P6" s="26" t="s">
        <v>27</v>
      </c>
      <c r="Q6" s="704" t="str">
        <f>IF(Q5=0," ",CHOOSE(WEEKDAY(Q5,2),"Понедельник","Вторник","Среда","Четверг","Пятница","Суббота","Воскресенье"))</f>
        <v>Пятница</v>
      </c>
      <c r="R6" s="704"/>
      <c r="T6" s="705" t="s">
        <v>5</v>
      </c>
      <c r="U6" s="706"/>
      <c r="V6" s="707" t="s">
        <v>69</v>
      </c>
      <c r="W6" s="7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13" t="str">
        <f>IFERROR(VLOOKUP(DeliveryAddress,Table,3,0),1)</f>
        <v>1</v>
      </c>
      <c r="E7" s="714"/>
      <c r="F7" s="714"/>
      <c r="G7" s="714"/>
      <c r="H7" s="714"/>
      <c r="I7" s="714"/>
      <c r="J7" s="714"/>
      <c r="K7" s="714"/>
      <c r="L7" s="714"/>
      <c r="M7" s="715"/>
      <c r="N7" s="71"/>
      <c r="P7" s="26"/>
      <c r="Q7" s="46"/>
      <c r="R7" s="46"/>
      <c r="T7" s="705"/>
      <c r="U7" s="706"/>
      <c r="V7" s="709"/>
      <c r="W7" s="710"/>
      <c r="AB7" s="57"/>
      <c r="AC7" s="57"/>
      <c r="AD7" s="57"/>
      <c r="AE7" s="57"/>
    </row>
    <row r="8" spans="1:32" s="17" customFormat="1" ht="25.5" customHeight="1" x14ac:dyDescent="0.2">
      <c r="A8" s="716" t="s">
        <v>57</v>
      </c>
      <c r="B8" s="716"/>
      <c r="C8" s="716"/>
      <c r="D8" s="717" t="s">
        <v>76</v>
      </c>
      <c r="E8" s="717"/>
      <c r="F8" s="717"/>
      <c r="G8" s="717"/>
      <c r="H8" s="717"/>
      <c r="I8" s="717"/>
      <c r="J8" s="717"/>
      <c r="K8" s="717"/>
      <c r="L8" s="717"/>
      <c r="M8" s="717"/>
      <c r="N8" s="72"/>
      <c r="P8" s="26" t="s">
        <v>11</v>
      </c>
      <c r="Q8" s="718">
        <v>0.41666666666666669</v>
      </c>
      <c r="R8" s="718"/>
      <c r="T8" s="705"/>
      <c r="U8" s="706"/>
      <c r="V8" s="709"/>
      <c r="W8" s="710"/>
      <c r="AB8" s="57"/>
      <c r="AC8" s="57"/>
      <c r="AD8" s="57"/>
      <c r="AE8" s="57"/>
    </row>
    <row r="9" spans="1:32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45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22" t="str">
        <f>IF(AND($A$9="Тип доверенности/получателя при получении в адресе перегруза:",$D$9="Разовая доверенность"),"Введите ФИО","")</f>
        <v/>
      </c>
      <c r="I9" s="722"/>
      <c r="J9" s="7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2"/>
      <c r="L9" s="722"/>
      <c r="M9" s="722"/>
      <c r="N9" s="67"/>
      <c r="P9" s="29" t="s">
        <v>15</v>
      </c>
      <c r="Q9" s="723"/>
      <c r="R9" s="723"/>
      <c r="T9" s="705"/>
      <c r="U9" s="706"/>
      <c r="V9" s="711"/>
      <c r="W9" s="71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4" t="str">
        <f>IFERROR(VLOOKUP($D$10,Proxy,2,FALSE),"")</f>
        <v/>
      </c>
      <c r="I10" s="724"/>
      <c r="J10" s="724"/>
      <c r="K10" s="724"/>
      <c r="L10" s="724"/>
      <c r="M10" s="724"/>
      <c r="N10" s="68"/>
      <c r="P10" s="29" t="s">
        <v>32</v>
      </c>
      <c r="Q10" s="725"/>
      <c r="R10" s="725"/>
      <c r="U10" s="26" t="s">
        <v>12</v>
      </c>
      <c r="V10" s="726" t="s">
        <v>70</v>
      </c>
      <c r="W10" s="72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28"/>
      <c r="R11" s="728"/>
      <c r="U11" s="26" t="s">
        <v>28</v>
      </c>
      <c r="V11" s="729" t="s">
        <v>54</v>
      </c>
      <c r="W11" s="72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30" t="s">
        <v>71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3"/>
      <c r="P12" s="26" t="s">
        <v>30</v>
      </c>
      <c r="Q12" s="718"/>
      <c r="R12" s="718"/>
      <c r="S12" s="27"/>
      <c r="T12"/>
      <c r="U12" s="26" t="s">
        <v>45</v>
      </c>
      <c r="V12" s="731"/>
      <c r="W12" s="731"/>
      <c r="X12"/>
      <c r="AB12" s="57"/>
      <c r="AC12" s="57"/>
      <c r="AD12" s="57"/>
      <c r="AE12" s="57"/>
    </row>
    <row r="13" spans="1:32" s="17" customFormat="1" ht="23.25" customHeight="1" x14ac:dyDescent="0.2">
      <c r="A13" s="730" t="s">
        <v>72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3"/>
      <c r="O13" s="29"/>
      <c r="P13" s="29" t="s">
        <v>31</v>
      </c>
      <c r="Q13" s="729"/>
      <c r="R13" s="72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30" t="s">
        <v>73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2" t="s">
        <v>74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732"/>
      <c r="N15" s="74"/>
      <c r="O15"/>
      <c r="P15" s="733" t="s">
        <v>60</v>
      </c>
      <c r="Q15" s="733"/>
      <c r="R15" s="733"/>
      <c r="S15" s="733"/>
      <c r="T15" s="73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4"/>
      <c r="Q16" s="734"/>
      <c r="R16" s="734"/>
      <c r="S16" s="734"/>
      <c r="T16" s="7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37" t="s">
        <v>58</v>
      </c>
      <c r="B17" s="737" t="s">
        <v>48</v>
      </c>
      <c r="C17" s="739" t="s">
        <v>47</v>
      </c>
      <c r="D17" s="741" t="s">
        <v>49</v>
      </c>
      <c r="E17" s="742"/>
      <c r="F17" s="737" t="s">
        <v>21</v>
      </c>
      <c r="G17" s="737" t="s">
        <v>24</v>
      </c>
      <c r="H17" s="737" t="s">
        <v>22</v>
      </c>
      <c r="I17" s="737" t="s">
        <v>23</v>
      </c>
      <c r="J17" s="737" t="s">
        <v>16</v>
      </c>
      <c r="K17" s="737" t="s">
        <v>62</v>
      </c>
      <c r="L17" s="737" t="s">
        <v>64</v>
      </c>
      <c r="M17" s="737" t="s">
        <v>2</v>
      </c>
      <c r="N17" s="737" t="s">
        <v>63</v>
      </c>
      <c r="O17" s="737" t="s">
        <v>25</v>
      </c>
      <c r="P17" s="741" t="s">
        <v>17</v>
      </c>
      <c r="Q17" s="745"/>
      <c r="R17" s="745"/>
      <c r="S17" s="745"/>
      <c r="T17" s="742"/>
      <c r="U17" s="735" t="s">
        <v>55</v>
      </c>
      <c r="V17" s="736"/>
      <c r="W17" s="737" t="s">
        <v>6</v>
      </c>
      <c r="X17" s="737" t="s">
        <v>41</v>
      </c>
      <c r="Y17" s="747" t="s">
        <v>53</v>
      </c>
      <c r="Z17" s="749" t="s">
        <v>18</v>
      </c>
      <c r="AA17" s="751" t="s">
        <v>59</v>
      </c>
      <c r="AB17" s="751" t="s">
        <v>19</v>
      </c>
      <c r="AC17" s="751" t="s">
        <v>65</v>
      </c>
      <c r="AD17" s="753" t="s">
        <v>56</v>
      </c>
      <c r="AE17" s="754"/>
      <c r="AF17" s="755"/>
      <c r="AG17" s="77"/>
      <c r="BD17" s="76" t="s">
        <v>61</v>
      </c>
    </row>
    <row r="18" spans="1:68" ht="14.25" customHeight="1" x14ac:dyDescent="0.2">
      <c r="A18" s="738"/>
      <c r="B18" s="738"/>
      <c r="C18" s="740"/>
      <c r="D18" s="743"/>
      <c r="E18" s="744"/>
      <c r="F18" s="738"/>
      <c r="G18" s="738"/>
      <c r="H18" s="738"/>
      <c r="I18" s="738"/>
      <c r="J18" s="738"/>
      <c r="K18" s="738"/>
      <c r="L18" s="738"/>
      <c r="M18" s="738"/>
      <c r="N18" s="738"/>
      <c r="O18" s="738"/>
      <c r="P18" s="743"/>
      <c r="Q18" s="746"/>
      <c r="R18" s="746"/>
      <c r="S18" s="746"/>
      <c r="T18" s="744"/>
      <c r="U18" s="78" t="s">
        <v>44</v>
      </c>
      <c r="V18" s="78" t="s">
        <v>43</v>
      </c>
      <c r="W18" s="738"/>
      <c r="X18" s="738"/>
      <c r="Y18" s="748"/>
      <c r="Z18" s="750"/>
      <c r="AA18" s="752"/>
      <c r="AB18" s="752"/>
      <c r="AC18" s="752"/>
      <c r="AD18" s="756"/>
      <c r="AE18" s="757"/>
      <c r="AF18" s="758"/>
      <c r="AG18" s="77"/>
      <c r="BD18" s="76"/>
    </row>
    <row r="19" spans="1:68" ht="27.75" hidden="1" customHeight="1" x14ac:dyDescent="0.2">
      <c r="A19" s="759" t="s">
        <v>77</v>
      </c>
      <c r="B19" s="759"/>
      <c r="C19" s="759"/>
      <c r="D19" s="759"/>
      <c r="E19" s="759"/>
      <c r="F19" s="759"/>
      <c r="G19" s="759"/>
      <c r="H19" s="759"/>
      <c r="I19" s="759"/>
      <c r="J19" s="759"/>
      <c r="K19" s="759"/>
      <c r="L19" s="759"/>
      <c r="M19" s="759"/>
      <c r="N19" s="759"/>
      <c r="O19" s="759"/>
      <c r="P19" s="759"/>
      <c r="Q19" s="759"/>
      <c r="R19" s="759"/>
      <c r="S19" s="759"/>
      <c r="T19" s="759"/>
      <c r="U19" s="759"/>
      <c r="V19" s="759"/>
      <c r="W19" s="759"/>
      <c r="X19" s="759"/>
      <c r="Y19" s="759"/>
      <c r="Z19" s="759"/>
      <c r="AA19" s="52"/>
      <c r="AB19" s="52"/>
      <c r="AC19" s="52"/>
    </row>
    <row r="20" spans="1:68" ht="16.5" hidden="1" customHeight="1" x14ac:dyDescent="0.25">
      <c r="A20" s="760" t="s">
        <v>77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62"/>
      <c r="AB20" s="62"/>
      <c r="AC20" s="62"/>
    </row>
    <row r="21" spans="1:68" ht="14.25" hidden="1" customHeight="1" x14ac:dyDescent="0.25">
      <c r="A21" s="761" t="s">
        <v>78</v>
      </c>
      <c r="B21" s="761"/>
      <c r="C21" s="761"/>
      <c r="D21" s="761"/>
      <c r="E21" s="761"/>
      <c r="F21" s="761"/>
      <c r="G21" s="761"/>
      <c r="H21" s="761"/>
      <c r="I21" s="761"/>
      <c r="J21" s="761"/>
      <c r="K21" s="761"/>
      <c r="L21" s="761"/>
      <c r="M21" s="761"/>
      <c r="N21" s="761"/>
      <c r="O21" s="761"/>
      <c r="P21" s="761"/>
      <c r="Q21" s="761"/>
      <c r="R21" s="761"/>
      <c r="S21" s="761"/>
      <c r="T21" s="761"/>
      <c r="U21" s="761"/>
      <c r="V21" s="761"/>
      <c r="W21" s="761"/>
      <c r="X21" s="761"/>
      <c r="Y21" s="761"/>
      <c r="Z21" s="761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762">
        <v>4680115885912</v>
      </c>
      <c r="E22" s="76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4"/>
      <c r="R22" s="764"/>
      <c r="S22" s="764"/>
      <c r="T22" s="76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762">
        <v>4607091388237</v>
      </c>
      <c r="E23" s="76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4"/>
      <c r="R23" s="764"/>
      <c r="S23" s="764"/>
      <c r="T23" s="76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762">
        <v>4680115885905</v>
      </c>
      <c r="E24" s="76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4"/>
      <c r="R24" s="764"/>
      <c r="S24" s="764"/>
      <c r="T24" s="76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762">
        <v>4607091388244</v>
      </c>
      <c r="E25" s="76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4"/>
      <c r="R25" s="764"/>
      <c r="S25" s="764"/>
      <c r="T25" s="76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772"/>
      <c r="B26" s="772"/>
      <c r="C26" s="772"/>
      <c r="D26" s="772"/>
      <c r="E26" s="772"/>
      <c r="F26" s="772"/>
      <c r="G26" s="772"/>
      <c r="H26" s="772"/>
      <c r="I26" s="772"/>
      <c r="J26" s="772"/>
      <c r="K26" s="772"/>
      <c r="L26" s="772"/>
      <c r="M26" s="772"/>
      <c r="N26" s="772"/>
      <c r="O26" s="773"/>
      <c r="P26" s="769" t="s">
        <v>40</v>
      </c>
      <c r="Q26" s="770"/>
      <c r="R26" s="770"/>
      <c r="S26" s="770"/>
      <c r="T26" s="770"/>
      <c r="U26" s="770"/>
      <c r="V26" s="77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772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3"/>
      <c r="P27" s="769" t="s">
        <v>40</v>
      </c>
      <c r="Q27" s="770"/>
      <c r="R27" s="770"/>
      <c r="S27" s="770"/>
      <c r="T27" s="770"/>
      <c r="U27" s="770"/>
      <c r="V27" s="77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761" t="s">
        <v>93</v>
      </c>
      <c r="B28" s="761"/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61"/>
      <c r="S28" s="761"/>
      <c r="T28" s="761"/>
      <c r="U28" s="761"/>
      <c r="V28" s="761"/>
      <c r="W28" s="761"/>
      <c r="X28" s="761"/>
      <c r="Y28" s="761"/>
      <c r="Z28" s="761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762">
        <v>4607091388503</v>
      </c>
      <c r="E29" s="76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7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4"/>
      <c r="R29" s="764"/>
      <c r="S29" s="764"/>
      <c r="T29" s="76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772"/>
      <c r="B30" s="772"/>
      <c r="C30" s="772"/>
      <c r="D30" s="772"/>
      <c r="E30" s="772"/>
      <c r="F30" s="772"/>
      <c r="G30" s="772"/>
      <c r="H30" s="772"/>
      <c r="I30" s="772"/>
      <c r="J30" s="772"/>
      <c r="K30" s="772"/>
      <c r="L30" s="772"/>
      <c r="M30" s="772"/>
      <c r="N30" s="772"/>
      <c r="O30" s="773"/>
      <c r="P30" s="769" t="s">
        <v>40</v>
      </c>
      <c r="Q30" s="770"/>
      <c r="R30" s="770"/>
      <c r="S30" s="770"/>
      <c r="T30" s="770"/>
      <c r="U30" s="770"/>
      <c r="V30" s="77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772"/>
      <c r="B31" s="772"/>
      <c r="C31" s="772"/>
      <c r="D31" s="772"/>
      <c r="E31" s="772"/>
      <c r="F31" s="772"/>
      <c r="G31" s="772"/>
      <c r="H31" s="772"/>
      <c r="I31" s="772"/>
      <c r="J31" s="772"/>
      <c r="K31" s="772"/>
      <c r="L31" s="772"/>
      <c r="M31" s="772"/>
      <c r="N31" s="772"/>
      <c r="O31" s="773"/>
      <c r="P31" s="769" t="s">
        <v>40</v>
      </c>
      <c r="Q31" s="770"/>
      <c r="R31" s="770"/>
      <c r="S31" s="770"/>
      <c r="T31" s="770"/>
      <c r="U31" s="770"/>
      <c r="V31" s="77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59" t="s">
        <v>99</v>
      </c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59"/>
      <c r="P32" s="759"/>
      <c r="Q32" s="759"/>
      <c r="R32" s="759"/>
      <c r="S32" s="759"/>
      <c r="T32" s="759"/>
      <c r="U32" s="759"/>
      <c r="V32" s="759"/>
      <c r="W32" s="759"/>
      <c r="X32" s="759"/>
      <c r="Y32" s="759"/>
      <c r="Z32" s="759"/>
      <c r="AA32" s="52"/>
      <c r="AB32" s="52"/>
      <c r="AC32" s="52"/>
    </row>
    <row r="33" spans="1:68" ht="16.5" hidden="1" customHeight="1" x14ac:dyDescent="0.25">
      <c r="A33" s="760" t="s">
        <v>100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62"/>
      <c r="AB33" s="62"/>
      <c r="AC33" s="62"/>
    </row>
    <row r="34" spans="1:68" ht="14.25" hidden="1" customHeight="1" x14ac:dyDescent="0.25">
      <c r="A34" s="761" t="s">
        <v>101</v>
      </c>
      <c r="B34" s="761"/>
      <c r="C34" s="761"/>
      <c r="D34" s="761"/>
      <c r="E34" s="761"/>
      <c r="F34" s="761"/>
      <c r="G34" s="761"/>
      <c r="H34" s="761"/>
      <c r="I34" s="761"/>
      <c r="J34" s="761"/>
      <c r="K34" s="761"/>
      <c r="L34" s="761"/>
      <c r="M34" s="761"/>
      <c r="N34" s="761"/>
      <c r="O34" s="761"/>
      <c r="P34" s="761"/>
      <c r="Q34" s="761"/>
      <c r="R34" s="761"/>
      <c r="S34" s="761"/>
      <c r="T34" s="761"/>
      <c r="U34" s="761"/>
      <c r="V34" s="761"/>
      <c r="W34" s="761"/>
      <c r="X34" s="761"/>
      <c r="Y34" s="761"/>
      <c r="Z34" s="761"/>
      <c r="AA34" s="63"/>
      <c r="AB34" s="63"/>
      <c r="AC34" s="63"/>
    </row>
    <row r="35" spans="1:68" ht="16.5" hidden="1" customHeight="1" x14ac:dyDescent="0.25">
      <c r="A35" s="60" t="s">
        <v>102</v>
      </c>
      <c r="B35" s="60" t="s">
        <v>103</v>
      </c>
      <c r="C35" s="34">
        <v>4301011380</v>
      </c>
      <c r="D35" s="762">
        <v>4607091385670</v>
      </c>
      <c r="E35" s="76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4"/>
      <c r="R35" s="764"/>
      <c r="S35" s="764"/>
      <c r="T35" s="765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hidden="1" customHeight="1" x14ac:dyDescent="0.25">
      <c r="A36" s="60" t="s">
        <v>107</v>
      </c>
      <c r="B36" s="60" t="s">
        <v>108</v>
      </c>
      <c r="C36" s="34">
        <v>4301011625</v>
      </c>
      <c r="D36" s="762">
        <v>4680115883956</v>
      </c>
      <c r="E36" s="76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7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4"/>
      <c r="R36" s="764"/>
      <c r="S36" s="764"/>
      <c r="T36" s="76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hidden="1" customHeight="1" x14ac:dyDescent="0.25">
      <c r="A37" s="60" t="s">
        <v>110</v>
      </c>
      <c r="B37" s="60" t="s">
        <v>111</v>
      </c>
      <c r="C37" s="34">
        <v>4301011382</v>
      </c>
      <c r="D37" s="762">
        <v>4607091385687</v>
      </c>
      <c r="E37" s="76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7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64"/>
      <c r="R37" s="764"/>
      <c r="S37" s="764"/>
      <c r="T37" s="76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116</v>
      </c>
      <c r="B38" s="60" t="s">
        <v>117</v>
      </c>
      <c r="C38" s="34">
        <v>4301011565</v>
      </c>
      <c r="D38" s="762">
        <v>4680115882539</v>
      </c>
      <c r="E38" s="76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7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4"/>
      <c r="R38" s="764"/>
      <c r="S38" s="764"/>
      <c r="T38" s="76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118</v>
      </c>
      <c r="B39" s="60" t="s">
        <v>119</v>
      </c>
      <c r="C39" s="34">
        <v>4301011624</v>
      </c>
      <c r="D39" s="762">
        <v>4680115883949</v>
      </c>
      <c r="E39" s="76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7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4"/>
      <c r="R39" s="764"/>
      <c r="S39" s="764"/>
      <c r="T39" s="76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idden="1" x14ac:dyDescent="0.2">
      <c r="A40" s="772"/>
      <c r="B40" s="772"/>
      <c r="C40" s="772"/>
      <c r="D40" s="772"/>
      <c r="E40" s="772"/>
      <c r="F40" s="772"/>
      <c r="G40" s="772"/>
      <c r="H40" s="772"/>
      <c r="I40" s="772"/>
      <c r="J40" s="772"/>
      <c r="K40" s="772"/>
      <c r="L40" s="772"/>
      <c r="M40" s="772"/>
      <c r="N40" s="772"/>
      <c r="O40" s="773"/>
      <c r="P40" s="769" t="s">
        <v>40</v>
      </c>
      <c r="Q40" s="770"/>
      <c r="R40" s="770"/>
      <c r="S40" s="770"/>
      <c r="T40" s="770"/>
      <c r="U40" s="770"/>
      <c r="V40" s="771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hidden="1" x14ac:dyDescent="0.2">
      <c r="A41" s="772"/>
      <c r="B41" s="772"/>
      <c r="C41" s="772"/>
      <c r="D41" s="772"/>
      <c r="E41" s="772"/>
      <c r="F41" s="772"/>
      <c r="G41" s="772"/>
      <c r="H41" s="772"/>
      <c r="I41" s="772"/>
      <c r="J41" s="772"/>
      <c r="K41" s="772"/>
      <c r="L41" s="772"/>
      <c r="M41" s="772"/>
      <c r="N41" s="772"/>
      <c r="O41" s="773"/>
      <c r="P41" s="769" t="s">
        <v>40</v>
      </c>
      <c r="Q41" s="770"/>
      <c r="R41" s="770"/>
      <c r="S41" s="770"/>
      <c r="T41" s="770"/>
      <c r="U41" s="770"/>
      <c r="V41" s="771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hidden="1" customHeight="1" x14ac:dyDescent="0.25">
      <c r="A42" s="761" t="s">
        <v>78</v>
      </c>
      <c r="B42" s="761"/>
      <c r="C42" s="761"/>
      <c r="D42" s="761"/>
      <c r="E42" s="761"/>
      <c r="F42" s="761"/>
      <c r="G42" s="761"/>
      <c r="H42" s="761"/>
      <c r="I42" s="761"/>
      <c r="J42" s="761"/>
      <c r="K42" s="761"/>
      <c r="L42" s="761"/>
      <c r="M42" s="761"/>
      <c r="N42" s="761"/>
      <c r="O42" s="761"/>
      <c r="P42" s="761"/>
      <c r="Q42" s="761"/>
      <c r="R42" s="761"/>
      <c r="S42" s="761"/>
      <c r="T42" s="761"/>
      <c r="U42" s="761"/>
      <c r="V42" s="761"/>
      <c r="W42" s="761"/>
      <c r="X42" s="761"/>
      <c r="Y42" s="761"/>
      <c r="Z42" s="761"/>
      <c r="AA42" s="63"/>
      <c r="AB42" s="63"/>
      <c r="AC42" s="63"/>
    </row>
    <row r="43" spans="1:68" ht="16.5" hidden="1" customHeight="1" x14ac:dyDescent="0.25">
      <c r="A43" s="60" t="s">
        <v>120</v>
      </c>
      <c r="B43" s="60" t="s">
        <v>121</v>
      </c>
      <c r="C43" s="34">
        <v>4301051820</v>
      </c>
      <c r="D43" s="762">
        <v>4680115884915</v>
      </c>
      <c r="E43" s="762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7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64"/>
      <c r="R43" s="764"/>
      <c r="S43" s="764"/>
      <c r="T43" s="76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772"/>
      <c r="B44" s="772"/>
      <c r="C44" s="772"/>
      <c r="D44" s="772"/>
      <c r="E44" s="772"/>
      <c r="F44" s="772"/>
      <c r="G44" s="772"/>
      <c r="H44" s="772"/>
      <c r="I44" s="772"/>
      <c r="J44" s="772"/>
      <c r="K44" s="772"/>
      <c r="L44" s="772"/>
      <c r="M44" s="772"/>
      <c r="N44" s="772"/>
      <c r="O44" s="773"/>
      <c r="P44" s="769" t="s">
        <v>40</v>
      </c>
      <c r="Q44" s="770"/>
      <c r="R44" s="770"/>
      <c r="S44" s="770"/>
      <c r="T44" s="770"/>
      <c r="U44" s="770"/>
      <c r="V44" s="771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hidden="1" x14ac:dyDescent="0.2">
      <c r="A45" s="772"/>
      <c r="B45" s="772"/>
      <c r="C45" s="772"/>
      <c r="D45" s="772"/>
      <c r="E45" s="772"/>
      <c r="F45" s="772"/>
      <c r="G45" s="772"/>
      <c r="H45" s="772"/>
      <c r="I45" s="772"/>
      <c r="J45" s="772"/>
      <c r="K45" s="772"/>
      <c r="L45" s="772"/>
      <c r="M45" s="772"/>
      <c r="N45" s="772"/>
      <c r="O45" s="773"/>
      <c r="P45" s="769" t="s">
        <v>40</v>
      </c>
      <c r="Q45" s="770"/>
      <c r="R45" s="770"/>
      <c r="S45" s="770"/>
      <c r="T45" s="770"/>
      <c r="U45" s="770"/>
      <c r="V45" s="771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hidden="1" customHeight="1" x14ac:dyDescent="0.25">
      <c r="A46" s="760" t="s">
        <v>123</v>
      </c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0"/>
      <c r="P46" s="760"/>
      <c r="Q46" s="760"/>
      <c r="R46" s="760"/>
      <c r="S46" s="760"/>
      <c r="T46" s="760"/>
      <c r="U46" s="760"/>
      <c r="V46" s="760"/>
      <c r="W46" s="760"/>
      <c r="X46" s="760"/>
      <c r="Y46" s="760"/>
      <c r="Z46" s="760"/>
      <c r="AA46" s="62"/>
      <c r="AB46" s="62"/>
      <c r="AC46" s="62"/>
    </row>
    <row r="47" spans="1:68" ht="14.25" hidden="1" customHeight="1" x14ac:dyDescent="0.25">
      <c r="A47" s="761" t="s">
        <v>101</v>
      </c>
      <c r="B47" s="761"/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761"/>
      <c r="N47" s="761"/>
      <c r="O47" s="761"/>
      <c r="P47" s="761"/>
      <c r="Q47" s="761"/>
      <c r="R47" s="761"/>
      <c r="S47" s="761"/>
      <c r="T47" s="761"/>
      <c r="U47" s="761"/>
      <c r="V47" s="761"/>
      <c r="W47" s="761"/>
      <c r="X47" s="761"/>
      <c r="Y47" s="761"/>
      <c r="Z47" s="761"/>
      <c r="AA47" s="63"/>
      <c r="AB47" s="63"/>
      <c r="AC47" s="63"/>
    </row>
    <row r="48" spans="1:68" ht="27" hidden="1" customHeight="1" x14ac:dyDescent="0.25">
      <c r="A48" s="60" t="s">
        <v>124</v>
      </c>
      <c r="B48" s="60" t="s">
        <v>125</v>
      </c>
      <c r="C48" s="34">
        <v>4301012030</v>
      </c>
      <c r="D48" s="762">
        <v>4680115885882</v>
      </c>
      <c r="E48" s="762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7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64"/>
      <c r="R48" s="764"/>
      <c r="S48" s="764"/>
      <c r="T48" s="76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hidden="1" customHeight="1" x14ac:dyDescent="0.25">
      <c r="A49" s="60" t="s">
        <v>127</v>
      </c>
      <c r="B49" s="60" t="s">
        <v>128</v>
      </c>
      <c r="C49" s="34">
        <v>4301011816</v>
      </c>
      <c r="D49" s="762">
        <v>4680115881426</v>
      </c>
      <c r="E49" s="762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64"/>
      <c r="R49" s="764"/>
      <c r="S49" s="764"/>
      <c r="T49" s="76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hidden="1" customHeight="1" x14ac:dyDescent="0.25">
      <c r="A50" s="60" t="s">
        <v>132</v>
      </c>
      <c r="B50" s="60" t="s">
        <v>133</v>
      </c>
      <c r="C50" s="34">
        <v>4301011386</v>
      </c>
      <c r="D50" s="762">
        <v>4680115880283</v>
      </c>
      <c r="E50" s="762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7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64"/>
      <c r="R50" s="764"/>
      <c r="S50" s="764"/>
      <c r="T50" s="76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135</v>
      </c>
      <c r="B51" s="60" t="s">
        <v>136</v>
      </c>
      <c r="C51" s="34">
        <v>4301011432</v>
      </c>
      <c r="D51" s="762">
        <v>4680115882720</v>
      </c>
      <c r="E51" s="762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7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64"/>
      <c r="R51" s="764"/>
      <c r="S51" s="764"/>
      <c r="T51" s="76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hidden="1" customHeight="1" x14ac:dyDescent="0.25">
      <c r="A52" s="60" t="s">
        <v>138</v>
      </c>
      <c r="B52" s="60" t="s">
        <v>139</v>
      </c>
      <c r="C52" s="34">
        <v>4301011806</v>
      </c>
      <c r="D52" s="762">
        <v>4680115881525</v>
      </c>
      <c r="E52" s="762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64"/>
      <c r="R52" s="764"/>
      <c r="S52" s="764"/>
      <c r="T52" s="76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hidden="1" customHeight="1" x14ac:dyDescent="0.25">
      <c r="A53" s="60" t="s">
        <v>140</v>
      </c>
      <c r="B53" s="60" t="s">
        <v>141</v>
      </c>
      <c r="C53" s="34">
        <v>4301011589</v>
      </c>
      <c r="D53" s="762">
        <v>4680115885899</v>
      </c>
      <c r="E53" s="762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64"/>
      <c r="R53" s="764"/>
      <c r="S53" s="764"/>
      <c r="T53" s="76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hidden="1" customHeight="1" x14ac:dyDescent="0.25">
      <c r="A54" s="60" t="s">
        <v>144</v>
      </c>
      <c r="B54" s="60" t="s">
        <v>145</v>
      </c>
      <c r="C54" s="34">
        <v>4301011801</v>
      </c>
      <c r="D54" s="762">
        <v>4680115881419</v>
      </c>
      <c r="E54" s="762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7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64"/>
      <c r="R54" s="764"/>
      <c r="S54" s="764"/>
      <c r="T54" s="765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idden="1" x14ac:dyDescent="0.2">
      <c r="A55" s="772"/>
      <c r="B55" s="772"/>
      <c r="C55" s="772"/>
      <c r="D55" s="772"/>
      <c r="E55" s="772"/>
      <c r="F55" s="772"/>
      <c r="G55" s="772"/>
      <c r="H55" s="772"/>
      <c r="I55" s="772"/>
      <c r="J55" s="772"/>
      <c r="K55" s="772"/>
      <c r="L55" s="772"/>
      <c r="M55" s="772"/>
      <c r="N55" s="772"/>
      <c r="O55" s="773"/>
      <c r="P55" s="769" t="s">
        <v>40</v>
      </c>
      <c r="Q55" s="770"/>
      <c r="R55" s="770"/>
      <c r="S55" s="770"/>
      <c r="T55" s="770"/>
      <c r="U55" s="770"/>
      <c r="V55" s="771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772"/>
      <c r="B56" s="772"/>
      <c r="C56" s="772"/>
      <c r="D56" s="772"/>
      <c r="E56" s="772"/>
      <c r="F56" s="772"/>
      <c r="G56" s="772"/>
      <c r="H56" s="772"/>
      <c r="I56" s="772"/>
      <c r="J56" s="772"/>
      <c r="K56" s="772"/>
      <c r="L56" s="772"/>
      <c r="M56" s="772"/>
      <c r="N56" s="772"/>
      <c r="O56" s="773"/>
      <c r="P56" s="769" t="s">
        <v>40</v>
      </c>
      <c r="Q56" s="770"/>
      <c r="R56" s="770"/>
      <c r="S56" s="770"/>
      <c r="T56" s="770"/>
      <c r="U56" s="770"/>
      <c r="V56" s="771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hidden="1" customHeight="1" x14ac:dyDescent="0.25">
      <c r="A57" s="761" t="s">
        <v>146</v>
      </c>
      <c r="B57" s="761"/>
      <c r="C57" s="761"/>
      <c r="D57" s="761"/>
      <c r="E57" s="761"/>
      <c r="F57" s="761"/>
      <c r="G57" s="761"/>
      <c r="H57" s="761"/>
      <c r="I57" s="761"/>
      <c r="J57" s="761"/>
      <c r="K57" s="761"/>
      <c r="L57" s="761"/>
      <c r="M57" s="761"/>
      <c r="N57" s="761"/>
      <c r="O57" s="761"/>
      <c r="P57" s="761"/>
      <c r="Q57" s="761"/>
      <c r="R57" s="761"/>
      <c r="S57" s="761"/>
      <c r="T57" s="761"/>
      <c r="U57" s="761"/>
      <c r="V57" s="761"/>
      <c r="W57" s="761"/>
      <c r="X57" s="761"/>
      <c r="Y57" s="761"/>
      <c r="Z57" s="761"/>
      <c r="AA57" s="63"/>
      <c r="AB57" s="63"/>
      <c r="AC57" s="63"/>
    </row>
    <row r="58" spans="1:68" ht="27" hidden="1" customHeight="1" x14ac:dyDescent="0.25">
      <c r="A58" s="60" t="s">
        <v>147</v>
      </c>
      <c r="B58" s="60" t="s">
        <v>148</v>
      </c>
      <c r="C58" s="34">
        <v>4301020298</v>
      </c>
      <c r="D58" s="762">
        <v>4680115881440</v>
      </c>
      <c r="E58" s="762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7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64"/>
      <c r="R58" s="764"/>
      <c r="S58" s="764"/>
      <c r="T58" s="76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150</v>
      </c>
      <c r="B59" s="60" t="s">
        <v>151</v>
      </c>
      <c r="C59" s="34">
        <v>4301020228</v>
      </c>
      <c r="D59" s="762">
        <v>4680115882751</v>
      </c>
      <c r="E59" s="762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7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64"/>
      <c r="R59" s="764"/>
      <c r="S59" s="764"/>
      <c r="T59" s="765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153</v>
      </c>
      <c r="B60" s="60" t="s">
        <v>154</v>
      </c>
      <c r="C60" s="34">
        <v>4301020358</v>
      </c>
      <c r="D60" s="762">
        <v>4680115885950</v>
      </c>
      <c r="E60" s="762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79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64"/>
      <c r="R60" s="764"/>
      <c r="S60" s="764"/>
      <c r="T60" s="76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155</v>
      </c>
      <c r="B61" s="60" t="s">
        <v>156</v>
      </c>
      <c r="C61" s="34">
        <v>4301020296</v>
      </c>
      <c r="D61" s="762">
        <v>4680115881433</v>
      </c>
      <c r="E61" s="762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7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64"/>
      <c r="R61" s="764"/>
      <c r="S61" s="764"/>
      <c r="T61" s="76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772"/>
      <c r="B62" s="772"/>
      <c r="C62" s="772"/>
      <c r="D62" s="772"/>
      <c r="E62" s="772"/>
      <c r="F62" s="772"/>
      <c r="G62" s="772"/>
      <c r="H62" s="772"/>
      <c r="I62" s="772"/>
      <c r="J62" s="772"/>
      <c r="K62" s="772"/>
      <c r="L62" s="772"/>
      <c r="M62" s="772"/>
      <c r="N62" s="772"/>
      <c r="O62" s="773"/>
      <c r="P62" s="769" t="s">
        <v>40</v>
      </c>
      <c r="Q62" s="770"/>
      <c r="R62" s="770"/>
      <c r="S62" s="770"/>
      <c r="T62" s="770"/>
      <c r="U62" s="770"/>
      <c r="V62" s="771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772"/>
      <c r="B63" s="772"/>
      <c r="C63" s="772"/>
      <c r="D63" s="772"/>
      <c r="E63" s="772"/>
      <c r="F63" s="772"/>
      <c r="G63" s="772"/>
      <c r="H63" s="772"/>
      <c r="I63" s="772"/>
      <c r="J63" s="772"/>
      <c r="K63" s="772"/>
      <c r="L63" s="772"/>
      <c r="M63" s="772"/>
      <c r="N63" s="772"/>
      <c r="O63" s="773"/>
      <c r="P63" s="769" t="s">
        <v>40</v>
      </c>
      <c r="Q63" s="770"/>
      <c r="R63" s="770"/>
      <c r="S63" s="770"/>
      <c r="T63" s="770"/>
      <c r="U63" s="770"/>
      <c r="V63" s="771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761" t="s">
        <v>157</v>
      </c>
      <c r="B64" s="761"/>
      <c r="C64" s="761"/>
      <c r="D64" s="761"/>
      <c r="E64" s="761"/>
      <c r="F64" s="761"/>
      <c r="G64" s="761"/>
      <c r="H64" s="761"/>
      <c r="I64" s="761"/>
      <c r="J64" s="761"/>
      <c r="K64" s="761"/>
      <c r="L64" s="761"/>
      <c r="M64" s="761"/>
      <c r="N64" s="761"/>
      <c r="O64" s="761"/>
      <c r="P64" s="761"/>
      <c r="Q64" s="761"/>
      <c r="R64" s="761"/>
      <c r="S64" s="761"/>
      <c r="T64" s="761"/>
      <c r="U64" s="761"/>
      <c r="V64" s="761"/>
      <c r="W64" s="761"/>
      <c r="X64" s="761"/>
      <c r="Y64" s="761"/>
      <c r="Z64" s="761"/>
      <c r="AA64" s="63"/>
      <c r="AB64" s="63"/>
      <c r="AC64" s="63"/>
    </row>
    <row r="65" spans="1:68" ht="27" hidden="1" customHeight="1" x14ac:dyDescent="0.25">
      <c r="A65" s="60" t="s">
        <v>158</v>
      </c>
      <c r="B65" s="60" t="s">
        <v>159</v>
      </c>
      <c r="C65" s="34">
        <v>4301031243</v>
      </c>
      <c r="D65" s="762">
        <v>4680115885073</v>
      </c>
      <c r="E65" s="762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64"/>
      <c r="R65" s="764"/>
      <c r="S65" s="764"/>
      <c r="T65" s="765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162</v>
      </c>
      <c r="B66" s="60" t="s">
        <v>163</v>
      </c>
      <c r="C66" s="34">
        <v>4301031241</v>
      </c>
      <c r="D66" s="762">
        <v>4680115885059</v>
      </c>
      <c r="E66" s="762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64"/>
      <c r="R66" s="764"/>
      <c r="S66" s="764"/>
      <c r="T66" s="76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165</v>
      </c>
      <c r="B67" s="60" t="s">
        <v>166</v>
      </c>
      <c r="C67" s="34">
        <v>4301031316</v>
      </c>
      <c r="D67" s="762">
        <v>4680115885097</v>
      </c>
      <c r="E67" s="762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7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64"/>
      <c r="R67" s="764"/>
      <c r="S67" s="764"/>
      <c r="T67" s="76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772"/>
      <c r="B68" s="772"/>
      <c r="C68" s="772"/>
      <c r="D68" s="772"/>
      <c r="E68" s="772"/>
      <c r="F68" s="772"/>
      <c r="G68" s="772"/>
      <c r="H68" s="772"/>
      <c r="I68" s="772"/>
      <c r="J68" s="772"/>
      <c r="K68" s="772"/>
      <c r="L68" s="772"/>
      <c r="M68" s="772"/>
      <c r="N68" s="772"/>
      <c r="O68" s="773"/>
      <c r="P68" s="769" t="s">
        <v>40</v>
      </c>
      <c r="Q68" s="770"/>
      <c r="R68" s="770"/>
      <c r="S68" s="770"/>
      <c r="T68" s="770"/>
      <c r="U68" s="770"/>
      <c r="V68" s="77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772"/>
      <c r="B69" s="772"/>
      <c r="C69" s="772"/>
      <c r="D69" s="772"/>
      <c r="E69" s="772"/>
      <c r="F69" s="772"/>
      <c r="G69" s="772"/>
      <c r="H69" s="772"/>
      <c r="I69" s="772"/>
      <c r="J69" s="772"/>
      <c r="K69" s="772"/>
      <c r="L69" s="772"/>
      <c r="M69" s="772"/>
      <c r="N69" s="772"/>
      <c r="O69" s="773"/>
      <c r="P69" s="769" t="s">
        <v>40</v>
      </c>
      <c r="Q69" s="770"/>
      <c r="R69" s="770"/>
      <c r="S69" s="770"/>
      <c r="T69" s="770"/>
      <c r="U69" s="770"/>
      <c r="V69" s="77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761" t="s">
        <v>78</v>
      </c>
      <c r="B70" s="761"/>
      <c r="C70" s="761"/>
      <c r="D70" s="761"/>
      <c r="E70" s="761"/>
      <c r="F70" s="761"/>
      <c r="G70" s="761"/>
      <c r="H70" s="761"/>
      <c r="I70" s="761"/>
      <c r="J70" s="761"/>
      <c r="K70" s="761"/>
      <c r="L70" s="761"/>
      <c r="M70" s="761"/>
      <c r="N70" s="761"/>
      <c r="O70" s="761"/>
      <c r="P70" s="761"/>
      <c r="Q70" s="761"/>
      <c r="R70" s="761"/>
      <c r="S70" s="761"/>
      <c r="T70" s="761"/>
      <c r="U70" s="761"/>
      <c r="V70" s="761"/>
      <c r="W70" s="761"/>
      <c r="X70" s="761"/>
      <c r="Y70" s="761"/>
      <c r="Z70" s="761"/>
      <c r="AA70" s="63"/>
      <c r="AB70" s="63"/>
      <c r="AC70" s="63"/>
    </row>
    <row r="71" spans="1:68" ht="16.5" hidden="1" customHeight="1" x14ac:dyDescent="0.25">
      <c r="A71" s="60" t="s">
        <v>168</v>
      </c>
      <c r="B71" s="60" t="s">
        <v>169</v>
      </c>
      <c r="C71" s="34">
        <v>4301051838</v>
      </c>
      <c r="D71" s="762">
        <v>4680115881891</v>
      </c>
      <c r="E71" s="762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7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64"/>
      <c r="R71" s="764"/>
      <c r="S71" s="764"/>
      <c r="T71" s="76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hidden="1" customHeight="1" x14ac:dyDescent="0.25">
      <c r="A72" s="60" t="s">
        <v>171</v>
      </c>
      <c r="B72" s="60" t="s">
        <v>172</v>
      </c>
      <c r="C72" s="34">
        <v>4301051846</v>
      </c>
      <c r="D72" s="762">
        <v>4680115885769</v>
      </c>
      <c r="E72" s="762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7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64"/>
      <c r="R72" s="764"/>
      <c r="S72" s="764"/>
      <c r="T72" s="765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hidden="1" customHeight="1" x14ac:dyDescent="0.25">
      <c r="A73" s="60" t="s">
        <v>174</v>
      </c>
      <c r="B73" s="60" t="s">
        <v>175</v>
      </c>
      <c r="C73" s="34">
        <v>4301051822</v>
      </c>
      <c r="D73" s="762">
        <v>4680115884410</v>
      </c>
      <c r="E73" s="762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7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64"/>
      <c r="R73" s="764"/>
      <c r="S73" s="764"/>
      <c r="T73" s="765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5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0</v>
      </c>
      <c r="BN73" s="75">
        <f t="shared" si="7"/>
        <v>0</v>
      </c>
      <c r="BO73" s="75">
        <f t="shared" si="8"/>
        <v>0</v>
      </c>
      <c r="BP73" s="75">
        <f t="shared" si="9"/>
        <v>0</v>
      </c>
    </row>
    <row r="74" spans="1:68" ht="16.5" hidden="1" customHeight="1" x14ac:dyDescent="0.25">
      <c r="A74" s="60" t="s">
        <v>177</v>
      </c>
      <c r="B74" s="60" t="s">
        <v>178</v>
      </c>
      <c r="C74" s="34">
        <v>4301051837</v>
      </c>
      <c r="D74" s="762">
        <v>4680115884311</v>
      </c>
      <c r="E74" s="762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64"/>
      <c r="R74" s="764"/>
      <c r="S74" s="764"/>
      <c r="T74" s="76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hidden="1" customHeight="1" x14ac:dyDescent="0.25">
      <c r="A75" s="60" t="s">
        <v>179</v>
      </c>
      <c r="B75" s="60" t="s">
        <v>180</v>
      </c>
      <c r="C75" s="34">
        <v>4301051844</v>
      </c>
      <c r="D75" s="762">
        <v>4680115885929</v>
      </c>
      <c r="E75" s="762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64"/>
      <c r="R75" s="764"/>
      <c r="S75" s="764"/>
      <c r="T75" s="765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hidden="1" customHeight="1" x14ac:dyDescent="0.25">
      <c r="A76" s="60" t="s">
        <v>181</v>
      </c>
      <c r="B76" s="60" t="s">
        <v>182</v>
      </c>
      <c r="C76" s="34">
        <v>4301051827</v>
      </c>
      <c r="D76" s="762">
        <v>4680115884403</v>
      </c>
      <c r="E76" s="762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8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64"/>
      <c r="R76" s="764"/>
      <c r="S76" s="764"/>
      <c r="T76" s="765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hidden="1" x14ac:dyDescent="0.2">
      <c r="A77" s="772"/>
      <c r="B77" s="772"/>
      <c r="C77" s="772"/>
      <c r="D77" s="772"/>
      <c r="E77" s="772"/>
      <c r="F77" s="772"/>
      <c r="G77" s="772"/>
      <c r="H77" s="772"/>
      <c r="I77" s="772"/>
      <c r="J77" s="772"/>
      <c r="K77" s="772"/>
      <c r="L77" s="772"/>
      <c r="M77" s="772"/>
      <c r="N77" s="772"/>
      <c r="O77" s="773"/>
      <c r="P77" s="769" t="s">
        <v>40</v>
      </c>
      <c r="Q77" s="770"/>
      <c r="R77" s="770"/>
      <c r="S77" s="770"/>
      <c r="T77" s="770"/>
      <c r="U77" s="770"/>
      <c r="V77" s="771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772"/>
      <c r="B78" s="772"/>
      <c r="C78" s="772"/>
      <c r="D78" s="772"/>
      <c r="E78" s="772"/>
      <c r="F78" s="772"/>
      <c r="G78" s="772"/>
      <c r="H78" s="772"/>
      <c r="I78" s="772"/>
      <c r="J78" s="772"/>
      <c r="K78" s="772"/>
      <c r="L78" s="772"/>
      <c r="M78" s="772"/>
      <c r="N78" s="772"/>
      <c r="O78" s="773"/>
      <c r="P78" s="769" t="s">
        <v>40</v>
      </c>
      <c r="Q78" s="770"/>
      <c r="R78" s="770"/>
      <c r="S78" s="770"/>
      <c r="T78" s="770"/>
      <c r="U78" s="770"/>
      <c r="V78" s="771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761" t="s">
        <v>183</v>
      </c>
      <c r="B79" s="761"/>
      <c r="C79" s="761"/>
      <c r="D79" s="761"/>
      <c r="E79" s="761"/>
      <c r="F79" s="761"/>
      <c r="G79" s="761"/>
      <c r="H79" s="761"/>
      <c r="I79" s="761"/>
      <c r="J79" s="761"/>
      <c r="K79" s="761"/>
      <c r="L79" s="761"/>
      <c r="M79" s="761"/>
      <c r="N79" s="761"/>
      <c r="O79" s="761"/>
      <c r="P79" s="761"/>
      <c r="Q79" s="761"/>
      <c r="R79" s="761"/>
      <c r="S79" s="761"/>
      <c r="T79" s="761"/>
      <c r="U79" s="761"/>
      <c r="V79" s="761"/>
      <c r="W79" s="761"/>
      <c r="X79" s="761"/>
      <c r="Y79" s="761"/>
      <c r="Z79" s="761"/>
      <c r="AA79" s="63"/>
      <c r="AB79" s="63"/>
      <c r="AC79" s="63"/>
    </row>
    <row r="80" spans="1:68" ht="37.5" hidden="1" customHeight="1" x14ac:dyDescent="0.25">
      <c r="A80" s="60" t="s">
        <v>184</v>
      </c>
      <c r="B80" s="60" t="s">
        <v>185</v>
      </c>
      <c r="C80" s="34">
        <v>4301060366</v>
      </c>
      <c r="D80" s="762">
        <v>4680115881532</v>
      </c>
      <c r="E80" s="762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8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64"/>
      <c r="R80" s="764"/>
      <c r="S80" s="764"/>
      <c r="T80" s="765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37.5" hidden="1" customHeight="1" x14ac:dyDescent="0.25">
      <c r="A81" s="60" t="s">
        <v>184</v>
      </c>
      <c r="B81" s="60" t="s">
        <v>187</v>
      </c>
      <c r="C81" s="34">
        <v>4301060371</v>
      </c>
      <c r="D81" s="762">
        <v>4680115881532</v>
      </c>
      <c r="E81" s="762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80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64"/>
      <c r="R81" s="764"/>
      <c r="S81" s="764"/>
      <c r="T81" s="765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hidden="1" customHeight="1" x14ac:dyDescent="0.25">
      <c r="A82" s="60" t="s">
        <v>188</v>
      </c>
      <c r="B82" s="60" t="s">
        <v>189</v>
      </c>
      <c r="C82" s="34">
        <v>4301060351</v>
      </c>
      <c r="D82" s="762">
        <v>4680115881464</v>
      </c>
      <c r="E82" s="762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64"/>
      <c r="R82" s="764"/>
      <c r="S82" s="764"/>
      <c r="T82" s="765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hidden="1" x14ac:dyDescent="0.2">
      <c r="A83" s="772"/>
      <c r="B83" s="772"/>
      <c r="C83" s="772"/>
      <c r="D83" s="772"/>
      <c r="E83" s="772"/>
      <c r="F83" s="772"/>
      <c r="G83" s="772"/>
      <c r="H83" s="772"/>
      <c r="I83" s="772"/>
      <c r="J83" s="772"/>
      <c r="K83" s="772"/>
      <c r="L83" s="772"/>
      <c r="M83" s="772"/>
      <c r="N83" s="772"/>
      <c r="O83" s="773"/>
      <c r="P83" s="769" t="s">
        <v>40</v>
      </c>
      <c r="Q83" s="770"/>
      <c r="R83" s="770"/>
      <c r="S83" s="770"/>
      <c r="T83" s="770"/>
      <c r="U83" s="770"/>
      <c r="V83" s="771"/>
      <c r="W83" s="40" t="s">
        <v>39</v>
      </c>
      <c r="X83" s="41">
        <f>IFERROR(X80/H80,"0")+IFERROR(X81/H81,"0")+IFERROR(X82/H82,"0")</f>
        <v>0</v>
      </c>
      <c r="Y83" s="41">
        <f>IFERROR(Y80/H80,"0")+IFERROR(Y81/H81,"0")+IFERROR(Y82/H82,"0")</f>
        <v>0</v>
      </c>
      <c r="Z83" s="41">
        <f>IFERROR(IF(Z80="",0,Z80),"0")+IFERROR(IF(Z81="",0,Z81),"0")+IFERROR(IF(Z82="",0,Z82),"0")</f>
        <v>0</v>
      </c>
      <c r="AA83" s="64"/>
      <c r="AB83" s="64"/>
      <c r="AC83" s="64"/>
    </row>
    <row r="84" spans="1:68" hidden="1" x14ac:dyDescent="0.2">
      <c r="A84" s="772"/>
      <c r="B84" s="772"/>
      <c r="C84" s="772"/>
      <c r="D84" s="772"/>
      <c r="E84" s="772"/>
      <c r="F84" s="772"/>
      <c r="G84" s="772"/>
      <c r="H84" s="772"/>
      <c r="I84" s="772"/>
      <c r="J84" s="772"/>
      <c r="K84" s="772"/>
      <c r="L84" s="772"/>
      <c r="M84" s="772"/>
      <c r="N84" s="772"/>
      <c r="O84" s="773"/>
      <c r="P84" s="769" t="s">
        <v>40</v>
      </c>
      <c r="Q84" s="770"/>
      <c r="R84" s="770"/>
      <c r="S84" s="770"/>
      <c r="T84" s="770"/>
      <c r="U84" s="770"/>
      <c r="V84" s="771"/>
      <c r="W84" s="40" t="s">
        <v>0</v>
      </c>
      <c r="X84" s="41">
        <f>IFERROR(SUM(X80:X82),"0")</f>
        <v>0</v>
      </c>
      <c r="Y84" s="41">
        <f>IFERROR(SUM(Y80:Y82),"0")</f>
        <v>0</v>
      </c>
      <c r="Z84" s="40"/>
      <c r="AA84" s="64"/>
      <c r="AB84" s="64"/>
      <c r="AC84" s="64"/>
    </row>
    <row r="85" spans="1:68" ht="16.5" hidden="1" customHeight="1" x14ac:dyDescent="0.25">
      <c r="A85" s="760" t="s">
        <v>191</v>
      </c>
      <c r="B85" s="760"/>
      <c r="C85" s="760"/>
      <c r="D85" s="760"/>
      <c r="E85" s="760"/>
      <c r="F85" s="760"/>
      <c r="G85" s="760"/>
      <c r="H85" s="760"/>
      <c r="I85" s="760"/>
      <c r="J85" s="760"/>
      <c r="K85" s="760"/>
      <c r="L85" s="760"/>
      <c r="M85" s="760"/>
      <c r="N85" s="760"/>
      <c r="O85" s="760"/>
      <c r="P85" s="760"/>
      <c r="Q85" s="760"/>
      <c r="R85" s="760"/>
      <c r="S85" s="760"/>
      <c r="T85" s="760"/>
      <c r="U85" s="760"/>
      <c r="V85" s="760"/>
      <c r="W85" s="760"/>
      <c r="X85" s="760"/>
      <c r="Y85" s="760"/>
      <c r="Z85" s="760"/>
      <c r="AA85" s="62"/>
      <c r="AB85" s="62"/>
      <c r="AC85" s="62"/>
    </row>
    <row r="86" spans="1:68" ht="14.25" hidden="1" customHeight="1" x14ac:dyDescent="0.25">
      <c r="A86" s="761" t="s">
        <v>101</v>
      </c>
      <c r="B86" s="761"/>
      <c r="C86" s="761"/>
      <c r="D86" s="761"/>
      <c r="E86" s="761"/>
      <c r="F86" s="761"/>
      <c r="G86" s="761"/>
      <c r="H86" s="761"/>
      <c r="I86" s="761"/>
      <c r="J86" s="761"/>
      <c r="K86" s="761"/>
      <c r="L86" s="761"/>
      <c r="M86" s="761"/>
      <c r="N86" s="761"/>
      <c r="O86" s="761"/>
      <c r="P86" s="761"/>
      <c r="Q86" s="761"/>
      <c r="R86" s="761"/>
      <c r="S86" s="761"/>
      <c r="T86" s="761"/>
      <c r="U86" s="761"/>
      <c r="V86" s="761"/>
      <c r="W86" s="761"/>
      <c r="X86" s="761"/>
      <c r="Y86" s="761"/>
      <c r="Z86" s="761"/>
      <c r="AA86" s="63"/>
      <c r="AB86" s="63"/>
      <c r="AC86" s="63"/>
    </row>
    <row r="87" spans="1:68" ht="27" hidden="1" customHeight="1" x14ac:dyDescent="0.25">
      <c r="A87" s="60" t="s">
        <v>192</v>
      </c>
      <c r="B87" s="60" t="s">
        <v>193</v>
      </c>
      <c r="C87" s="34">
        <v>4301011468</v>
      </c>
      <c r="D87" s="762">
        <v>4680115881327</v>
      </c>
      <c r="E87" s="762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8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64"/>
      <c r="R87" s="764"/>
      <c r="S87" s="764"/>
      <c r="T87" s="765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IFERROR(IF(Y87=0,"",ROUNDUP(Y87/H87,0)*0.01898),"")</f>
        <v/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16.5" hidden="1" customHeight="1" x14ac:dyDescent="0.25">
      <c r="A88" s="60" t="s">
        <v>195</v>
      </c>
      <c r="B88" s="60" t="s">
        <v>196</v>
      </c>
      <c r="C88" s="34">
        <v>4301011476</v>
      </c>
      <c r="D88" s="762">
        <v>4680115881518</v>
      </c>
      <c r="E88" s="762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64"/>
      <c r="R88" s="764"/>
      <c r="S88" s="764"/>
      <c r="T88" s="765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hidden="1" customHeight="1" x14ac:dyDescent="0.25">
      <c r="A89" s="60" t="s">
        <v>197</v>
      </c>
      <c r="B89" s="60" t="s">
        <v>198</v>
      </c>
      <c r="C89" s="34">
        <v>4301011443</v>
      </c>
      <c r="D89" s="762">
        <v>4680115881303</v>
      </c>
      <c r="E89" s="762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64"/>
      <c r="R89" s="764"/>
      <c r="S89" s="764"/>
      <c r="T89" s="765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idden="1" x14ac:dyDescent="0.2">
      <c r="A90" s="772"/>
      <c r="B90" s="772"/>
      <c r="C90" s="772"/>
      <c r="D90" s="772"/>
      <c r="E90" s="772"/>
      <c r="F90" s="772"/>
      <c r="G90" s="772"/>
      <c r="H90" s="772"/>
      <c r="I90" s="772"/>
      <c r="J90" s="772"/>
      <c r="K90" s="772"/>
      <c r="L90" s="772"/>
      <c r="M90" s="772"/>
      <c r="N90" s="772"/>
      <c r="O90" s="773"/>
      <c r="P90" s="769" t="s">
        <v>40</v>
      </c>
      <c r="Q90" s="770"/>
      <c r="R90" s="770"/>
      <c r="S90" s="770"/>
      <c r="T90" s="770"/>
      <c r="U90" s="770"/>
      <c r="V90" s="771"/>
      <c r="W90" s="40" t="s">
        <v>39</v>
      </c>
      <c r="X90" s="41">
        <f>IFERROR(X87/H87,"0")+IFERROR(X88/H88,"0")+IFERROR(X89/H89,"0")</f>
        <v>0</v>
      </c>
      <c r="Y90" s="41">
        <f>IFERROR(Y87/H87,"0")+IFERROR(Y88/H88,"0")+IFERROR(Y89/H89,"0")</f>
        <v>0</v>
      </c>
      <c r="Z90" s="41">
        <f>IFERROR(IF(Z87="",0,Z87),"0")+IFERROR(IF(Z88="",0,Z88),"0")+IFERROR(IF(Z89="",0,Z89),"0")</f>
        <v>0</v>
      </c>
      <c r="AA90" s="64"/>
      <c r="AB90" s="64"/>
      <c r="AC90" s="64"/>
    </row>
    <row r="91" spans="1:68" hidden="1" x14ac:dyDescent="0.2">
      <c r="A91" s="772"/>
      <c r="B91" s="772"/>
      <c r="C91" s="772"/>
      <c r="D91" s="772"/>
      <c r="E91" s="772"/>
      <c r="F91" s="772"/>
      <c r="G91" s="772"/>
      <c r="H91" s="772"/>
      <c r="I91" s="772"/>
      <c r="J91" s="772"/>
      <c r="K91" s="772"/>
      <c r="L91" s="772"/>
      <c r="M91" s="772"/>
      <c r="N91" s="772"/>
      <c r="O91" s="773"/>
      <c r="P91" s="769" t="s">
        <v>40</v>
      </c>
      <c r="Q91" s="770"/>
      <c r="R91" s="770"/>
      <c r="S91" s="770"/>
      <c r="T91" s="770"/>
      <c r="U91" s="770"/>
      <c r="V91" s="771"/>
      <c r="W91" s="40" t="s">
        <v>0</v>
      </c>
      <c r="X91" s="41">
        <f>IFERROR(SUM(X87:X89),"0")</f>
        <v>0</v>
      </c>
      <c r="Y91" s="41">
        <f>IFERROR(SUM(Y87:Y89),"0")</f>
        <v>0</v>
      </c>
      <c r="Z91" s="40"/>
      <c r="AA91" s="64"/>
      <c r="AB91" s="64"/>
      <c r="AC91" s="64"/>
    </row>
    <row r="92" spans="1:68" ht="14.25" hidden="1" customHeight="1" x14ac:dyDescent="0.25">
      <c r="A92" s="761" t="s">
        <v>78</v>
      </c>
      <c r="B92" s="761"/>
      <c r="C92" s="761"/>
      <c r="D92" s="761"/>
      <c r="E92" s="761"/>
      <c r="F92" s="761"/>
      <c r="G92" s="761"/>
      <c r="H92" s="761"/>
      <c r="I92" s="761"/>
      <c r="J92" s="761"/>
      <c r="K92" s="761"/>
      <c r="L92" s="761"/>
      <c r="M92" s="761"/>
      <c r="N92" s="761"/>
      <c r="O92" s="761"/>
      <c r="P92" s="761"/>
      <c r="Q92" s="761"/>
      <c r="R92" s="761"/>
      <c r="S92" s="761"/>
      <c r="T92" s="761"/>
      <c r="U92" s="761"/>
      <c r="V92" s="761"/>
      <c r="W92" s="761"/>
      <c r="X92" s="761"/>
      <c r="Y92" s="761"/>
      <c r="Z92" s="761"/>
      <c r="AA92" s="63"/>
      <c r="AB92" s="63"/>
      <c r="AC92" s="63"/>
    </row>
    <row r="93" spans="1:68" ht="27" hidden="1" customHeight="1" x14ac:dyDescent="0.25">
      <c r="A93" s="60" t="s">
        <v>200</v>
      </c>
      <c r="B93" s="60" t="s">
        <v>201</v>
      </c>
      <c r="C93" s="34">
        <v>4301051546</v>
      </c>
      <c r="D93" s="762">
        <v>4607091386967</v>
      </c>
      <c r="E93" s="762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8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64"/>
      <c r="R93" s="764"/>
      <c r="S93" s="764"/>
      <c r="T93" s="76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16.5" hidden="1" customHeight="1" x14ac:dyDescent="0.25">
      <c r="A94" s="60" t="s">
        <v>200</v>
      </c>
      <c r="B94" s="60" t="s">
        <v>203</v>
      </c>
      <c r="C94" s="34">
        <v>4301051712</v>
      </c>
      <c r="D94" s="762">
        <v>4607091386967</v>
      </c>
      <c r="E94" s="762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808" t="s">
        <v>204</v>
      </c>
      <c r="Q94" s="764"/>
      <c r="R94" s="764"/>
      <c r="S94" s="764"/>
      <c r="T94" s="76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hidden="1" customHeight="1" x14ac:dyDescent="0.25">
      <c r="A95" s="60" t="s">
        <v>200</v>
      </c>
      <c r="B95" s="60" t="s">
        <v>206</v>
      </c>
      <c r="C95" s="34">
        <v>4301051437</v>
      </c>
      <c r="D95" s="762">
        <v>4607091386967</v>
      </c>
      <c r="E95" s="76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64"/>
      <c r="R95" s="764"/>
      <c r="S95" s="764"/>
      <c r="T95" s="76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hidden="1" customHeight="1" x14ac:dyDescent="0.25">
      <c r="A96" s="60" t="s">
        <v>207</v>
      </c>
      <c r="B96" s="60" t="s">
        <v>208</v>
      </c>
      <c r="C96" s="34">
        <v>4301051788</v>
      </c>
      <c r="D96" s="762">
        <v>4680115884953</v>
      </c>
      <c r="E96" s="76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810" t="s">
        <v>209</v>
      </c>
      <c r="Q96" s="764"/>
      <c r="R96" s="764"/>
      <c r="S96" s="764"/>
      <c r="T96" s="76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hidden="1" customHeight="1" x14ac:dyDescent="0.25">
      <c r="A97" s="60" t="s">
        <v>211</v>
      </c>
      <c r="B97" s="60" t="s">
        <v>212</v>
      </c>
      <c r="C97" s="34">
        <v>4301052039</v>
      </c>
      <c r="D97" s="762">
        <v>4607091385731</v>
      </c>
      <c r="E97" s="76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811" t="s">
        <v>213</v>
      </c>
      <c r="Q97" s="764"/>
      <c r="R97" s="764"/>
      <c r="S97" s="764"/>
      <c r="T97" s="76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hidden="1" customHeight="1" x14ac:dyDescent="0.25">
      <c r="A98" s="60" t="s">
        <v>211</v>
      </c>
      <c r="B98" s="60" t="s">
        <v>214</v>
      </c>
      <c r="C98" s="34">
        <v>4301051718</v>
      </c>
      <c r="D98" s="762">
        <v>4607091385731</v>
      </c>
      <c r="E98" s="76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812" t="s">
        <v>215</v>
      </c>
      <c r="Q98" s="764"/>
      <c r="R98" s="764"/>
      <c r="S98" s="764"/>
      <c r="T98" s="765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hidden="1" customHeight="1" x14ac:dyDescent="0.25">
      <c r="A99" s="60" t="s">
        <v>216</v>
      </c>
      <c r="B99" s="60" t="s">
        <v>217</v>
      </c>
      <c r="C99" s="34">
        <v>4301051438</v>
      </c>
      <c r="D99" s="762">
        <v>4680115880894</v>
      </c>
      <c r="E99" s="76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8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64"/>
      <c r="R99" s="764"/>
      <c r="S99" s="764"/>
      <c r="T99" s="765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hidden="1" customHeight="1" x14ac:dyDescent="0.25">
      <c r="A100" s="60" t="s">
        <v>219</v>
      </c>
      <c r="B100" s="60" t="s">
        <v>220</v>
      </c>
      <c r="C100" s="34">
        <v>4301051687</v>
      </c>
      <c r="D100" s="762">
        <v>4680115880214</v>
      </c>
      <c r="E100" s="762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81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64"/>
      <c r="R100" s="764"/>
      <c r="S100" s="764"/>
      <c r="T100" s="76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hidden="1" customHeight="1" x14ac:dyDescent="0.25">
      <c r="A101" s="60" t="s">
        <v>219</v>
      </c>
      <c r="B101" s="60" t="s">
        <v>221</v>
      </c>
      <c r="C101" s="34">
        <v>4301051439</v>
      </c>
      <c r="D101" s="762">
        <v>4680115880214</v>
      </c>
      <c r="E101" s="762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8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64"/>
      <c r="R101" s="764"/>
      <c r="S101" s="764"/>
      <c r="T101" s="765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idden="1" x14ac:dyDescent="0.2">
      <c r="A102" s="772"/>
      <c r="B102" s="772"/>
      <c r="C102" s="772"/>
      <c r="D102" s="772"/>
      <c r="E102" s="772"/>
      <c r="F102" s="772"/>
      <c r="G102" s="772"/>
      <c r="H102" s="772"/>
      <c r="I102" s="772"/>
      <c r="J102" s="772"/>
      <c r="K102" s="772"/>
      <c r="L102" s="772"/>
      <c r="M102" s="772"/>
      <c r="N102" s="772"/>
      <c r="O102" s="773"/>
      <c r="P102" s="769" t="s">
        <v>40</v>
      </c>
      <c r="Q102" s="770"/>
      <c r="R102" s="770"/>
      <c r="S102" s="770"/>
      <c r="T102" s="770"/>
      <c r="U102" s="770"/>
      <c r="V102" s="771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0</v>
      </c>
      <c r="Y102" s="41">
        <f>IFERROR(Y93/H93,"0")+IFERROR(Y94/H94,"0")+IFERROR(Y95/H95,"0")+IFERROR(Y96/H96,"0")+IFERROR(Y97/H97,"0")+IFERROR(Y98/H98,"0")+IFERROR(Y99/H99,"0")+IFERROR(Y100/H100,"0")+IFERROR(Y101/H101,"0")</f>
        <v>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4"/>
      <c r="AB102" s="64"/>
      <c r="AC102" s="64"/>
    </row>
    <row r="103" spans="1:68" hidden="1" x14ac:dyDescent="0.2">
      <c r="A103" s="772"/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3"/>
      <c r="P103" s="769" t="s">
        <v>40</v>
      </c>
      <c r="Q103" s="770"/>
      <c r="R103" s="770"/>
      <c r="S103" s="770"/>
      <c r="T103" s="770"/>
      <c r="U103" s="770"/>
      <c r="V103" s="771"/>
      <c r="W103" s="40" t="s">
        <v>0</v>
      </c>
      <c r="X103" s="41">
        <f>IFERROR(SUM(X93:X101),"0")</f>
        <v>0</v>
      </c>
      <c r="Y103" s="41">
        <f>IFERROR(SUM(Y93:Y101),"0")</f>
        <v>0</v>
      </c>
      <c r="Z103" s="40"/>
      <c r="AA103" s="64"/>
      <c r="AB103" s="64"/>
      <c r="AC103" s="64"/>
    </row>
    <row r="104" spans="1:68" ht="16.5" hidden="1" customHeight="1" x14ac:dyDescent="0.25">
      <c r="A104" s="760" t="s">
        <v>222</v>
      </c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0"/>
      <c r="P104" s="760"/>
      <c r="Q104" s="760"/>
      <c r="R104" s="760"/>
      <c r="S104" s="760"/>
      <c r="T104" s="760"/>
      <c r="U104" s="760"/>
      <c r="V104" s="760"/>
      <c r="W104" s="760"/>
      <c r="X104" s="760"/>
      <c r="Y104" s="760"/>
      <c r="Z104" s="760"/>
      <c r="AA104" s="62"/>
      <c r="AB104" s="62"/>
      <c r="AC104" s="62"/>
    </row>
    <row r="105" spans="1:68" ht="14.25" hidden="1" customHeight="1" x14ac:dyDescent="0.25">
      <c r="A105" s="761" t="s">
        <v>101</v>
      </c>
      <c r="B105" s="761"/>
      <c r="C105" s="761"/>
      <c r="D105" s="761"/>
      <c r="E105" s="761"/>
      <c r="F105" s="761"/>
      <c r="G105" s="761"/>
      <c r="H105" s="761"/>
      <c r="I105" s="761"/>
      <c r="J105" s="761"/>
      <c r="K105" s="761"/>
      <c r="L105" s="761"/>
      <c r="M105" s="761"/>
      <c r="N105" s="761"/>
      <c r="O105" s="761"/>
      <c r="P105" s="761"/>
      <c r="Q105" s="761"/>
      <c r="R105" s="761"/>
      <c r="S105" s="761"/>
      <c r="T105" s="761"/>
      <c r="U105" s="761"/>
      <c r="V105" s="761"/>
      <c r="W105" s="761"/>
      <c r="X105" s="761"/>
      <c r="Y105" s="761"/>
      <c r="Z105" s="761"/>
      <c r="AA105" s="63"/>
      <c r="AB105" s="63"/>
      <c r="AC105" s="63"/>
    </row>
    <row r="106" spans="1:68" ht="16.5" hidden="1" customHeight="1" x14ac:dyDescent="0.25">
      <c r="A106" s="60" t="s">
        <v>223</v>
      </c>
      <c r="B106" s="60" t="s">
        <v>224</v>
      </c>
      <c r="C106" s="34">
        <v>4301011703</v>
      </c>
      <c r="D106" s="762">
        <v>4680115882133</v>
      </c>
      <c r="E106" s="762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8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64"/>
      <c r="R106" s="764"/>
      <c r="S106" s="764"/>
      <c r="T106" s="765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223</v>
      </c>
      <c r="B107" s="60" t="s">
        <v>226</v>
      </c>
      <c r="C107" s="34">
        <v>4301011514</v>
      </c>
      <c r="D107" s="762">
        <v>4680115882133</v>
      </c>
      <c r="E107" s="762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8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64"/>
      <c r="R107" s="764"/>
      <c r="S107" s="764"/>
      <c r="T107" s="76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227</v>
      </c>
      <c r="B108" s="60" t="s">
        <v>228</v>
      </c>
      <c r="C108" s="34">
        <v>4301011417</v>
      </c>
      <c r="D108" s="762">
        <v>4680115880269</v>
      </c>
      <c r="E108" s="762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8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64"/>
      <c r="R108" s="764"/>
      <c r="S108" s="764"/>
      <c r="T108" s="76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hidden="1" customHeight="1" x14ac:dyDescent="0.25">
      <c r="A109" s="60" t="s">
        <v>229</v>
      </c>
      <c r="B109" s="60" t="s">
        <v>230</v>
      </c>
      <c r="C109" s="34">
        <v>4301011415</v>
      </c>
      <c r="D109" s="762">
        <v>4680115880429</v>
      </c>
      <c r="E109" s="76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64"/>
      <c r="R109" s="764"/>
      <c r="S109" s="764"/>
      <c r="T109" s="76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231</v>
      </c>
      <c r="B110" s="60" t="s">
        <v>232</v>
      </c>
      <c r="C110" s="34">
        <v>4301011462</v>
      </c>
      <c r="D110" s="762">
        <v>4680115881457</v>
      </c>
      <c r="E110" s="762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64"/>
      <c r="R110" s="764"/>
      <c r="S110" s="764"/>
      <c r="T110" s="76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idden="1" x14ac:dyDescent="0.2">
      <c r="A111" s="772"/>
      <c r="B111" s="772"/>
      <c r="C111" s="772"/>
      <c r="D111" s="772"/>
      <c r="E111" s="772"/>
      <c r="F111" s="772"/>
      <c r="G111" s="772"/>
      <c r="H111" s="772"/>
      <c r="I111" s="772"/>
      <c r="J111" s="772"/>
      <c r="K111" s="772"/>
      <c r="L111" s="772"/>
      <c r="M111" s="772"/>
      <c r="N111" s="772"/>
      <c r="O111" s="773"/>
      <c r="P111" s="769" t="s">
        <v>40</v>
      </c>
      <c r="Q111" s="770"/>
      <c r="R111" s="770"/>
      <c r="S111" s="770"/>
      <c r="T111" s="770"/>
      <c r="U111" s="770"/>
      <c r="V111" s="771"/>
      <c r="W111" s="40" t="s">
        <v>39</v>
      </c>
      <c r="X111" s="41">
        <f>IFERROR(X106/H106,"0")+IFERROR(X107/H107,"0")+IFERROR(X108/H108,"0")+IFERROR(X109/H109,"0")+IFERROR(X110/H110,"0")</f>
        <v>0</v>
      </c>
      <c r="Y111" s="41">
        <f>IFERROR(Y106/H106,"0")+IFERROR(Y107/H107,"0")+IFERROR(Y108/H108,"0")+IFERROR(Y109/H109,"0")+IFERROR(Y110/H110,"0")</f>
        <v>0</v>
      </c>
      <c r="Z111" s="41">
        <f>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772"/>
      <c r="B112" s="772"/>
      <c r="C112" s="772"/>
      <c r="D112" s="772"/>
      <c r="E112" s="772"/>
      <c r="F112" s="772"/>
      <c r="G112" s="772"/>
      <c r="H112" s="772"/>
      <c r="I112" s="772"/>
      <c r="J112" s="772"/>
      <c r="K112" s="772"/>
      <c r="L112" s="772"/>
      <c r="M112" s="772"/>
      <c r="N112" s="772"/>
      <c r="O112" s="773"/>
      <c r="P112" s="769" t="s">
        <v>40</v>
      </c>
      <c r="Q112" s="770"/>
      <c r="R112" s="770"/>
      <c r="S112" s="770"/>
      <c r="T112" s="770"/>
      <c r="U112" s="770"/>
      <c r="V112" s="771"/>
      <c r="W112" s="40" t="s">
        <v>0</v>
      </c>
      <c r="X112" s="41">
        <f>IFERROR(SUM(X106:X110),"0")</f>
        <v>0</v>
      </c>
      <c r="Y112" s="41">
        <f>IFERROR(SUM(Y106:Y110),"0")</f>
        <v>0</v>
      </c>
      <c r="Z112" s="40"/>
      <c r="AA112" s="64"/>
      <c r="AB112" s="64"/>
      <c r="AC112" s="64"/>
    </row>
    <row r="113" spans="1:68" ht="14.25" hidden="1" customHeight="1" x14ac:dyDescent="0.25">
      <c r="A113" s="761" t="s">
        <v>146</v>
      </c>
      <c r="B113" s="761"/>
      <c r="C113" s="761"/>
      <c r="D113" s="761"/>
      <c r="E113" s="761"/>
      <c r="F113" s="761"/>
      <c r="G113" s="761"/>
      <c r="H113" s="761"/>
      <c r="I113" s="761"/>
      <c r="J113" s="761"/>
      <c r="K113" s="761"/>
      <c r="L113" s="761"/>
      <c r="M113" s="761"/>
      <c r="N113" s="761"/>
      <c r="O113" s="761"/>
      <c r="P113" s="761"/>
      <c r="Q113" s="761"/>
      <c r="R113" s="761"/>
      <c r="S113" s="761"/>
      <c r="T113" s="761"/>
      <c r="U113" s="761"/>
      <c r="V113" s="761"/>
      <c r="W113" s="761"/>
      <c r="X113" s="761"/>
      <c r="Y113" s="761"/>
      <c r="Z113" s="761"/>
      <c r="AA113" s="63"/>
      <c r="AB113" s="63"/>
      <c r="AC113" s="63"/>
    </row>
    <row r="114" spans="1:68" ht="16.5" hidden="1" customHeight="1" x14ac:dyDescent="0.25">
      <c r="A114" s="60" t="s">
        <v>233</v>
      </c>
      <c r="B114" s="60" t="s">
        <v>234</v>
      </c>
      <c r="C114" s="34">
        <v>4301020345</v>
      </c>
      <c r="D114" s="762">
        <v>4680115881488</v>
      </c>
      <c r="E114" s="762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8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64"/>
      <c r="R114" s="764"/>
      <c r="S114" s="764"/>
      <c r="T114" s="76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hidden="1" customHeight="1" x14ac:dyDescent="0.25">
      <c r="A115" s="60" t="s">
        <v>236</v>
      </c>
      <c r="B115" s="60" t="s">
        <v>237</v>
      </c>
      <c r="C115" s="34">
        <v>4301020346</v>
      </c>
      <c r="D115" s="762">
        <v>4680115882775</v>
      </c>
      <c r="E115" s="762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64"/>
      <c r="R115" s="764"/>
      <c r="S115" s="764"/>
      <c r="T115" s="765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hidden="1" customHeight="1" x14ac:dyDescent="0.25">
      <c r="A116" s="60" t="s">
        <v>238</v>
      </c>
      <c r="B116" s="60" t="s">
        <v>239</v>
      </c>
      <c r="C116" s="34">
        <v>4301020344</v>
      </c>
      <c r="D116" s="762">
        <v>4680115880658</v>
      </c>
      <c r="E116" s="762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64"/>
      <c r="R116" s="764"/>
      <c r="S116" s="764"/>
      <c r="T116" s="765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idden="1" x14ac:dyDescent="0.2">
      <c r="A117" s="772"/>
      <c r="B117" s="772"/>
      <c r="C117" s="772"/>
      <c r="D117" s="772"/>
      <c r="E117" s="772"/>
      <c r="F117" s="772"/>
      <c r="G117" s="772"/>
      <c r="H117" s="772"/>
      <c r="I117" s="772"/>
      <c r="J117" s="772"/>
      <c r="K117" s="772"/>
      <c r="L117" s="772"/>
      <c r="M117" s="772"/>
      <c r="N117" s="772"/>
      <c r="O117" s="773"/>
      <c r="P117" s="769" t="s">
        <v>40</v>
      </c>
      <c r="Q117" s="770"/>
      <c r="R117" s="770"/>
      <c r="S117" s="770"/>
      <c r="T117" s="770"/>
      <c r="U117" s="770"/>
      <c r="V117" s="771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hidden="1" x14ac:dyDescent="0.2">
      <c r="A118" s="772"/>
      <c r="B118" s="772"/>
      <c r="C118" s="772"/>
      <c r="D118" s="772"/>
      <c r="E118" s="772"/>
      <c r="F118" s="772"/>
      <c r="G118" s="772"/>
      <c r="H118" s="772"/>
      <c r="I118" s="772"/>
      <c r="J118" s="772"/>
      <c r="K118" s="772"/>
      <c r="L118" s="772"/>
      <c r="M118" s="772"/>
      <c r="N118" s="772"/>
      <c r="O118" s="773"/>
      <c r="P118" s="769" t="s">
        <v>40</v>
      </c>
      <c r="Q118" s="770"/>
      <c r="R118" s="770"/>
      <c r="S118" s="770"/>
      <c r="T118" s="770"/>
      <c r="U118" s="770"/>
      <c r="V118" s="771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hidden="1" customHeight="1" x14ac:dyDescent="0.25">
      <c r="A119" s="761" t="s">
        <v>78</v>
      </c>
      <c r="B119" s="761"/>
      <c r="C119" s="761"/>
      <c r="D119" s="761"/>
      <c r="E119" s="761"/>
      <c r="F119" s="761"/>
      <c r="G119" s="761"/>
      <c r="H119" s="761"/>
      <c r="I119" s="761"/>
      <c r="J119" s="761"/>
      <c r="K119" s="761"/>
      <c r="L119" s="761"/>
      <c r="M119" s="761"/>
      <c r="N119" s="761"/>
      <c r="O119" s="761"/>
      <c r="P119" s="761"/>
      <c r="Q119" s="761"/>
      <c r="R119" s="761"/>
      <c r="S119" s="761"/>
      <c r="T119" s="761"/>
      <c r="U119" s="761"/>
      <c r="V119" s="761"/>
      <c r="W119" s="761"/>
      <c r="X119" s="761"/>
      <c r="Y119" s="761"/>
      <c r="Z119" s="761"/>
      <c r="AA119" s="63"/>
      <c r="AB119" s="63"/>
      <c r="AC119" s="63"/>
    </row>
    <row r="120" spans="1:68" ht="27" hidden="1" customHeight="1" x14ac:dyDescent="0.25">
      <c r="A120" s="60" t="s">
        <v>240</v>
      </c>
      <c r="B120" s="60" t="s">
        <v>241</v>
      </c>
      <c r="C120" s="34">
        <v>4301051625</v>
      </c>
      <c r="D120" s="762">
        <v>4607091385168</v>
      </c>
      <c r="E120" s="762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82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64"/>
      <c r="R120" s="764"/>
      <c r="S120" s="764"/>
      <c r="T120" s="765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ref="Y120:Y128" si="15">IFERROR(IF(X120="",0,CEILING((X120/$H120),1)*$H120),"")</f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0</v>
      </c>
      <c r="BN120" s="75">
        <f t="shared" ref="BN120:BN128" si="17">IFERROR(Y120*I120/H120,"0")</f>
        <v>0</v>
      </c>
      <c r="BO120" s="75">
        <f t="shared" ref="BO120:BO128" si="18">IFERROR(1/J120*(X120/H120),"0")</f>
        <v>0</v>
      </c>
      <c r="BP120" s="75">
        <f t="shared" ref="BP120:BP128" si="19">IFERROR(1/J120*(Y120/H120),"0")</f>
        <v>0</v>
      </c>
    </row>
    <row r="121" spans="1:68" ht="16.5" hidden="1" customHeight="1" x14ac:dyDescent="0.25">
      <c r="A121" s="60" t="s">
        <v>240</v>
      </c>
      <c r="B121" s="60" t="s">
        <v>243</v>
      </c>
      <c r="C121" s="34">
        <v>4301051724</v>
      </c>
      <c r="D121" s="762">
        <v>4607091385168</v>
      </c>
      <c r="E121" s="762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825" t="s">
        <v>244</v>
      </c>
      <c r="Q121" s="764"/>
      <c r="R121" s="764"/>
      <c r="S121" s="764"/>
      <c r="T121" s="765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hidden="1" customHeight="1" x14ac:dyDescent="0.25">
      <c r="A122" s="60" t="s">
        <v>240</v>
      </c>
      <c r="B122" s="60" t="s">
        <v>246</v>
      </c>
      <c r="C122" s="34">
        <v>4301051360</v>
      </c>
      <c r="D122" s="762">
        <v>4607091385168</v>
      </c>
      <c r="E122" s="762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8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4"/>
      <c r="R122" s="764"/>
      <c r="S122" s="764"/>
      <c r="T122" s="765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hidden="1" customHeight="1" x14ac:dyDescent="0.25">
      <c r="A123" s="60" t="s">
        <v>248</v>
      </c>
      <c r="B123" s="60" t="s">
        <v>249</v>
      </c>
      <c r="C123" s="34">
        <v>4301051730</v>
      </c>
      <c r="D123" s="762">
        <v>4607091383256</v>
      </c>
      <c r="E123" s="762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827" t="s">
        <v>250</v>
      </c>
      <c r="Q123" s="764"/>
      <c r="R123" s="764"/>
      <c r="S123" s="764"/>
      <c r="T123" s="765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hidden="1" customHeight="1" x14ac:dyDescent="0.25">
      <c r="A124" s="60" t="s">
        <v>248</v>
      </c>
      <c r="B124" s="60" t="s">
        <v>251</v>
      </c>
      <c r="C124" s="34">
        <v>4301051362</v>
      </c>
      <c r="D124" s="762">
        <v>4607091383256</v>
      </c>
      <c r="E124" s="762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8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64"/>
      <c r="R124" s="764"/>
      <c r="S124" s="764"/>
      <c r="T124" s="765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hidden="1" customHeight="1" x14ac:dyDescent="0.25">
      <c r="A125" s="60" t="s">
        <v>252</v>
      </c>
      <c r="B125" s="60" t="s">
        <v>253</v>
      </c>
      <c r="C125" s="34">
        <v>4301051721</v>
      </c>
      <c r="D125" s="762">
        <v>4607091385748</v>
      </c>
      <c r="E125" s="762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829" t="s">
        <v>254</v>
      </c>
      <c r="Q125" s="764"/>
      <c r="R125" s="764"/>
      <c r="S125" s="764"/>
      <c r="T125" s="76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hidden="1" customHeight="1" x14ac:dyDescent="0.25">
      <c r="A126" s="60" t="s">
        <v>252</v>
      </c>
      <c r="B126" s="60" t="s">
        <v>255</v>
      </c>
      <c r="C126" s="34">
        <v>4301051358</v>
      </c>
      <c r="D126" s="762">
        <v>4607091385748</v>
      </c>
      <c r="E126" s="762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8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4"/>
      <c r="R126" s="764"/>
      <c r="S126" s="764"/>
      <c r="T126" s="765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hidden="1" customHeight="1" x14ac:dyDescent="0.25">
      <c r="A127" s="60" t="s">
        <v>256</v>
      </c>
      <c r="B127" s="60" t="s">
        <v>257</v>
      </c>
      <c r="C127" s="34">
        <v>4301051740</v>
      </c>
      <c r="D127" s="762">
        <v>4680115884533</v>
      </c>
      <c r="E127" s="762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8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4"/>
      <c r="R127" s="764"/>
      <c r="S127" s="764"/>
      <c r="T127" s="76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hidden="1" customHeight="1" x14ac:dyDescent="0.25">
      <c r="A128" s="60" t="s">
        <v>259</v>
      </c>
      <c r="B128" s="60" t="s">
        <v>260</v>
      </c>
      <c r="C128" s="34">
        <v>4301051480</v>
      </c>
      <c r="D128" s="762">
        <v>4680115882645</v>
      </c>
      <c r="E128" s="762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4"/>
      <c r="R128" s="764"/>
      <c r="S128" s="764"/>
      <c r="T128" s="765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idden="1" x14ac:dyDescent="0.2">
      <c r="A129" s="772"/>
      <c r="B129" s="772"/>
      <c r="C129" s="772"/>
      <c r="D129" s="772"/>
      <c r="E129" s="772"/>
      <c r="F129" s="772"/>
      <c r="G129" s="772"/>
      <c r="H129" s="772"/>
      <c r="I129" s="772"/>
      <c r="J129" s="772"/>
      <c r="K129" s="772"/>
      <c r="L129" s="772"/>
      <c r="M129" s="772"/>
      <c r="N129" s="772"/>
      <c r="O129" s="773"/>
      <c r="P129" s="769" t="s">
        <v>40</v>
      </c>
      <c r="Q129" s="770"/>
      <c r="R129" s="770"/>
      <c r="S129" s="770"/>
      <c r="T129" s="770"/>
      <c r="U129" s="770"/>
      <c r="V129" s="771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0</v>
      </c>
      <c r="Y129" s="41">
        <f>IFERROR(Y120/H120,"0")+IFERROR(Y121/H121,"0")+IFERROR(Y122/H122,"0")+IFERROR(Y123/H123,"0")+IFERROR(Y124/H124,"0")+IFERROR(Y125/H125,"0")+IFERROR(Y126/H126,"0")+IFERROR(Y127/H127,"0")+IFERROR(Y128/H128,"0")</f>
        <v>0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hidden="1" x14ac:dyDescent="0.2">
      <c r="A130" s="772"/>
      <c r="B130" s="772"/>
      <c r="C130" s="772"/>
      <c r="D130" s="772"/>
      <c r="E130" s="772"/>
      <c r="F130" s="772"/>
      <c r="G130" s="772"/>
      <c r="H130" s="772"/>
      <c r="I130" s="772"/>
      <c r="J130" s="772"/>
      <c r="K130" s="772"/>
      <c r="L130" s="772"/>
      <c r="M130" s="772"/>
      <c r="N130" s="772"/>
      <c r="O130" s="773"/>
      <c r="P130" s="769" t="s">
        <v>40</v>
      </c>
      <c r="Q130" s="770"/>
      <c r="R130" s="770"/>
      <c r="S130" s="770"/>
      <c r="T130" s="770"/>
      <c r="U130" s="770"/>
      <c r="V130" s="771"/>
      <c r="W130" s="40" t="s">
        <v>0</v>
      </c>
      <c r="X130" s="41">
        <f>IFERROR(SUM(X120:X128),"0")</f>
        <v>0</v>
      </c>
      <c r="Y130" s="41">
        <f>IFERROR(SUM(Y120:Y128),"0")</f>
        <v>0</v>
      </c>
      <c r="Z130" s="40"/>
      <c r="AA130" s="64"/>
      <c r="AB130" s="64"/>
      <c r="AC130" s="64"/>
    </row>
    <row r="131" spans="1:68" ht="14.25" hidden="1" customHeight="1" x14ac:dyDescent="0.25">
      <c r="A131" s="761" t="s">
        <v>183</v>
      </c>
      <c r="B131" s="761"/>
      <c r="C131" s="761"/>
      <c r="D131" s="761"/>
      <c r="E131" s="761"/>
      <c r="F131" s="761"/>
      <c r="G131" s="761"/>
      <c r="H131" s="761"/>
      <c r="I131" s="761"/>
      <c r="J131" s="761"/>
      <c r="K131" s="761"/>
      <c r="L131" s="761"/>
      <c r="M131" s="761"/>
      <c r="N131" s="761"/>
      <c r="O131" s="761"/>
      <c r="P131" s="761"/>
      <c r="Q131" s="761"/>
      <c r="R131" s="761"/>
      <c r="S131" s="761"/>
      <c r="T131" s="761"/>
      <c r="U131" s="761"/>
      <c r="V131" s="761"/>
      <c r="W131" s="761"/>
      <c r="X131" s="761"/>
      <c r="Y131" s="761"/>
      <c r="Z131" s="761"/>
      <c r="AA131" s="63"/>
      <c r="AB131" s="63"/>
      <c r="AC131" s="63"/>
    </row>
    <row r="132" spans="1:68" ht="37.5" hidden="1" customHeight="1" x14ac:dyDescent="0.25">
      <c r="A132" s="60" t="s">
        <v>262</v>
      </c>
      <c r="B132" s="60" t="s">
        <v>263</v>
      </c>
      <c r="C132" s="34">
        <v>4301060356</v>
      </c>
      <c r="D132" s="762">
        <v>4680115882652</v>
      </c>
      <c r="E132" s="762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4"/>
      <c r="R132" s="764"/>
      <c r="S132" s="764"/>
      <c r="T132" s="76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265</v>
      </c>
      <c r="B133" s="60" t="s">
        <v>266</v>
      </c>
      <c r="C133" s="34">
        <v>4301060317</v>
      </c>
      <c r="D133" s="762">
        <v>4680115880238</v>
      </c>
      <c r="E133" s="762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8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4"/>
      <c r="R133" s="764"/>
      <c r="S133" s="764"/>
      <c r="T133" s="76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772"/>
      <c r="B134" s="772"/>
      <c r="C134" s="772"/>
      <c r="D134" s="772"/>
      <c r="E134" s="772"/>
      <c r="F134" s="772"/>
      <c r="G134" s="772"/>
      <c r="H134" s="772"/>
      <c r="I134" s="772"/>
      <c r="J134" s="772"/>
      <c r="K134" s="772"/>
      <c r="L134" s="772"/>
      <c r="M134" s="772"/>
      <c r="N134" s="772"/>
      <c r="O134" s="773"/>
      <c r="P134" s="769" t="s">
        <v>40</v>
      </c>
      <c r="Q134" s="770"/>
      <c r="R134" s="770"/>
      <c r="S134" s="770"/>
      <c r="T134" s="770"/>
      <c r="U134" s="770"/>
      <c r="V134" s="771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772"/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3"/>
      <c r="P135" s="769" t="s">
        <v>40</v>
      </c>
      <c r="Q135" s="770"/>
      <c r="R135" s="770"/>
      <c r="S135" s="770"/>
      <c r="T135" s="770"/>
      <c r="U135" s="770"/>
      <c r="V135" s="771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hidden="1" customHeight="1" x14ac:dyDescent="0.25">
      <c r="A136" s="760" t="s">
        <v>268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62"/>
      <c r="AB136" s="62"/>
      <c r="AC136" s="62"/>
    </row>
    <row r="137" spans="1:68" ht="14.25" hidden="1" customHeight="1" x14ac:dyDescent="0.25">
      <c r="A137" s="761" t="s">
        <v>101</v>
      </c>
      <c r="B137" s="761"/>
      <c r="C137" s="761"/>
      <c r="D137" s="761"/>
      <c r="E137" s="761"/>
      <c r="F137" s="761"/>
      <c r="G137" s="761"/>
      <c r="H137" s="761"/>
      <c r="I137" s="761"/>
      <c r="J137" s="761"/>
      <c r="K137" s="761"/>
      <c r="L137" s="761"/>
      <c r="M137" s="761"/>
      <c r="N137" s="761"/>
      <c r="O137" s="761"/>
      <c r="P137" s="761"/>
      <c r="Q137" s="761"/>
      <c r="R137" s="761"/>
      <c r="S137" s="761"/>
      <c r="T137" s="761"/>
      <c r="U137" s="761"/>
      <c r="V137" s="761"/>
      <c r="W137" s="761"/>
      <c r="X137" s="761"/>
      <c r="Y137" s="761"/>
      <c r="Z137" s="761"/>
      <c r="AA137" s="63"/>
      <c r="AB137" s="63"/>
      <c r="AC137" s="63"/>
    </row>
    <row r="138" spans="1:68" ht="27" hidden="1" customHeight="1" x14ac:dyDescent="0.25">
      <c r="A138" s="60" t="s">
        <v>269</v>
      </c>
      <c r="B138" s="60" t="s">
        <v>270</v>
      </c>
      <c r="C138" s="34">
        <v>4301011564</v>
      </c>
      <c r="D138" s="762">
        <v>4680115882577</v>
      </c>
      <c r="E138" s="762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64"/>
      <c r="R138" s="764"/>
      <c r="S138" s="764"/>
      <c r="T138" s="765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269</v>
      </c>
      <c r="B139" s="60" t="s">
        <v>272</v>
      </c>
      <c r="C139" s="34">
        <v>4301011562</v>
      </c>
      <c r="D139" s="762">
        <v>4680115882577</v>
      </c>
      <c r="E139" s="762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4"/>
      <c r="R139" s="764"/>
      <c r="S139" s="764"/>
      <c r="T139" s="765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772"/>
      <c r="B140" s="772"/>
      <c r="C140" s="772"/>
      <c r="D140" s="772"/>
      <c r="E140" s="772"/>
      <c r="F140" s="772"/>
      <c r="G140" s="772"/>
      <c r="H140" s="772"/>
      <c r="I140" s="772"/>
      <c r="J140" s="772"/>
      <c r="K140" s="772"/>
      <c r="L140" s="772"/>
      <c r="M140" s="772"/>
      <c r="N140" s="772"/>
      <c r="O140" s="773"/>
      <c r="P140" s="769" t="s">
        <v>40</v>
      </c>
      <c r="Q140" s="770"/>
      <c r="R140" s="770"/>
      <c r="S140" s="770"/>
      <c r="T140" s="770"/>
      <c r="U140" s="770"/>
      <c r="V140" s="771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772"/>
      <c r="B141" s="772"/>
      <c r="C141" s="772"/>
      <c r="D141" s="772"/>
      <c r="E141" s="772"/>
      <c r="F141" s="772"/>
      <c r="G141" s="772"/>
      <c r="H141" s="772"/>
      <c r="I141" s="772"/>
      <c r="J141" s="772"/>
      <c r="K141" s="772"/>
      <c r="L141" s="772"/>
      <c r="M141" s="772"/>
      <c r="N141" s="772"/>
      <c r="O141" s="773"/>
      <c r="P141" s="769" t="s">
        <v>40</v>
      </c>
      <c r="Q141" s="770"/>
      <c r="R141" s="770"/>
      <c r="S141" s="770"/>
      <c r="T141" s="770"/>
      <c r="U141" s="770"/>
      <c r="V141" s="771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761" t="s">
        <v>157</v>
      </c>
      <c r="B142" s="761"/>
      <c r="C142" s="761"/>
      <c r="D142" s="761"/>
      <c r="E142" s="761"/>
      <c r="F142" s="761"/>
      <c r="G142" s="761"/>
      <c r="H142" s="761"/>
      <c r="I142" s="761"/>
      <c r="J142" s="761"/>
      <c r="K142" s="761"/>
      <c r="L142" s="761"/>
      <c r="M142" s="761"/>
      <c r="N142" s="761"/>
      <c r="O142" s="761"/>
      <c r="P142" s="761"/>
      <c r="Q142" s="761"/>
      <c r="R142" s="761"/>
      <c r="S142" s="761"/>
      <c r="T142" s="761"/>
      <c r="U142" s="761"/>
      <c r="V142" s="761"/>
      <c r="W142" s="761"/>
      <c r="X142" s="761"/>
      <c r="Y142" s="761"/>
      <c r="Z142" s="761"/>
      <c r="AA142" s="63"/>
      <c r="AB142" s="63"/>
      <c r="AC142" s="63"/>
    </row>
    <row r="143" spans="1:68" ht="27" hidden="1" customHeight="1" x14ac:dyDescent="0.25">
      <c r="A143" s="60" t="s">
        <v>273</v>
      </c>
      <c r="B143" s="60" t="s">
        <v>274</v>
      </c>
      <c r="C143" s="34">
        <v>4301031235</v>
      </c>
      <c r="D143" s="762">
        <v>4680115883444</v>
      </c>
      <c r="E143" s="762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4"/>
      <c r="R143" s="764"/>
      <c r="S143" s="764"/>
      <c r="T143" s="765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hidden="1" customHeight="1" x14ac:dyDescent="0.25">
      <c r="A144" s="60" t="s">
        <v>273</v>
      </c>
      <c r="B144" s="60" t="s">
        <v>276</v>
      </c>
      <c r="C144" s="34">
        <v>4301031234</v>
      </c>
      <c r="D144" s="762">
        <v>4680115883444</v>
      </c>
      <c r="E144" s="762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4"/>
      <c r="R144" s="764"/>
      <c r="S144" s="764"/>
      <c r="T144" s="765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772"/>
      <c r="B145" s="772"/>
      <c r="C145" s="772"/>
      <c r="D145" s="772"/>
      <c r="E145" s="772"/>
      <c r="F145" s="772"/>
      <c r="G145" s="772"/>
      <c r="H145" s="772"/>
      <c r="I145" s="772"/>
      <c r="J145" s="772"/>
      <c r="K145" s="772"/>
      <c r="L145" s="772"/>
      <c r="M145" s="772"/>
      <c r="N145" s="772"/>
      <c r="O145" s="773"/>
      <c r="P145" s="769" t="s">
        <v>40</v>
      </c>
      <c r="Q145" s="770"/>
      <c r="R145" s="770"/>
      <c r="S145" s="770"/>
      <c r="T145" s="770"/>
      <c r="U145" s="770"/>
      <c r="V145" s="771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772"/>
      <c r="B146" s="772"/>
      <c r="C146" s="772"/>
      <c r="D146" s="772"/>
      <c r="E146" s="772"/>
      <c r="F146" s="772"/>
      <c r="G146" s="772"/>
      <c r="H146" s="772"/>
      <c r="I146" s="772"/>
      <c r="J146" s="772"/>
      <c r="K146" s="772"/>
      <c r="L146" s="772"/>
      <c r="M146" s="772"/>
      <c r="N146" s="772"/>
      <c r="O146" s="773"/>
      <c r="P146" s="769" t="s">
        <v>40</v>
      </c>
      <c r="Q146" s="770"/>
      <c r="R146" s="770"/>
      <c r="S146" s="770"/>
      <c r="T146" s="770"/>
      <c r="U146" s="770"/>
      <c r="V146" s="771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hidden="1" customHeight="1" x14ac:dyDescent="0.25">
      <c r="A147" s="761" t="s">
        <v>78</v>
      </c>
      <c r="B147" s="761"/>
      <c r="C147" s="761"/>
      <c r="D147" s="761"/>
      <c r="E147" s="761"/>
      <c r="F147" s="761"/>
      <c r="G147" s="761"/>
      <c r="H147" s="761"/>
      <c r="I147" s="761"/>
      <c r="J147" s="761"/>
      <c r="K147" s="761"/>
      <c r="L147" s="761"/>
      <c r="M147" s="761"/>
      <c r="N147" s="761"/>
      <c r="O147" s="761"/>
      <c r="P147" s="761"/>
      <c r="Q147" s="761"/>
      <c r="R147" s="761"/>
      <c r="S147" s="761"/>
      <c r="T147" s="761"/>
      <c r="U147" s="761"/>
      <c r="V147" s="761"/>
      <c r="W147" s="761"/>
      <c r="X147" s="761"/>
      <c r="Y147" s="761"/>
      <c r="Z147" s="761"/>
      <c r="AA147" s="63"/>
      <c r="AB147" s="63"/>
      <c r="AC147" s="63"/>
    </row>
    <row r="148" spans="1:68" ht="16.5" hidden="1" customHeight="1" x14ac:dyDescent="0.25">
      <c r="A148" s="60" t="s">
        <v>277</v>
      </c>
      <c r="B148" s="60" t="s">
        <v>278</v>
      </c>
      <c r="C148" s="34">
        <v>4301051477</v>
      </c>
      <c r="D148" s="762">
        <v>4680115882584</v>
      </c>
      <c r="E148" s="762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8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4"/>
      <c r="R148" s="764"/>
      <c r="S148" s="764"/>
      <c r="T148" s="76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hidden="1" customHeight="1" x14ac:dyDescent="0.25">
      <c r="A149" s="60" t="s">
        <v>277</v>
      </c>
      <c r="B149" s="60" t="s">
        <v>279</v>
      </c>
      <c r="C149" s="34">
        <v>4301051476</v>
      </c>
      <c r="D149" s="762">
        <v>4680115882584</v>
      </c>
      <c r="E149" s="762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4"/>
      <c r="R149" s="764"/>
      <c r="S149" s="764"/>
      <c r="T149" s="765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772"/>
      <c r="B150" s="772"/>
      <c r="C150" s="772"/>
      <c r="D150" s="772"/>
      <c r="E150" s="772"/>
      <c r="F150" s="772"/>
      <c r="G150" s="772"/>
      <c r="H150" s="772"/>
      <c r="I150" s="772"/>
      <c r="J150" s="772"/>
      <c r="K150" s="772"/>
      <c r="L150" s="772"/>
      <c r="M150" s="772"/>
      <c r="N150" s="772"/>
      <c r="O150" s="773"/>
      <c r="P150" s="769" t="s">
        <v>40</v>
      </c>
      <c r="Q150" s="770"/>
      <c r="R150" s="770"/>
      <c r="S150" s="770"/>
      <c r="T150" s="770"/>
      <c r="U150" s="770"/>
      <c r="V150" s="771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hidden="1" x14ac:dyDescent="0.2">
      <c r="A151" s="772"/>
      <c r="B151" s="772"/>
      <c r="C151" s="772"/>
      <c r="D151" s="772"/>
      <c r="E151" s="772"/>
      <c r="F151" s="772"/>
      <c r="G151" s="772"/>
      <c r="H151" s="772"/>
      <c r="I151" s="772"/>
      <c r="J151" s="772"/>
      <c r="K151" s="772"/>
      <c r="L151" s="772"/>
      <c r="M151" s="772"/>
      <c r="N151" s="772"/>
      <c r="O151" s="773"/>
      <c r="P151" s="769" t="s">
        <v>40</v>
      </c>
      <c r="Q151" s="770"/>
      <c r="R151" s="770"/>
      <c r="S151" s="770"/>
      <c r="T151" s="770"/>
      <c r="U151" s="770"/>
      <c r="V151" s="771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hidden="1" customHeight="1" x14ac:dyDescent="0.25">
      <c r="A152" s="760" t="s">
        <v>99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62"/>
      <c r="AB152" s="62"/>
      <c r="AC152" s="62"/>
    </row>
    <row r="153" spans="1:68" ht="14.25" hidden="1" customHeight="1" x14ac:dyDescent="0.25">
      <c r="A153" s="761" t="s">
        <v>101</v>
      </c>
      <c r="B153" s="761"/>
      <c r="C153" s="761"/>
      <c r="D153" s="761"/>
      <c r="E153" s="761"/>
      <c r="F153" s="761"/>
      <c r="G153" s="761"/>
      <c r="H153" s="761"/>
      <c r="I153" s="761"/>
      <c r="J153" s="761"/>
      <c r="K153" s="761"/>
      <c r="L153" s="761"/>
      <c r="M153" s="761"/>
      <c r="N153" s="761"/>
      <c r="O153" s="761"/>
      <c r="P153" s="761"/>
      <c r="Q153" s="761"/>
      <c r="R153" s="761"/>
      <c r="S153" s="761"/>
      <c r="T153" s="761"/>
      <c r="U153" s="761"/>
      <c r="V153" s="761"/>
      <c r="W153" s="761"/>
      <c r="X153" s="761"/>
      <c r="Y153" s="761"/>
      <c r="Z153" s="761"/>
      <c r="AA153" s="63"/>
      <c r="AB153" s="63"/>
      <c r="AC153" s="63"/>
    </row>
    <row r="154" spans="1:68" ht="27" hidden="1" customHeight="1" x14ac:dyDescent="0.25">
      <c r="A154" s="60" t="s">
        <v>280</v>
      </c>
      <c r="B154" s="60" t="s">
        <v>281</v>
      </c>
      <c r="C154" s="34">
        <v>4301011705</v>
      </c>
      <c r="D154" s="762">
        <v>4607091384604</v>
      </c>
      <c r="E154" s="762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4"/>
      <c r="R154" s="764"/>
      <c r="S154" s="764"/>
      <c r="T154" s="76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772"/>
      <c r="B155" s="772"/>
      <c r="C155" s="772"/>
      <c r="D155" s="772"/>
      <c r="E155" s="772"/>
      <c r="F155" s="772"/>
      <c r="G155" s="772"/>
      <c r="H155" s="772"/>
      <c r="I155" s="772"/>
      <c r="J155" s="772"/>
      <c r="K155" s="772"/>
      <c r="L155" s="772"/>
      <c r="M155" s="772"/>
      <c r="N155" s="772"/>
      <c r="O155" s="773"/>
      <c r="P155" s="769" t="s">
        <v>40</v>
      </c>
      <c r="Q155" s="770"/>
      <c r="R155" s="770"/>
      <c r="S155" s="770"/>
      <c r="T155" s="770"/>
      <c r="U155" s="770"/>
      <c r="V155" s="771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772"/>
      <c r="B156" s="772"/>
      <c r="C156" s="772"/>
      <c r="D156" s="772"/>
      <c r="E156" s="772"/>
      <c r="F156" s="772"/>
      <c r="G156" s="772"/>
      <c r="H156" s="772"/>
      <c r="I156" s="772"/>
      <c r="J156" s="772"/>
      <c r="K156" s="772"/>
      <c r="L156" s="772"/>
      <c r="M156" s="772"/>
      <c r="N156" s="772"/>
      <c r="O156" s="773"/>
      <c r="P156" s="769" t="s">
        <v>40</v>
      </c>
      <c r="Q156" s="770"/>
      <c r="R156" s="770"/>
      <c r="S156" s="770"/>
      <c r="T156" s="770"/>
      <c r="U156" s="770"/>
      <c r="V156" s="771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hidden="1" customHeight="1" x14ac:dyDescent="0.25">
      <c r="A157" s="761" t="s">
        <v>157</v>
      </c>
      <c r="B157" s="761"/>
      <c r="C157" s="761"/>
      <c r="D157" s="761"/>
      <c r="E157" s="761"/>
      <c r="F157" s="761"/>
      <c r="G157" s="761"/>
      <c r="H157" s="761"/>
      <c r="I157" s="761"/>
      <c r="J157" s="761"/>
      <c r="K157" s="761"/>
      <c r="L157" s="761"/>
      <c r="M157" s="761"/>
      <c r="N157" s="761"/>
      <c r="O157" s="761"/>
      <c r="P157" s="761"/>
      <c r="Q157" s="761"/>
      <c r="R157" s="761"/>
      <c r="S157" s="761"/>
      <c r="T157" s="761"/>
      <c r="U157" s="761"/>
      <c r="V157" s="761"/>
      <c r="W157" s="761"/>
      <c r="X157" s="761"/>
      <c r="Y157" s="761"/>
      <c r="Z157" s="761"/>
      <c r="AA157" s="63"/>
      <c r="AB157" s="63"/>
      <c r="AC157" s="63"/>
    </row>
    <row r="158" spans="1:68" ht="16.5" hidden="1" customHeight="1" x14ac:dyDescent="0.25">
      <c r="A158" s="60" t="s">
        <v>283</v>
      </c>
      <c r="B158" s="60" t="s">
        <v>284</v>
      </c>
      <c r="C158" s="34">
        <v>4301030895</v>
      </c>
      <c r="D158" s="762">
        <v>4607091387667</v>
      </c>
      <c r="E158" s="762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4"/>
      <c r="R158" s="764"/>
      <c r="S158" s="764"/>
      <c r="T158" s="76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hidden="1" customHeight="1" x14ac:dyDescent="0.25">
      <c r="A159" s="60" t="s">
        <v>286</v>
      </c>
      <c r="B159" s="60" t="s">
        <v>287</v>
      </c>
      <c r="C159" s="34">
        <v>4301030961</v>
      </c>
      <c r="D159" s="762">
        <v>4607091387636</v>
      </c>
      <c r="E159" s="762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4"/>
      <c r="R159" s="764"/>
      <c r="S159" s="764"/>
      <c r="T159" s="76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hidden="1" customHeight="1" x14ac:dyDescent="0.25">
      <c r="A160" s="60" t="s">
        <v>289</v>
      </c>
      <c r="B160" s="60" t="s">
        <v>290</v>
      </c>
      <c r="C160" s="34">
        <v>4301030963</v>
      </c>
      <c r="D160" s="762">
        <v>4607091382426</v>
      </c>
      <c r="E160" s="762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8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4"/>
      <c r="R160" s="764"/>
      <c r="S160" s="764"/>
      <c r="T160" s="765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hidden="1" customHeight="1" x14ac:dyDescent="0.25">
      <c r="A161" s="60" t="s">
        <v>292</v>
      </c>
      <c r="B161" s="60" t="s">
        <v>293</v>
      </c>
      <c r="C161" s="34">
        <v>4301030962</v>
      </c>
      <c r="D161" s="762">
        <v>4607091386547</v>
      </c>
      <c r="E161" s="762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8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4"/>
      <c r="R161" s="764"/>
      <c r="S161" s="764"/>
      <c r="T161" s="76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hidden="1" customHeight="1" x14ac:dyDescent="0.25">
      <c r="A162" s="60" t="s">
        <v>294</v>
      </c>
      <c r="B162" s="60" t="s">
        <v>295</v>
      </c>
      <c r="C162" s="34">
        <v>4301030964</v>
      </c>
      <c r="D162" s="762">
        <v>4607091382464</v>
      </c>
      <c r="E162" s="762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8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4"/>
      <c r="R162" s="764"/>
      <c r="S162" s="764"/>
      <c r="T162" s="76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idden="1" x14ac:dyDescent="0.2">
      <c r="A163" s="772"/>
      <c r="B163" s="772"/>
      <c r="C163" s="772"/>
      <c r="D163" s="772"/>
      <c r="E163" s="772"/>
      <c r="F163" s="772"/>
      <c r="G163" s="772"/>
      <c r="H163" s="772"/>
      <c r="I163" s="772"/>
      <c r="J163" s="772"/>
      <c r="K163" s="772"/>
      <c r="L163" s="772"/>
      <c r="M163" s="772"/>
      <c r="N163" s="772"/>
      <c r="O163" s="773"/>
      <c r="P163" s="769" t="s">
        <v>40</v>
      </c>
      <c r="Q163" s="770"/>
      <c r="R163" s="770"/>
      <c r="S163" s="770"/>
      <c r="T163" s="770"/>
      <c r="U163" s="770"/>
      <c r="V163" s="771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hidden="1" x14ac:dyDescent="0.2">
      <c r="A164" s="772"/>
      <c r="B164" s="772"/>
      <c r="C164" s="772"/>
      <c r="D164" s="772"/>
      <c r="E164" s="772"/>
      <c r="F164" s="772"/>
      <c r="G164" s="772"/>
      <c r="H164" s="772"/>
      <c r="I164" s="772"/>
      <c r="J164" s="772"/>
      <c r="K164" s="772"/>
      <c r="L164" s="772"/>
      <c r="M164" s="772"/>
      <c r="N164" s="772"/>
      <c r="O164" s="773"/>
      <c r="P164" s="769" t="s">
        <v>40</v>
      </c>
      <c r="Q164" s="770"/>
      <c r="R164" s="770"/>
      <c r="S164" s="770"/>
      <c r="T164" s="770"/>
      <c r="U164" s="770"/>
      <c r="V164" s="771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hidden="1" customHeight="1" x14ac:dyDescent="0.25">
      <c r="A165" s="761" t="s">
        <v>78</v>
      </c>
      <c r="B165" s="761"/>
      <c r="C165" s="761"/>
      <c r="D165" s="761"/>
      <c r="E165" s="761"/>
      <c r="F165" s="761"/>
      <c r="G165" s="761"/>
      <c r="H165" s="761"/>
      <c r="I165" s="761"/>
      <c r="J165" s="761"/>
      <c r="K165" s="761"/>
      <c r="L165" s="761"/>
      <c r="M165" s="761"/>
      <c r="N165" s="761"/>
      <c r="O165" s="761"/>
      <c r="P165" s="761"/>
      <c r="Q165" s="761"/>
      <c r="R165" s="761"/>
      <c r="S165" s="761"/>
      <c r="T165" s="761"/>
      <c r="U165" s="761"/>
      <c r="V165" s="761"/>
      <c r="W165" s="761"/>
      <c r="X165" s="761"/>
      <c r="Y165" s="761"/>
      <c r="Z165" s="761"/>
      <c r="AA165" s="63"/>
      <c r="AB165" s="63"/>
      <c r="AC165" s="63"/>
    </row>
    <row r="166" spans="1:68" ht="16.5" hidden="1" customHeight="1" x14ac:dyDescent="0.25">
      <c r="A166" s="60" t="s">
        <v>296</v>
      </c>
      <c r="B166" s="60" t="s">
        <v>297</v>
      </c>
      <c r="C166" s="34">
        <v>4301051653</v>
      </c>
      <c r="D166" s="762">
        <v>4607091386264</v>
      </c>
      <c r="E166" s="762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8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4"/>
      <c r="R166" s="764"/>
      <c r="S166" s="764"/>
      <c r="T166" s="76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hidden="1" customHeight="1" x14ac:dyDescent="0.25">
      <c r="A167" s="60" t="s">
        <v>299</v>
      </c>
      <c r="B167" s="60" t="s">
        <v>300</v>
      </c>
      <c r="C167" s="34">
        <v>4301051313</v>
      </c>
      <c r="D167" s="762">
        <v>4607091385427</v>
      </c>
      <c r="E167" s="762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8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4"/>
      <c r="R167" s="764"/>
      <c r="S167" s="764"/>
      <c r="T167" s="76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idden="1" x14ac:dyDescent="0.2">
      <c r="A168" s="772"/>
      <c r="B168" s="772"/>
      <c r="C168" s="772"/>
      <c r="D168" s="772"/>
      <c r="E168" s="772"/>
      <c r="F168" s="772"/>
      <c r="G168" s="772"/>
      <c r="H168" s="772"/>
      <c r="I168" s="772"/>
      <c r="J168" s="772"/>
      <c r="K168" s="772"/>
      <c r="L168" s="772"/>
      <c r="M168" s="772"/>
      <c r="N168" s="772"/>
      <c r="O168" s="773"/>
      <c r="P168" s="769" t="s">
        <v>40</v>
      </c>
      <c r="Q168" s="770"/>
      <c r="R168" s="770"/>
      <c r="S168" s="770"/>
      <c r="T168" s="770"/>
      <c r="U168" s="770"/>
      <c r="V168" s="77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hidden="1" x14ac:dyDescent="0.2">
      <c r="A169" s="772"/>
      <c r="B169" s="772"/>
      <c r="C169" s="772"/>
      <c r="D169" s="772"/>
      <c r="E169" s="772"/>
      <c r="F169" s="772"/>
      <c r="G169" s="772"/>
      <c r="H169" s="772"/>
      <c r="I169" s="772"/>
      <c r="J169" s="772"/>
      <c r="K169" s="772"/>
      <c r="L169" s="772"/>
      <c r="M169" s="772"/>
      <c r="N169" s="772"/>
      <c r="O169" s="773"/>
      <c r="P169" s="769" t="s">
        <v>40</v>
      </c>
      <c r="Q169" s="770"/>
      <c r="R169" s="770"/>
      <c r="S169" s="770"/>
      <c r="T169" s="770"/>
      <c r="U169" s="770"/>
      <c r="V169" s="77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hidden="1" customHeight="1" x14ac:dyDescent="0.2">
      <c r="A170" s="759" t="s">
        <v>302</v>
      </c>
      <c r="B170" s="759"/>
      <c r="C170" s="759"/>
      <c r="D170" s="759"/>
      <c r="E170" s="759"/>
      <c r="F170" s="759"/>
      <c r="G170" s="759"/>
      <c r="H170" s="759"/>
      <c r="I170" s="759"/>
      <c r="J170" s="759"/>
      <c r="K170" s="759"/>
      <c r="L170" s="759"/>
      <c r="M170" s="759"/>
      <c r="N170" s="759"/>
      <c r="O170" s="759"/>
      <c r="P170" s="759"/>
      <c r="Q170" s="759"/>
      <c r="R170" s="759"/>
      <c r="S170" s="759"/>
      <c r="T170" s="759"/>
      <c r="U170" s="759"/>
      <c r="V170" s="759"/>
      <c r="W170" s="759"/>
      <c r="X170" s="759"/>
      <c r="Y170" s="759"/>
      <c r="Z170" s="759"/>
      <c r="AA170" s="52"/>
      <c r="AB170" s="52"/>
      <c r="AC170" s="52"/>
    </row>
    <row r="171" spans="1:68" ht="16.5" hidden="1" customHeight="1" x14ac:dyDescent="0.25">
      <c r="A171" s="760" t="s">
        <v>303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62"/>
      <c r="AB171" s="62"/>
      <c r="AC171" s="62"/>
    </row>
    <row r="172" spans="1:68" ht="14.25" hidden="1" customHeight="1" x14ac:dyDescent="0.25">
      <c r="A172" s="761" t="s">
        <v>146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1"/>
      <c r="N172" s="761"/>
      <c r="O172" s="761"/>
      <c r="P172" s="761"/>
      <c r="Q172" s="761"/>
      <c r="R172" s="761"/>
      <c r="S172" s="761"/>
      <c r="T172" s="761"/>
      <c r="U172" s="761"/>
      <c r="V172" s="761"/>
      <c r="W172" s="761"/>
      <c r="X172" s="761"/>
      <c r="Y172" s="761"/>
      <c r="Z172" s="761"/>
      <c r="AA172" s="63"/>
      <c r="AB172" s="63"/>
      <c r="AC172" s="63"/>
    </row>
    <row r="173" spans="1:68" ht="27" hidden="1" customHeight="1" x14ac:dyDescent="0.25">
      <c r="A173" s="60" t="s">
        <v>304</v>
      </c>
      <c r="B173" s="60" t="s">
        <v>305</v>
      </c>
      <c r="C173" s="34">
        <v>4301020323</v>
      </c>
      <c r="D173" s="762">
        <v>4680115886223</v>
      </c>
      <c r="E173" s="762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8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4"/>
      <c r="R173" s="764"/>
      <c r="S173" s="764"/>
      <c r="T173" s="765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idden="1" x14ac:dyDescent="0.2">
      <c r="A174" s="772"/>
      <c r="B174" s="772"/>
      <c r="C174" s="772"/>
      <c r="D174" s="772"/>
      <c r="E174" s="772"/>
      <c r="F174" s="772"/>
      <c r="G174" s="772"/>
      <c r="H174" s="772"/>
      <c r="I174" s="772"/>
      <c r="J174" s="772"/>
      <c r="K174" s="772"/>
      <c r="L174" s="772"/>
      <c r="M174" s="772"/>
      <c r="N174" s="772"/>
      <c r="O174" s="773"/>
      <c r="P174" s="769" t="s">
        <v>40</v>
      </c>
      <c r="Q174" s="770"/>
      <c r="R174" s="770"/>
      <c r="S174" s="770"/>
      <c r="T174" s="770"/>
      <c r="U174" s="770"/>
      <c r="V174" s="771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hidden="1" x14ac:dyDescent="0.2">
      <c r="A175" s="772"/>
      <c r="B175" s="772"/>
      <c r="C175" s="772"/>
      <c r="D175" s="772"/>
      <c r="E175" s="772"/>
      <c r="F175" s="772"/>
      <c r="G175" s="772"/>
      <c r="H175" s="772"/>
      <c r="I175" s="772"/>
      <c r="J175" s="772"/>
      <c r="K175" s="772"/>
      <c r="L175" s="772"/>
      <c r="M175" s="772"/>
      <c r="N175" s="772"/>
      <c r="O175" s="773"/>
      <c r="P175" s="769" t="s">
        <v>40</v>
      </c>
      <c r="Q175" s="770"/>
      <c r="R175" s="770"/>
      <c r="S175" s="770"/>
      <c r="T175" s="770"/>
      <c r="U175" s="770"/>
      <c r="V175" s="771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761" t="s">
        <v>157</v>
      </c>
      <c r="B176" s="761"/>
      <c r="C176" s="761"/>
      <c r="D176" s="761"/>
      <c r="E176" s="761"/>
      <c r="F176" s="761"/>
      <c r="G176" s="761"/>
      <c r="H176" s="761"/>
      <c r="I176" s="761"/>
      <c r="J176" s="761"/>
      <c r="K176" s="761"/>
      <c r="L176" s="761"/>
      <c r="M176" s="761"/>
      <c r="N176" s="761"/>
      <c r="O176" s="761"/>
      <c r="P176" s="761"/>
      <c r="Q176" s="761"/>
      <c r="R176" s="761"/>
      <c r="S176" s="761"/>
      <c r="T176" s="761"/>
      <c r="U176" s="761"/>
      <c r="V176" s="761"/>
      <c r="W176" s="761"/>
      <c r="X176" s="761"/>
      <c r="Y176" s="761"/>
      <c r="Z176" s="761"/>
      <c r="AA176" s="63"/>
      <c r="AB176" s="63"/>
      <c r="AC176" s="63"/>
    </row>
    <row r="177" spans="1:68" ht="27" hidden="1" customHeight="1" x14ac:dyDescent="0.25">
      <c r="A177" s="60" t="s">
        <v>307</v>
      </c>
      <c r="B177" s="60" t="s">
        <v>308</v>
      </c>
      <c r="C177" s="34">
        <v>4301031191</v>
      </c>
      <c r="D177" s="762">
        <v>4680115880993</v>
      </c>
      <c r="E177" s="762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4"/>
      <c r="R177" s="764"/>
      <c r="S177" s="764"/>
      <c r="T177" s="765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5" si="21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0</v>
      </c>
      <c r="BN177" s="75">
        <f t="shared" ref="BN177:BN185" si="23">IFERROR(Y177*I177/H177,"0")</f>
        <v>0</v>
      </c>
      <c r="BO177" s="75">
        <f t="shared" ref="BO177:BO185" si="24">IFERROR(1/J177*(X177/H177),"0")</f>
        <v>0</v>
      </c>
      <c r="BP177" s="75">
        <f t="shared" ref="BP177:BP185" si="25">IFERROR(1/J177*(Y177/H177),"0")</f>
        <v>0</v>
      </c>
    </row>
    <row r="178" spans="1:68" ht="27" hidden="1" customHeight="1" x14ac:dyDescent="0.25">
      <c r="A178" s="60" t="s">
        <v>310</v>
      </c>
      <c r="B178" s="60" t="s">
        <v>311</v>
      </c>
      <c r="C178" s="34">
        <v>4301031204</v>
      </c>
      <c r="D178" s="762">
        <v>4680115881761</v>
      </c>
      <c r="E178" s="762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8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4"/>
      <c r="R178" s="764"/>
      <c r="S178" s="764"/>
      <c r="T178" s="765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hidden="1" customHeight="1" x14ac:dyDescent="0.25">
      <c r="A179" s="60" t="s">
        <v>313</v>
      </c>
      <c r="B179" s="60" t="s">
        <v>314</v>
      </c>
      <c r="C179" s="34">
        <v>4301031201</v>
      </c>
      <c r="D179" s="762">
        <v>4680115881563</v>
      </c>
      <c r="E179" s="762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8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4"/>
      <c r="R179" s="764"/>
      <c r="S179" s="764"/>
      <c r="T179" s="765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hidden="1" customHeight="1" x14ac:dyDescent="0.25">
      <c r="A180" s="60" t="s">
        <v>316</v>
      </c>
      <c r="B180" s="60" t="s">
        <v>317</v>
      </c>
      <c r="C180" s="34">
        <v>4301031199</v>
      </c>
      <c r="D180" s="762">
        <v>4680115880986</v>
      </c>
      <c r="E180" s="762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8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4"/>
      <c r="R180" s="764"/>
      <c r="S180" s="764"/>
      <c r="T180" s="765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hidden="1" customHeight="1" x14ac:dyDescent="0.25">
      <c r="A181" s="60" t="s">
        <v>318</v>
      </c>
      <c r="B181" s="60" t="s">
        <v>319</v>
      </c>
      <c r="C181" s="34">
        <v>4301031205</v>
      </c>
      <c r="D181" s="762">
        <v>4680115881785</v>
      </c>
      <c r="E181" s="762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4"/>
      <c r="R181" s="764"/>
      <c r="S181" s="764"/>
      <c r="T181" s="765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hidden="1" customHeight="1" x14ac:dyDescent="0.25">
      <c r="A182" s="60" t="s">
        <v>320</v>
      </c>
      <c r="B182" s="60" t="s">
        <v>321</v>
      </c>
      <c r="C182" s="34">
        <v>4301031399</v>
      </c>
      <c r="D182" s="762">
        <v>4680115886537</v>
      </c>
      <c r="E182" s="762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855" t="s">
        <v>322</v>
      </c>
      <c r="Q182" s="764"/>
      <c r="R182" s="764"/>
      <c r="S182" s="764"/>
      <c r="T182" s="765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hidden="1" customHeight="1" x14ac:dyDescent="0.25">
      <c r="A183" s="60" t="s">
        <v>324</v>
      </c>
      <c r="B183" s="60" t="s">
        <v>325</v>
      </c>
      <c r="C183" s="34">
        <v>4301031202</v>
      </c>
      <c r="D183" s="762">
        <v>4680115881679</v>
      </c>
      <c r="E183" s="762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64"/>
      <c r="R183" s="764"/>
      <c r="S183" s="764"/>
      <c r="T183" s="765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hidden="1" customHeight="1" x14ac:dyDescent="0.25">
      <c r="A184" s="60" t="s">
        <v>326</v>
      </c>
      <c r="B184" s="60" t="s">
        <v>327</v>
      </c>
      <c r="C184" s="34">
        <v>4301031158</v>
      </c>
      <c r="D184" s="762">
        <v>4680115880191</v>
      </c>
      <c r="E184" s="762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64"/>
      <c r="R184" s="764"/>
      <c r="S184" s="764"/>
      <c r="T184" s="76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hidden="1" customHeight="1" x14ac:dyDescent="0.25">
      <c r="A185" s="60" t="s">
        <v>328</v>
      </c>
      <c r="B185" s="60" t="s">
        <v>329</v>
      </c>
      <c r="C185" s="34">
        <v>4301031245</v>
      </c>
      <c r="D185" s="762">
        <v>4680115883963</v>
      </c>
      <c r="E185" s="762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8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64"/>
      <c r="R185" s="764"/>
      <c r="S185" s="764"/>
      <c r="T185" s="76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idden="1" x14ac:dyDescent="0.2">
      <c r="A186" s="772"/>
      <c r="B186" s="772"/>
      <c r="C186" s="772"/>
      <c r="D186" s="772"/>
      <c r="E186" s="772"/>
      <c r="F186" s="772"/>
      <c r="G186" s="772"/>
      <c r="H186" s="772"/>
      <c r="I186" s="772"/>
      <c r="J186" s="772"/>
      <c r="K186" s="772"/>
      <c r="L186" s="772"/>
      <c r="M186" s="772"/>
      <c r="N186" s="772"/>
      <c r="O186" s="773"/>
      <c r="P186" s="769" t="s">
        <v>40</v>
      </c>
      <c r="Q186" s="770"/>
      <c r="R186" s="770"/>
      <c r="S186" s="770"/>
      <c r="T186" s="770"/>
      <c r="U186" s="770"/>
      <c r="V186" s="771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0</v>
      </c>
      <c r="Y186" s="41">
        <f>IFERROR(Y177/H177,"0")+IFERROR(Y178/H178,"0")+IFERROR(Y179/H179,"0")+IFERROR(Y180/H180,"0")+IFERROR(Y181/H181,"0")+IFERROR(Y182/H182,"0")+IFERROR(Y183/H183,"0")+IFERROR(Y184/H184,"0")+IFERROR(Y185/H185,"0")</f>
        <v>0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4"/>
      <c r="AB186" s="64"/>
      <c r="AC186" s="64"/>
    </row>
    <row r="187" spans="1:68" hidden="1" x14ac:dyDescent="0.2">
      <c r="A187" s="772"/>
      <c r="B187" s="772"/>
      <c r="C187" s="772"/>
      <c r="D187" s="772"/>
      <c r="E187" s="772"/>
      <c r="F187" s="772"/>
      <c r="G187" s="772"/>
      <c r="H187" s="772"/>
      <c r="I187" s="772"/>
      <c r="J187" s="772"/>
      <c r="K187" s="772"/>
      <c r="L187" s="772"/>
      <c r="M187" s="772"/>
      <c r="N187" s="772"/>
      <c r="O187" s="773"/>
      <c r="P187" s="769" t="s">
        <v>40</v>
      </c>
      <c r="Q187" s="770"/>
      <c r="R187" s="770"/>
      <c r="S187" s="770"/>
      <c r="T187" s="770"/>
      <c r="U187" s="770"/>
      <c r="V187" s="771"/>
      <c r="W187" s="40" t="s">
        <v>0</v>
      </c>
      <c r="X187" s="41">
        <f>IFERROR(SUM(X177:X185),"0")</f>
        <v>0</v>
      </c>
      <c r="Y187" s="41">
        <f>IFERROR(SUM(Y177:Y185),"0")</f>
        <v>0</v>
      </c>
      <c r="Z187" s="40"/>
      <c r="AA187" s="64"/>
      <c r="AB187" s="64"/>
      <c r="AC187" s="64"/>
    </row>
    <row r="188" spans="1:68" ht="16.5" hidden="1" customHeight="1" x14ac:dyDescent="0.25">
      <c r="A188" s="760" t="s">
        <v>331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62"/>
      <c r="AB188" s="62"/>
      <c r="AC188" s="62"/>
    </row>
    <row r="189" spans="1:68" ht="14.25" hidden="1" customHeight="1" x14ac:dyDescent="0.25">
      <c r="A189" s="761" t="s">
        <v>101</v>
      </c>
      <c r="B189" s="761"/>
      <c r="C189" s="761"/>
      <c r="D189" s="761"/>
      <c r="E189" s="761"/>
      <c r="F189" s="761"/>
      <c r="G189" s="761"/>
      <c r="H189" s="761"/>
      <c r="I189" s="761"/>
      <c r="J189" s="761"/>
      <c r="K189" s="761"/>
      <c r="L189" s="761"/>
      <c r="M189" s="761"/>
      <c r="N189" s="761"/>
      <c r="O189" s="761"/>
      <c r="P189" s="761"/>
      <c r="Q189" s="761"/>
      <c r="R189" s="761"/>
      <c r="S189" s="761"/>
      <c r="T189" s="761"/>
      <c r="U189" s="761"/>
      <c r="V189" s="761"/>
      <c r="W189" s="761"/>
      <c r="X189" s="761"/>
      <c r="Y189" s="761"/>
      <c r="Z189" s="761"/>
      <c r="AA189" s="63"/>
      <c r="AB189" s="63"/>
      <c r="AC189" s="63"/>
    </row>
    <row r="190" spans="1:68" ht="16.5" hidden="1" customHeight="1" x14ac:dyDescent="0.25">
      <c r="A190" s="60" t="s">
        <v>332</v>
      </c>
      <c r="B190" s="60" t="s">
        <v>333</v>
      </c>
      <c r="C190" s="34">
        <v>4301011450</v>
      </c>
      <c r="D190" s="762">
        <v>4680115881402</v>
      </c>
      <c r="E190" s="76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8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64"/>
      <c r="R190" s="764"/>
      <c r="S190" s="764"/>
      <c r="T190" s="765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hidden="1" customHeight="1" x14ac:dyDescent="0.25">
      <c r="A191" s="60" t="s">
        <v>335</v>
      </c>
      <c r="B191" s="60" t="s">
        <v>336</v>
      </c>
      <c r="C191" s="34">
        <v>4301011768</v>
      </c>
      <c r="D191" s="762">
        <v>4680115881396</v>
      </c>
      <c r="E191" s="762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8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64"/>
      <c r="R191" s="764"/>
      <c r="S191" s="764"/>
      <c r="T191" s="765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772"/>
      <c r="B192" s="772"/>
      <c r="C192" s="772"/>
      <c r="D192" s="772"/>
      <c r="E192" s="772"/>
      <c r="F192" s="772"/>
      <c r="G192" s="772"/>
      <c r="H192" s="772"/>
      <c r="I192" s="772"/>
      <c r="J192" s="772"/>
      <c r="K192" s="772"/>
      <c r="L192" s="772"/>
      <c r="M192" s="772"/>
      <c r="N192" s="772"/>
      <c r="O192" s="773"/>
      <c r="P192" s="769" t="s">
        <v>40</v>
      </c>
      <c r="Q192" s="770"/>
      <c r="R192" s="770"/>
      <c r="S192" s="770"/>
      <c r="T192" s="770"/>
      <c r="U192" s="770"/>
      <c r="V192" s="771"/>
      <c r="W192" s="40" t="s">
        <v>39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772"/>
      <c r="B193" s="772"/>
      <c r="C193" s="772"/>
      <c r="D193" s="772"/>
      <c r="E193" s="772"/>
      <c r="F193" s="772"/>
      <c r="G193" s="772"/>
      <c r="H193" s="772"/>
      <c r="I193" s="772"/>
      <c r="J193" s="772"/>
      <c r="K193" s="772"/>
      <c r="L193" s="772"/>
      <c r="M193" s="772"/>
      <c r="N193" s="772"/>
      <c r="O193" s="773"/>
      <c r="P193" s="769" t="s">
        <v>40</v>
      </c>
      <c r="Q193" s="770"/>
      <c r="R193" s="770"/>
      <c r="S193" s="770"/>
      <c r="T193" s="770"/>
      <c r="U193" s="770"/>
      <c r="V193" s="771"/>
      <c r="W193" s="40" t="s">
        <v>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761" t="s">
        <v>146</v>
      </c>
      <c r="B194" s="761"/>
      <c r="C194" s="761"/>
      <c r="D194" s="761"/>
      <c r="E194" s="761"/>
      <c r="F194" s="761"/>
      <c r="G194" s="761"/>
      <c r="H194" s="761"/>
      <c r="I194" s="761"/>
      <c r="J194" s="761"/>
      <c r="K194" s="761"/>
      <c r="L194" s="761"/>
      <c r="M194" s="761"/>
      <c r="N194" s="761"/>
      <c r="O194" s="761"/>
      <c r="P194" s="761"/>
      <c r="Q194" s="761"/>
      <c r="R194" s="761"/>
      <c r="S194" s="761"/>
      <c r="T194" s="761"/>
      <c r="U194" s="761"/>
      <c r="V194" s="761"/>
      <c r="W194" s="761"/>
      <c r="X194" s="761"/>
      <c r="Y194" s="761"/>
      <c r="Z194" s="761"/>
      <c r="AA194" s="63"/>
      <c r="AB194" s="63"/>
      <c r="AC194" s="63"/>
    </row>
    <row r="195" spans="1:68" ht="16.5" hidden="1" customHeight="1" x14ac:dyDescent="0.25">
      <c r="A195" s="60" t="s">
        <v>337</v>
      </c>
      <c r="B195" s="60" t="s">
        <v>338</v>
      </c>
      <c r="C195" s="34">
        <v>4301020262</v>
      </c>
      <c r="D195" s="762">
        <v>4680115882935</v>
      </c>
      <c r="E195" s="762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64"/>
      <c r="R195" s="764"/>
      <c r="S195" s="764"/>
      <c r="T195" s="765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IFERROR(IF(Y195=0,"",ROUNDUP(Y195/H195,0)*0.01898),"")</f>
        <v/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t="16.5" hidden="1" customHeight="1" x14ac:dyDescent="0.25">
      <c r="A196" s="60" t="s">
        <v>340</v>
      </c>
      <c r="B196" s="60" t="s">
        <v>341</v>
      </c>
      <c r="C196" s="34">
        <v>4301020220</v>
      </c>
      <c r="D196" s="762">
        <v>4680115880764</v>
      </c>
      <c r="E196" s="762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64"/>
      <c r="R196" s="764"/>
      <c r="S196" s="764"/>
      <c r="T196" s="765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hidden="1" x14ac:dyDescent="0.2">
      <c r="A197" s="772"/>
      <c r="B197" s="772"/>
      <c r="C197" s="772"/>
      <c r="D197" s="772"/>
      <c r="E197" s="772"/>
      <c r="F197" s="772"/>
      <c r="G197" s="772"/>
      <c r="H197" s="772"/>
      <c r="I197" s="772"/>
      <c r="J197" s="772"/>
      <c r="K197" s="772"/>
      <c r="L197" s="772"/>
      <c r="M197" s="772"/>
      <c r="N197" s="772"/>
      <c r="O197" s="773"/>
      <c r="P197" s="769" t="s">
        <v>40</v>
      </c>
      <c r="Q197" s="770"/>
      <c r="R197" s="770"/>
      <c r="S197" s="770"/>
      <c r="T197" s="770"/>
      <c r="U197" s="770"/>
      <c r="V197" s="771"/>
      <c r="W197" s="40" t="s">
        <v>39</v>
      </c>
      <c r="X197" s="41">
        <f>IFERROR(X195/H195,"0")+IFERROR(X196/H196,"0")</f>
        <v>0</v>
      </c>
      <c r="Y197" s="41">
        <f>IFERROR(Y195/H195,"0")+IFERROR(Y196/H196,"0")</f>
        <v>0</v>
      </c>
      <c r="Z197" s="41">
        <f>IFERROR(IF(Z195="",0,Z195),"0")+IFERROR(IF(Z196="",0,Z196),"0")</f>
        <v>0</v>
      </c>
      <c r="AA197" s="64"/>
      <c r="AB197" s="64"/>
      <c r="AC197" s="64"/>
    </row>
    <row r="198" spans="1:68" hidden="1" x14ac:dyDescent="0.2">
      <c r="A198" s="772"/>
      <c r="B198" s="772"/>
      <c r="C198" s="772"/>
      <c r="D198" s="772"/>
      <c r="E198" s="772"/>
      <c r="F198" s="772"/>
      <c r="G198" s="772"/>
      <c r="H198" s="772"/>
      <c r="I198" s="772"/>
      <c r="J198" s="772"/>
      <c r="K198" s="772"/>
      <c r="L198" s="772"/>
      <c r="M198" s="772"/>
      <c r="N198" s="772"/>
      <c r="O198" s="773"/>
      <c r="P198" s="769" t="s">
        <v>40</v>
      </c>
      <c r="Q198" s="770"/>
      <c r="R198" s="770"/>
      <c r="S198" s="770"/>
      <c r="T198" s="770"/>
      <c r="U198" s="770"/>
      <c r="V198" s="771"/>
      <c r="W198" s="40" t="s">
        <v>0</v>
      </c>
      <c r="X198" s="41">
        <f>IFERROR(SUM(X195:X196),"0")</f>
        <v>0</v>
      </c>
      <c r="Y198" s="41">
        <f>IFERROR(SUM(Y195:Y196),"0")</f>
        <v>0</v>
      </c>
      <c r="Z198" s="40"/>
      <c r="AA198" s="64"/>
      <c r="AB198" s="64"/>
      <c r="AC198" s="64"/>
    </row>
    <row r="199" spans="1:68" ht="14.25" hidden="1" customHeight="1" x14ac:dyDescent="0.25">
      <c r="A199" s="761" t="s">
        <v>157</v>
      </c>
      <c r="B199" s="761"/>
      <c r="C199" s="761"/>
      <c r="D199" s="761"/>
      <c r="E199" s="761"/>
      <c r="F199" s="761"/>
      <c r="G199" s="761"/>
      <c r="H199" s="761"/>
      <c r="I199" s="761"/>
      <c r="J199" s="761"/>
      <c r="K199" s="761"/>
      <c r="L199" s="761"/>
      <c r="M199" s="761"/>
      <c r="N199" s="761"/>
      <c r="O199" s="761"/>
      <c r="P199" s="761"/>
      <c r="Q199" s="761"/>
      <c r="R199" s="761"/>
      <c r="S199" s="761"/>
      <c r="T199" s="761"/>
      <c r="U199" s="761"/>
      <c r="V199" s="761"/>
      <c r="W199" s="761"/>
      <c r="X199" s="761"/>
      <c r="Y199" s="761"/>
      <c r="Z199" s="761"/>
      <c r="AA199" s="63"/>
      <c r="AB199" s="63"/>
      <c r="AC199" s="63"/>
    </row>
    <row r="200" spans="1:68" ht="27" hidden="1" customHeight="1" x14ac:dyDescent="0.25">
      <c r="A200" s="60" t="s">
        <v>342</v>
      </c>
      <c r="B200" s="60" t="s">
        <v>343</v>
      </c>
      <c r="C200" s="34">
        <v>4301031224</v>
      </c>
      <c r="D200" s="762">
        <v>4680115882683</v>
      </c>
      <c r="E200" s="762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64"/>
      <c r="R200" s="764"/>
      <c r="S200" s="764"/>
      <c r="T200" s="76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ref="Y200:Y207" si="26">IFERROR(IF(X200="",0,CEILING((X200/$H200),1)*$H200),"")</f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0</v>
      </c>
      <c r="BN200" s="75">
        <f t="shared" ref="BN200:BN207" si="28">IFERROR(Y200*I200/H200,"0")</f>
        <v>0</v>
      </c>
      <c r="BO200" s="75">
        <f t="shared" ref="BO200:BO207" si="29">IFERROR(1/J200*(X200/H200),"0")</f>
        <v>0</v>
      </c>
      <c r="BP200" s="75">
        <f t="shared" ref="BP200:BP207" si="30">IFERROR(1/J200*(Y200/H200),"0")</f>
        <v>0</v>
      </c>
    </row>
    <row r="201" spans="1:68" ht="27" hidden="1" customHeight="1" x14ac:dyDescent="0.25">
      <c r="A201" s="60" t="s">
        <v>345</v>
      </c>
      <c r="B201" s="60" t="s">
        <v>346</v>
      </c>
      <c r="C201" s="34">
        <v>4301031230</v>
      </c>
      <c r="D201" s="762">
        <v>4680115882690</v>
      </c>
      <c r="E201" s="762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64"/>
      <c r="R201" s="764"/>
      <c r="S201" s="764"/>
      <c r="T201" s="765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26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hidden="1" customHeight="1" x14ac:dyDescent="0.25">
      <c r="A202" s="60" t="s">
        <v>348</v>
      </c>
      <c r="B202" s="60" t="s">
        <v>349</v>
      </c>
      <c r="C202" s="34">
        <v>4301031220</v>
      </c>
      <c r="D202" s="762">
        <v>4680115882669</v>
      </c>
      <c r="E202" s="762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8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64"/>
      <c r="R202" s="764"/>
      <c r="S202" s="764"/>
      <c r="T202" s="765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6"/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351</v>
      </c>
      <c r="B203" s="60" t="s">
        <v>352</v>
      </c>
      <c r="C203" s="34">
        <v>4301031221</v>
      </c>
      <c r="D203" s="762">
        <v>4680115882676</v>
      </c>
      <c r="E203" s="762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8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64"/>
      <c r="R203" s="764"/>
      <c r="S203" s="764"/>
      <c r="T203" s="765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hidden="1" customHeight="1" x14ac:dyDescent="0.25">
      <c r="A204" s="60" t="s">
        <v>354</v>
      </c>
      <c r="B204" s="60" t="s">
        <v>355</v>
      </c>
      <c r="C204" s="34">
        <v>4301031223</v>
      </c>
      <c r="D204" s="762">
        <v>4680115884014</v>
      </c>
      <c r="E204" s="762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64"/>
      <c r="R204" s="764"/>
      <c r="S204" s="764"/>
      <c r="T204" s="765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hidden="1" customHeight="1" x14ac:dyDescent="0.25">
      <c r="A205" s="60" t="s">
        <v>356</v>
      </c>
      <c r="B205" s="60" t="s">
        <v>357</v>
      </c>
      <c r="C205" s="34">
        <v>4301031222</v>
      </c>
      <c r="D205" s="762">
        <v>4680115884007</v>
      </c>
      <c r="E205" s="762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64"/>
      <c r="R205" s="764"/>
      <c r="S205" s="764"/>
      <c r="T205" s="765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hidden="1" customHeight="1" x14ac:dyDescent="0.25">
      <c r="A206" s="60" t="s">
        <v>358</v>
      </c>
      <c r="B206" s="60" t="s">
        <v>359</v>
      </c>
      <c r="C206" s="34">
        <v>4301031229</v>
      </c>
      <c r="D206" s="762">
        <v>4680115884038</v>
      </c>
      <c r="E206" s="762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8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64"/>
      <c r="R206" s="764"/>
      <c r="S206" s="764"/>
      <c r="T206" s="765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hidden="1" customHeight="1" x14ac:dyDescent="0.25">
      <c r="A207" s="60" t="s">
        <v>360</v>
      </c>
      <c r="B207" s="60" t="s">
        <v>361</v>
      </c>
      <c r="C207" s="34">
        <v>4301031225</v>
      </c>
      <c r="D207" s="762">
        <v>4680115884021</v>
      </c>
      <c r="E207" s="762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8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64"/>
      <c r="R207" s="764"/>
      <c r="S207" s="764"/>
      <c r="T207" s="765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idden="1" x14ac:dyDescent="0.2">
      <c r="A208" s="77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3"/>
      <c r="P208" s="769" t="s">
        <v>40</v>
      </c>
      <c r="Q208" s="770"/>
      <c r="R208" s="770"/>
      <c r="S208" s="770"/>
      <c r="T208" s="770"/>
      <c r="U208" s="770"/>
      <c r="V208" s="771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0</v>
      </c>
      <c r="Y208" s="41">
        <f>IFERROR(Y200/H200,"0")+IFERROR(Y201/H201,"0")+IFERROR(Y202/H202,"0")+IFERROR(Y203/H203,"0")+IFERROR(Y204/H204,"0")+IFERROR(Y205/H205,"0")+IFERROR(Y206/H206,"0")+IFERROR(Y207/H207,"0")</f>
        <v>0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4"/>
      <c r="AB208" s="64"/>
      <c r="AC208" s="64"/>
    </row>
    <row r="209" spans="1:68" hidden="1" x14ac:dyDescent="0.2">
      <c r="A209" s="772"/>
      <c r="B209" s="772"/>
      <c r="C209" s="772"/>
      <c r="D209" s="772"/>
      <c r="E209" s="772"/>
      <c r="F209" s="772"/>
      <c r="G209" s="772"/>
      <c r="H209" s="772"/>
      <c r="I209" s="772"/>
      <c r="J209" s="772"/>
      <c r="K209" s="772"/>
      <c r="L209" s="772"/>
      <c r="M209" s="772"/>
      <c r="N209" s="772"/>
      <c r="O209" s="773"/>
      <c r="P209" s="769" t="s">
        <v>40</v>
      </c>
      <c r="Q209" s="770"/>
      <c r="R209" s="770"/>
      <c r="S209" s="770"/>
      <c r="T209" s="770"/>
      <c r="U209" s="770"/>
      <c r="V209" s="771"/>
      <c r="W209" s="40" t="s">
        <v>0</v>
      </c>
      <c r="X209" s="41">
        <f>IFERROR(SUM(X200:X207),"0")</f>
        <v>0</v>
      </c>
      <c r="Y209" s="41">
        <f>IFERROR(SUM(Y200:Y207),"0")</f>
        <v>0</v>
      </c>
      <c r="Z209" s="40"/>
      <c r="AA209" s="64"/>
      <c r="AB209" s="64"/>
      <c r="AC209" s="64"/>
    </row>
    <row r="210" spans="1:68" ht="14.25" hidden="1" customHeight="1" x14ac:dyDescent="0.25">
      <c r="A210" s="761" t="s">
        <v>78</v>
      </c>
      <c r="B210" s="761"/>
      <c r="C210" s="761"/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1"/>
      <c r="X210" s="761"/>
      <c r="Y210" s="761"/>
      <c r="Z210" s="761"/>
      <c r="AA210" s="63"/>
      <c r="AB210" s="63"/>
      <c r="AC210" s="63"/>
    </row>
    <row r="211" spans="1:68" ht="27" hidden="1" customHeight="1" x14ac:dyDescent="0.25">
      <c r="A211" s="60" t="s">
        <v>362</v>
      </c>
      <c r="B211" s="60" t="s">
        <v>363</v>
      </c>
      <c r="C211" s="34">
        <v>4301051408</v>
      </c>
      <c r="D211" s="762">
        <v>4680115881594</v>
      </c>
      <c r="E211" s="762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64"/>
      <c r="R211" s="764"/>
      <c r="S211" s="764"/>
      <c r="T211" s="765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ref="Y211:Y220" si="31">IFERROR(IF(X211="",0,CEILING((X211/$H211),1)*$H211),"")</f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0</v>
      </c>
      <c r="BN211" s="75">
        <f t="shared" ref="BN211:BN220" si="33">IFERROR(Y211*I211/H211,"0")</f>
        <v>0</v>
      </c>
      <c r="BO211" s="75">
        <f t="shared" ref="BO211:BO220" si="34">IFERROR(1/J211*(X211/H211),"0")</f>
        <v>0</v>
      </c>
      <c r="BP211" s="75">
        <f t="shared" ref="BP211:BP220" si="35">IFERROR(1/J211*(Y211/H211),"0")</f>
        <v>0</v>
      </c>
    </row>
    <row r="212" spans="1:68" ht="27" hidden="1" customHeight="1" x14ac:dyDescent="0.25">
      <c r="A212" s="60" t="s">
        <v>365</v>
      </c>
      <c r="B212" s="60" t="s">
        <v>366</v>
      </c>
      <c r="C212" s="34">
        <v>4301051411</v>
      </c>
      <c r="D212" s="762">
        <v>4680115881617</v>
      </c>
      <c r="E212" s="762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4"/>
      <c r="R212" s="764"/>
      <c r="S212" s="764"/>
      <c r="T212" s="765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hidden="1" customHeight="1" x14ac:dyDescent="0.25">
      <c r="A213" s="60" t="s">
        <v>368</v>
      </c>
      <c r="B213" s="60" t="s">
        <v>369</v>
      </c>
      <c r="C213" s="34">
        <v>4301051656</v>
      </c>
      <c r="D213" s="762">
        <v>4680115880573</v>
      </c>
      <c r="E213" s="762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8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4"/>
      <c r="R213" s="764"/>
      <c r="S213" s="764"/>
      <c r="T213" s="765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hidden="1" customHeight="1" x14ac:dyDescent="0.25">
      <c r="A214" s="60" t="s">
        <v>371</v>
      </c>
      <c r="B214" s="60" t="s">
        <v>372</v>
      </c>
      <c r="C214" s="34">
        <v>4301051407</v>
      </c>
      <c r="D214" s="762">
        <v>4680115882195</v>
      </c>
      <c r="E214" s="762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8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4"/>
      <c r="R214" s="764"/>
      <c r="S214" s="764"/>
      <c r="T214" s="765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hidden="1" customHeight="1" x14ac:dyDescent="0.25">
      <c r="A215" s="60" t="s">
        <v>373</v>
      </c>
      <c r="B215" s="60" t="s">
        <v>374</v>
      </c>
      <c r="C215" s="34">
        <v>4301051752</v>
      </c>
      <c r="D215" s="762">
        <v>4680115882607</v>
      </c>
      <c r="E215" s="762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8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4"/>
      <c r="R215" s="764"/>
      <c r="S215" s="764"/>
      <c r="T215" s="765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hidden="1" customHeight="1" x14ac:dyDescent="0.25">
      <c r="A216" s="60" t="s">
        <v>376</v>
      </c>
      <c r="B216" s="60" t="s">
        <v>377</v>
      </c>
      <c r="C216" s="34">
        <v>4301051666</v>
      </c>
      <c r="D216" s="762">
        <v>4680115880092</v>
      </c>
      <c r="E216" s="762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4"/>
      <c r="R216" s="764"/>
      <c r="S216" s="764"/>
      <c r="T216" s="765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hidden="1" customHeight="1" x14ac:dyDescent="0.25">
      <c r="A217" s="60" t="s">
        <v>378</v>
      </c>
      <c r="B217" s="60" t="s">
        <v>379</v>
      </c>
      <c r="C217" s="34">
        <v>4301051668</v>
      </c>
      <c r="D217" s="762">
        <v>4680115880221</v>
      </c>
      <c r="E217" s="762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8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4"/>
      <c r="R217" s="764"/>
      <c r="S217" s="764"/>
      <c r="T217" s="76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hidden="1" customHeight="1" x14ac:dyDescent="0.25">
      <c r="A218" s="60" t="s">
        <v>380</v>
      </c>
      <c r="B218" s="60" t="s">
        <v>381</v>
      </c>
      <c r="C218" s="34">
        <v>4301051749</v>
      </c>
      <c r="D218" s="762">
        <v>4680115882942</v>
      </c>
      <c r="E218" s="762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8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4"/>
      <c r="R218" s="764"/>
      <c r="S218" s="764"/>
      <c r="T218" s="76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hidden="1" customHeight="1" x14ac:dyDescent="0.25">
      <c r="A219" s="60" t="s">
        <v>383</v>
      </c>
      <c r="B219" s="60" t="s">
        <v>384</v>
      </c>
      <c r="C219" s="34">
        <v>4301051753</v>
      </c>
      <c r="D219" s="762">
        <v>4680115880504</v>
      </c>
      <c r="E219" s="76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8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4"/>
      <c r="R219" s="764"/>
      <c r="S219" s="764"/>
      <c r="T219" s="76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si="36"/>
        <v/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385</v>
      </c>
      <c r="B220" s="60" t="s">
        <v>386</v>
      </c>
      <c r="C220" s="34">
        <v>4301051410</v>
      </c>
      <c r="D220" s="762">
        <v>4680115882164</v>
      </c>
      <c r="E220" s="762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8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4"/>
      <c r="R220" s="764"/>
      <c r="S220" s="764"/>
      <c r="T220" s="76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idden="1" x14ac:dyDescent="0.2">
      <c r="A221" s="772"/>
      <c r="B221" s="772"/>
      <c r="C221" s="772"/>
      <c r="D221" s="772"/>
      <c r="E221" s="772"/>
      <c r="F221" s="772"/>
      <c r="G221" s="772"/>
      <c r="H221" s="772"/>
      <c r="I221" s="772"/>
      <c r="J221" s="772"/>
      <c r="K221" s="772"/>
      <c r="L221" s="772"/>
      <c r="M221" s="772"/>
      <c r="N221" s="772"/>
      <c r="O221" s="773"/>
      <c r="P221" s="769" t="s">
        <v>40</v>
      </c>
      <c r="Q221" s="770"/>
      <c r="R221" s="770"/>
      <c r="S221" s="770"/>
      <c r="T221" s="770"/>
      <c r="U221" s="770"/>
      <c r="V221" s="771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hidden="1" x14ac:dyDescent="0.2">
      <c r="A222" s="772"/>
      <c r="B222" s="772"/>
      <c r="C222" s="772"/>
      <c r="D222" s="772"/>
      <c r="E222" s="772"/>
      <c r="F222" s="772"/>
      <c r="G222" s="772"/>
      <c r="H222" s="772"/>
      <c r="I222" s="772"/>
      <c r="J222" s="772"/>
      <c r="K222" s="772"/>
      <c r="L222" s="772"/>
      <c r="M222" s="772"/>
      <c r="N222" s="772"/>
      <c r="O222" s="773"/>
      <c r="P222" s="769" t="s">
        <v>40</v>
      </c>
      <c r="Q222" s="770"/>
      <c r="R222" s="770"/>
      <c r="S222" s="770"/>
      <c r="T222" s="770"/>
      <c r="U222" s="770"/>
      <c r="V222" s="771"/>
      <c r="W222" s="40" t="s">
        <v>0</v>
      </c>
      <c r="X222" s="41">
        <f>IFERROR(SUM(X211:X220),"0")</f>
        <v>0</v>
      </c>
      <c r="Y222" s="41">
        <f>IFERROR(SUM(Y211:Y220),"0")</f>
        <v>0</v>
      </c>
      <c r="Z222" s="40"/>
      <c r="AA222" s="64"/>
      <c r="AB222" s="64"/>
      <c r="AC222" s="64"/>
    </row>
    <row r="223" spans="1:68" ht="14.25" hidden="1" customHeight="1" x14ac:dyDescent="0.25">
      <c r="A223" s="761" t="s">
        <v>183</v>
      </c>
      <c r="B223" s="761"/>
      <c r="C223" s="761"/>
      <c r="D223" s="761"/>
      <c r="E223" s="761"/>
      <c r="F223" s="761"/>
      <c r="G223" s="761"/>
      <c r="H223" s="761"/>
      <c r="I223" s="761"/>
      <c r="J223" s="761"/>
      <c r="K223" s="761"/>
      <c r="L223" s="761"/>
      <c r="M223" s="761"/>
      <c r="N223" s="761"/>
      <c r="O223" s="761"/>
      <c r="P223" s="761"/>
      <c r="Q223" s="761"/>
      <c r="R223" s="761"/>
      <c r="S223" s="761"/>
      <c r="T223" s="761"/>
      <c r="U223" s="761"/>
      <c r="V223" s="761"/>
      <c r="W223" s="761"/>
      <c r="X223" s="761"/>
      <c r="Y223" s="761"/>
      <c r="Z223" s="761"/>
      <c r="AA223" s="63"/>
      <c r="AB223" s="63"/>
      <c r="AC223" s="63"/>
    </row>
    <row r="224" spans="1:68" ht="27" hidden="1" customHeight="1" x14ac:dyDescent="0.25">
      <c r="A224" s="60" t="s">
        <v>388</v>
      </c>
      <c r="B224" s="60" t="s">
        <v>389</v>
      </c>
      <c r="C224" s="34">
        <v>4301060460</v>
      </c>
      <c r="D224" s="762">
        <v>4680115882874</v>
      </c>
      <c r="E224" s="762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81" t="s">
        <v>390</v>
      </c>
      <c r="Q224" s="764"/>
      <c r="R224" s="764"/>
      <c r="S224" s="764"/>
      <c r="T224" s="765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hidden="1" customHeight="1" x14ac:dyDescent="0.25">
      <c r="A225" s="60" t="s">
        <v>392</v>
      </c>
      <c r="B225" s="60" t="s">
        <v>393</v>
      </c>
      <c r="C225" s="34">
        <v>4301060516</v>
      </c>
      <c r="D225" s="762">
        <v>4680115884434</v>
      </c>
      <c r="E225" s="762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64"/>
      <c r="R225" s="764"/>
      <c r="S225" s="764"/>
      <c r="T225" s="765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395</v>
      </c>
      <c r="B226" s="60" t="s">
        <v>396</v>
      </c>
      <c r="C226" s="34">
        <v>4301060463</v>
      </c>
      <c r="D226" s="762">
        <v>4680115880818</v>
      </c>
      <c r="E226" s="762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64"/>
      <c r="R226" s="764"/>
      <c r="S226" s="764"/>
      <c r="T226" s="765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hidden="1" customHeight="1" x14ac:dyDescent="0.25">
      <c r="A227" s="60" t="s">
        <v>398</v>
      </c>
      <c r="B227" s="60" t="s">
        <v>399</v>
      </c>
      <c r="C227" s="34">
        <v>4301060389</v>
      </c>
      <c r="D227" s="762">
        <v>4680115880801</v>
      </c>
      <c r="E227" s="762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64"/>
      <c r="R227" s="764"/>
      <c r="S227" s="764"/>
      <c r="T227" s="765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idden="1" x14ac:dyDescent="0.2">
      <c r="A228" s="772"/>
      <c r="B228" s="772"/>
      <c r="C228" s="772"/>
      <c r="D228" s="772"/>
      <c r="E228" s="772"/>
      <c r="F228" s="772"/>
      <c r="G228" s="772"/>
      <c r="H228" s="772"/>
      <c r="I228" s="772"/>
      <c r="J228" s="772"/>
      <c r="K228" s="772"/>
      <c r="L228" s="772"/>
      <c r="M228" s="772"/>
      <c r="N228" s="772"/>
      <c r="O228" s="773"/>
      <c r="P228" s="769" t="s">
        <v>40</v>
      </c>
      <c r="Q228" s="770"/>
      <c r="R228" s="770"/>
      <c r="S228" s="770"/>
      <c r="T228" s="770"/>
      <c r="U228" s="770"/>
      <c r="V228" s="771"/>
      <c r="W228" s="40" t="s">
        <v>39</v>
      </c>
      <c r="X228" s="41">
        <f>IFERROR(X224/H224,"0")+IFERROR(X225/H225,"0")+IFERROR(X226/H226,"0")+IFERROR(X227/H227,"0")</f>
        <v>0</v>
      </c>
      <c r="Y228" s="41">
        <f>IFERROR(Y224/H224,"0")+IFERROR(Y225/H225,"0")+IFERROR(Y226/H226,"0")+IFERROR(Y227/H227,"0")</f>
        <v>0</v>
      </c>
      <c r="Z228" s="41">
        <f>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hidden="1" x14ac:dyDescent="0.2">
      <c r="A229" s="772"/>
      <c r="B229" s="772"/>
      <c r="C229" s="772"/>
      <c r="D229" s="772"/>
      <c r="E229" s="772"/>
      <c r="F229" s="772"/>
      <c r="G229" s="772"/>
      <c r="H229" s="772"/>
      <c r="I229" s="772"/>
      <c r="J229" s="772"/>
      <c r="K229" s="772"/>
      <c r="L229" s="772"/>
      <c r="M229" s="772"/>
      <c r="N229" s="772"/>
      <c r="O229" s="773"/>
      <c r="P229" s="769" t="s">
        <v>40</v>
      </c>
      <c r="Q229" s="770"/>
      <c r="R229" s="770"/>
      <c r="S229" s="770"/>
      <c r="T229" s="770"/>
      <c r="U229" s="770"/>
      <c r="V229" s="771"/>
      <c r="W229" s="40" t="s">
        <v>0</v>
      </c>
      <c r="X229" s="41">
        <f>IFERROR(SUM(X224:X227),"0")</f>
        <v>0</v>
      </c>
      <c r="Y229" s="41">
        <f>IFERROR(SUM(Y224:Y227),"0")</f>
        <v>0</v>
      </c>
      <c r="Z229" s="40"/>
      <c r="AA229" s="64"/>
      <c r="AB229" s="64"/>
      <c r="AC229" s="64"/>
    </row>
    <row r="230" spans="1:68" ht="16.5" hidden="1" customHeight="1" x14ac:dyDescent="0.25">
      <c r="A230" s="760" t="s">
        <v>400</v>
      </c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0"/>
      <c r="P230" s="760"/>
      <c r="Q230" s="760"/>
      <c r="R230" s="760"/>
      <c r="S230" s="760"/>
      <c r="T230" s="760"/>
      <c r="U230" s="760"/>
      <c r="V230" s="760"/>
      <c r="W230" s="760"/>
      <c r="X230" s="760"/>
      <c r="Y230" s="760"/>
      <c r="Z230" s="760"/>
      <c r="AA230" s="62"/>
      <c r="AB230" s="62"/>
      <c r="AC230" s="62"/>
    </row>
    <row r="231" spans="1:68" ht="14.25" hidden="1" customHeight="1" x14ac:dyDescent="0.25">
      <c r="A231" s="761" t="s">
        <v>101</v>
      </c>
      <c r="B231" s="761"/>
      <c r="C231" s="761"/>
      <c r="D231" s="761"/>
      <c r="E231" s="761"/>
      <c r="F231" s="761"/>
      <c r="G231" s="761"/>
      <c r="H231" s="761"/>
      <c r="I231" s="761"/>
      <c r="J231" s="761"/>
      <c r="K231" s="761"/>
      <c r="L231" s="761"/>
      <c r="M231" s="761"/>
      <c r="N231" s="761"/>
      <c r="O231" s="761"/>
      <c r="P231" s="761"/>
      <c r="Q231" s="761"/>
      <c r="R231" s="761"/>
      <c r="S231" s="761"/>
      <c r="T231" s="761"/>
      <c r="U231" s="761"/>
      <c r="V231" s="761"/>
      <c r="W231" s="761"/>
      <c r="X231" s="761"/>
      <c r="Y231" s="761"/>
      <c r="Z231" s="761"/>
      <c r="AA231" s="63"/>
      <c r="AB231" s="63"/>
      <c r="AC231" s="63"/>
    </row>
    <row r="232" spans="1:68" ht="27" hidden="1" customHeight="1" x14ac:dyDescent="0.25">
      <c r="A232" s="60" t="s">
        <v>401</v>
      </c>
      <c r="B232" s="60" t="s">
        <v>402</v>
      </c>
      <c r="C232" s="34">
        <v>4301011826</v>
      </c>
      <c r="D232" s="762">
        <v>4680115884137</v>
      </c>
      <c r="E232" s="762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64"/>
      <c r="R232" s="764"/>
      <c r="S232" s="764"/>
      <c r="T232" s="76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hidden="1" customHeight="1" x14ac:dyDescent="0.25">
      <c r="A233" s="60" t="s">
        <v>401</v>
      </c>
      <c r="B233" s="60" t="s">
        <v>404</v>
      </c>
      <c r="C233" s="34">
        <v>4301011942</v>
      </c>
      <c r="D233" s="762">
        <v>4680115884137</v>
      </c>
      <c r="E233" s="762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64"/>
      <c r="R233" s="764"/>
      <c r="S233" s="764"/>
      <c r="T233" s="76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hidden="1" customHeight="1" x14ac:dyDescent="0.25">
      <c r="A234" s="60" t="s">
        <v>407</v>
      </c>
      <c r="B234" s="60" t="s">
        <v>408</v>
      </c>
      <c r="C234" s="34">
        <v>4301011724</v>
      </c>
      <c r="D234" s="762">
        <v>4680115884236</v>
      </c>
      <c r="E234" s="762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64"/>
      <c r="R234" s="764"/>
      <c r="S234" s="764"/>
      <c r="T234" s="76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hidden="1" customHeight="1" x14ac:dyDescent="0.25">
      <c r="A235" s="60" t="s">
        <v>410</v>
      </c>
      <c r="B235" s="60" t="s">
        <v>411</v>
      </c>
      <c r="C235" s="34">
        <v>4301011721</v>
      </c>
      <c r="D235" s="762">
        <v>4680115884175</v>
      </c>
      <c r="E235" s="762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64"/>
      <c r="R235" s="764"/>
      <c r="S235" s="764"/>
      <c r="T235" s="76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hidden="1" customHeight="1" x14ac:dyDescent="0.25">
      <c r="A236" s="60" t="s">
        <v>410</v>
      </c>
      <c r="B236" s="60" t="s">
        <v>413</v>
      </c>
      <c r="C236" s="34">
        <v>4301011941</v>
      </c>
      <c r="D236" s="762">
        <v>4680115884175</v>
      </c>
      <c r="E236" s="762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64"/>
      <c r="R236" s="764"/>
      <c r="S236" s="764"/>
      <c r="T236" s="76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hidden="1" customHeight="1" x14ac:dyDescent="0.25">
      <c r="A237" s="60" t="s">
        <v>414</v>
      </c>
      <c r="B237" s="60" t="s">
        <v>415</v>
      </c>
      <c r="C237" s="34">
        <v>4301011824</v>
      </c>
      <c r="D237" s="762">
        <v>4680115884144</v>
      </c>
      <c r="E237" s="762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64"/>
      <c r="R237" s="764"/>
      <c r="S237" s="764"/>
      <c r="T237" s="76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hidden="1" customHeight="1" x14ac:dyDescent="0.25">
      <c r="A238" s="60" t="s">
        <v>416</v>
      </c>
      <c r="B238" s="60" t="s">
        <v>417</v>
      </c>
      <c r="C238" s="34">
        <v>4301011963</v>
      </c>
      <c r="D238" s="762">
        <v>4680115885288</v>
      </c>
      <c r="E238" s="762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64"/>
      <c r="R238" s="764"/>
      <c r="S238" s="764"/>
      <c r="T238" s="76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hidden="1" customHeight="1" x14ac:dyDescent="0.25">
      <c r="A239" s="60" t="s">
        <v>419</v>
      </c>
      <c r="B239" s="60" t="s">
        <v>420</v>
      </c>
      <c r="C239" s="34">
        <v>4301011726</v>
      </c>
      <c r="D239" s="762">
        <v>4680115884182</v>
      </c>
      <c r="E239" s="762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64"/>
      <c r="R239" s="764"/>
      <c r="S239" s="764"/>
      <c r="T239" s="76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hidden="1" customHeight="1" x14ac:dyDescent="0.25">
      <c r="A240" s="60" t="s">
        <v>421</v>
      </c>
      <c r="B240" s="60" t="s">
        <v>422</v>
      </c>
      <c r="C240" s="34">
        <v>4301011722</v>
      </c>
      <c r="D240" s="762">
        <v>4680115884205</v>
      </c>
      <c r="E240" s="762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64"/>
      <c r="R240" s="764"/>
      <c r="S240" s="764"/>
      <c r="T240" s="76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hidden="1" x14ac:dyDescent="0.2">
      <c r="A241" s="772"/>
      <c r="B241" s="772"/>
      <c r="C241" s="772"/>
      <c r="D241" s="772"/>
      <c r="E241" s="772"/>
      <c r="F241" s="772"/>
      <c r="G241" s="772"/>
      <c r="H241" s="772"/>
      <c r="I241" s="772"/>
      <c r="J241" s="772"/>
      <c r="K241" s="772"/>
      <c r="L241" s="772"/>
      <c r="M241" s="772"/>
      <c r="N241" s="772"/>
      <c r="O241" s="773"/>
      <c r="P241" s="769" t="s">
        <v>40</v>
      </c>
      <c r="Q241" s="770"/>
      <c r="R241" s="770"/>
      <c r="S241" s="770"/>
      <c r="T241" s="770"/>
      <c r="U241" s="770"/>
      <c r="V241" s="771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hidden="1" x14ac:dyDescent="0.2">
      <c r="A242" s="772"/>
      <c r="B242" s="772"/>
      <c r="C242" s="772"/>
      <c r="D242" s="772"/>
      <c r="E242" s="772"/>
      <c r="F242" s="772"/>
      <c r="G242" s="772"/>
      <c r="H242" s="772"/>
      <c r="I242" s="772"/>
      <c r="J242" s="772"/>
      <c r="K242" s="772"/>
      <c r="L242" s="772"/>
      <c r="M242" s="772"/>
      <c r="N242" s="772"/>
      <c r="O242" s="773"/>
      <c r="P242" s="769" t="s">
        <v>40</v>
      </c>
      <c r="Q242" s="770"/>
      <c r="R242" s="770"/>
      <c r="S242" s="770"/>
      <c r="T242" s="770"/>
      <c r="U242" s="770"/>
      <c r="V242" s="771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hidden="1" customHeight="1" x14ac:dyDescent="0.25">
      <c r="A243" s="761" t="s">
        <v>146</v>
      </c>
      <c r="B243" s="761"/>
      <c r="C243" s="761"/>
      <c r="D243" s="761"/>
      <c r="E243" s="761"/>
      <c r="F243" s="761"/>
      <c r="G243" s="761"/>
      <c r="H243" s="761"/>
      <c r="I243" s="761"/>
      <c r="J243" s="761"/>
      <c r="K243" s="761"/>
      <c r="L243" s="761"/>
      <c r="M243" s="761"/>
      <c r="N243" s="761"/>
      <c r="O243" s="761"/>
      <c r="P243" s="761"/>
      <c r="Q243" s="761"/>
      <c r="R243" s="761"/>
      <c r="S243" s="761"/>
      <c r="T243" s="761"/>
      <c r="U243" s="761"/>
      <c r="V243" s="761"/>
      <c r="W243" s="761"/>
      <c r="X243" s="761"/>
      <c r="Y243" s="761"/>
      <c r="Z243" s="761"/>
      <c r="AA243" s="63"/>
      <c r="AB243" s="63"/>
      <c r="AC243" s="63"/>
    </row>
    <row r="244" spans="1:68" ht="27" hidden="1" customHeight="1" x14ac:dyDescent="0.25">
      <c r="A244" s="60" t="s">
        <v>423</v>
      </c>
      <c r="B244" s="60" t="s">
        <v>424</v>
      </c>
      <c r="C244" s="34">
        <v>4301020340</v>
      </c>
      <c r="D244" s="762">
        <v>4680115885721</v>
      </c>
      <c r="E244" s="762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64"/>
      <c r="R244" s="764"/>
      <c r="S244" s="764"/>
      <c r="T244" s="76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idden="1" x14ac:dyDescent="0.2">
      <c r="A245" s="772"/>
      <c r="B245" s="772"/>
      <c r="C245" s="772"/>
      <c r="D245" s="772"/>
      <c r="E245" s="772"/>
      <c r="F245" s="772"/>
      <c r="G245" s="772"/>
      <c r="H245" s="772"/>
      <c r="I245" s="772"/>
      <c r="J245" s="772"/>
      <c r="K245" s="772"/>
      <c r="L245" s="772"/>
      <c r="M245" s="772"/>
      <c r="N245" s="772"/>
      <c r="O245" s="773"/>
      <c r="P245" s="769" t="s">
        <v>40</v>
      </c>
      <c r="Q245" s="770"/>
      <c r="R245" s="770"/>
      <c r="S245" s="770"/>
      <c r="T245" s="770"/>
      <c r="U245" s="770"/>
      <c r="V245" s="771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hidden="1" x14ac:dyDescent="0.2">
      <c r="A246" s="772"/>
      <c r="B246" s="772"/>
      <c r="C246" s="772"/>
      <c r="D246" s="772"/>
      <c r="E246" s="772"/>
      <c r="F246" s="772"/>
      <c r="G246" s="772"/>
      <c r="H246" s="772"/>
      <c r="I246" s="772"/>
      <c r="J246" s="772"/>
      <c r="K246" s="772"/>
      <c r="L246" s="772"/>
      <c r="M246" s="772"/>
      <c r="N246" s="772"/>
      <c r="O246" s="773"/>
      <c r="P246" s="769" t="s">
        <v>40</v>
      </c>
      <c r="Q246" s="770"/>
      <c r="R246" s="770"/>
      <c r="S246" s="770"/>
      <c r="T246" s="770"/>
      <c r="U246" s="770"/>
      <c r="V246" s="771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hidden="1" customHeight="1" x14ac:dyDescent="0.25">
      <c r="A247" s="760" t="s">
        <v>426</v>
      </c>
      <c r="B247" s="760"/>
      <c r="C247" s="760"/>
      <c r="D247" s="760"/>
      <c r="E247" s="760"/>
      <c r="F247" s="760"/>
      <c r="G247" s="760"/>
      <c r="H247" s="760"/>
      <c r="I247" s="760"/>
      <c r="J247" s="760"/>
      <c r="K247" s="760"/>
      <c r="L247" s="760"/>
      <c r="M247" s="760"/>
      <c r="N247" s="760"/>
      <c r="O247" s="760"/>
      <c r="P247" s="760"/>
      <c r="Q247" s="760"/>
      <c r="R247" s="760"/>
      <c r="S247" s="760"/>
      <c r="T247" s="760"/>
      <c r="U247" s="760"/>
      <c r="V247" s="760"/>
      <c r="W247" s="760"/>
      <c r="X247" s="760"/>
      <c r="Y247" s="760"/>
      <c r="Z247" s="760"/>
      <c r="AA247" s="62"/>
      <c r="AB247" s="62"/>
      <c r="AC247" s="62"/>
    </row>
    <row r="248" spans="1:68" ht="14.25" hidden="1" customHeight="1" x14ac:dyDescent="0.25">
      <c r="A248" s="761" t="s">
        <v>101</v>
      </c>
      <c r="B248" s="761"/>
      <c r="C248" s="761"/>
      <c r="D248" s="761"/>
      <c r="E248" s="761"/>
      <c r="F248" s="761"/>
      <c r="G248" s="761"/>
      <c r="H248" s="761"/>
      <c r="I248" s="761"/>
      <c r="J248" s="761"/>
      <c r="K248" s="761"/>
      <c r="L248" s="761"/>
      <c r="M248" s="761"/>
      <c r="N248" s="761"/>
      <c r="O248" s="761"/>
      <c r="P248" s="761"/>
      <c r="Q248" s="761"/>
      <c r="R248" s="761"/>
      <c r="S248" s="761"/>
      <c r="T248" s="761"/>
      <c r="U248" s="761"/>
      <c r="V248" s="761"/>
      <c r="W248" s="761"/>
      <c r="X248" s="761"/>
      <c r="Y248" s="761"/>
      <c r="Z248" s="761"/>
      <c r="AA248" s="63"/>
      <c r="AB248" s="63"/>
      <c r="AC248" s="63"/>
    </row>
    <row r="249" spans="1:68" ht="27" hidden="1" customHeight="1" x14ac:dyDescent="0.25">
      <c r="A249" s="60" t="s">
        <v>427</v>
      </c>
      <c r="B249" s="60" t="s">
        <v>428</v>
      </c>
      <c r="C249" s="34">
        <v>4301011855</v>
      </c>
      <c r="D249" s="762">
        <v>4680115885837</v>
      </c>
      <c r="E249" s="762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64"/>
      <c r="R249" s="764"/>
      <c r="S249" s="764"/>
      <c r="T249" s="765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2">IFERROR(IF(X249="",0,CEILING((X249/$H249),1)*$H249),"")</f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0</v>
      </c>
      <c r="BN249" s="75">
        <f t="shared" ref="BN249:BN256" si="44">IFERROR(Y249*I249/H249,"0")</f>
        <v>0</v>
      </c>
      <c r="BO249" s="75">
        <f t="shared" ref="BO249:BO256" si="45">IFERROR(1/J249*(X249/H249),"0")</f>
        <v>0</v>
      </c>
      <c r="BP249" s="75">
        <f t="shared" ref="BP249:BP256" si="46">IFERROR(1/J249*(Y249/H249),"0")</f>
        <v>0</v>
      </c>
    </row>
    <row r="250" spans="1:68" ht="27" hidden="1" customHeight="1" x14ac:dyDescent="0.25">
      <c r="A250" s="60" t="s">
        <v>430</v>
      </c>
      <c r="B250" s="60" t="s">
        <v>431</v>
      </c>
      <c r="C250" s="34">
        <v>4301011910</v>
      </c>
      <c r="D250" s="762">
        <v>4680115885806</v>
      </c>
      <c r="E250" s="762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64"/>
      <c r="R250" s="764"/>
      <c r="S250" s="764"/>
      <c r="T250" s="76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hidden="1" customHeight="1" x14ac:dyDescent="0.25">
      <c r="A251" s="60" t="s">
        <v>430</v>
      </c>
      <c r="B251" s="60" t="s">
        <v>433</v>
      </c>
      <c r="C251" s="34">
        <v>4301011850</v>
      </c>
      <c r="D251" s="762">
        <v>4680115885806</v>
      </c>
      <c r="E251" s="76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64"/>
      <c r="R251" s="764"/>
      <c r="S251" s="764"/>
      <c r="T251" s="76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hidden="1" customHeight="1" x14ac:dyDescent="0.25">
      <c r="A252" s="60" t="s">
        <v>435</v>
      </c>
      <c r="B252" s="60" t="s">
        <v>436</v>
      </c>
      <c r="C252" s="34">
        <v>4301011853</v>
      </c>
      <c r="D252" s="762">
        <v>4680115885851</v>
      </c>
      <c r="E252" s="76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64"/>
      <c r="R252" s="764"/>
      <c r="S252" s="764"/>
      <c r="T252" s="76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hidden="1" customHeight="1" x14ac:dyDescent="0.25">
      <c r="A253" s="60" t="s">
        <v>438</v>
      </c>
      <c r="B253" s="60" t="s">
        <v>439</v>
      </c>
      <c r="C253" s="34">
        <v>4301011852</v>
      </c>
      <c r="D253" s="762">
        <v>4680115885844</v>
      </c>
      <c r="E253" s="762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64"/>
      <c r="R253" s="764"/>
      <c r="S253" s="764"/>
      <c r="T253" s="76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hidden="1" customHeight="1" x14ac:dyDescent="0.25">
      <c r="A254" s="60" t="s">
        <v>441</v>
      </c>
      <c r="B254" s="60" t="s">
        <v>442</v>
      </c>
      <c r="C254" s="34">
        <v>4301011319</v>
      </c>
      <c r="D254" s="762">
        <v>4607091387469</v>
      </c>
      <c r="E254" s="762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64"/>
      <c r="R254" s="764"/>
      <c r="S254" s="764"/>
      <c r="T254" s="76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hidden="1" customHeight="1" x14ac:dyDescent="0.25">
      <c r="A255" s="60" t="s">
        <v>444</v>
      </c>
      <c r="B255" s="60" t="s">
        <v>445</v>
      </c>
      <c r="C255" s="34">
        <v>4301011851</v>
      </c>
      <c r="D255" s="762">
        <v>4680115885820</v>
      </c>
      <c r="E255" s="76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64"/>
      <c r="R255" s="764"/>
      <c r="S255" s="764"/>
      <c r="T255" s="76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hidden="1" customHeight="1" x14ac:dyDescent="0.25">
      <c r="A256" s="60" t="s">
        <v>447</v>
      </c>
      <c r="B256" s="60" t="s">
        <v>448</v>
      </c>
      <c r="C256" s="34">
        <v>4301011316</v>
      </c>
      <c r="D256" s="762">
        <v>4607091387438</v>
      </c>
      <c r="E256" s="762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64"/>
      <c r="R256" s="764"/>
      <c r="S256" s="764"/>
      <c r="T256" s="76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hidden="1" x14ac:dyDescent="0.2">
      <c r="A257" s="772"/>
      <c r="B257" s="772"/>
      <c r="C257" s="772"/>
      <c r="D257" s="772"/>
      <c r="E257" s="772"/>
      <c r="F257" s="772"/>
      <c r="G257" s="772"/>
      <c r="H257" s="772"/>
      <c r="I257" s="772"/>
      <c r="J257" s="772"/>
      <c r="K257" s="772"/>
      <c r="L257" s="772"/>
      <c r="M257" s="772"/>
      <c r="N257" s="772"/>
      <c r="O257" s="773"/>
      <c r="P257" s="769" t="s">
        <v>40</v>
      </c>
      <c r="Q257" s="770"/>
      <c r="R257" s="770"/>
      <c r="S257" s="770"/>
      <c r="T257" s="770"/>
      <c r="U257" s="770"/>
      <c r="V257" s="771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hidden="1" x14ac:dyDescent="0.2">
      <c r="A258" s="772"/>
      <c r="B258" s="772"/>
      <c r="C258" s="772"/>
      <c r="D258" s="772"/>
      <c r="E258" s="772"/>
      <c r="F258" s="772"/>
      <c r="G258" s="772"/>
      <c r="H258" s="772"/>
      <c r="I258" s="772"/>
      <c r="J258" s="772"/>
      <c r="K258" s="772"/>
      <c r="L258" s="772"/>
      <c r="M258" s="772"/>
      <c r="N258" s="772"/>
      <c r="O258" s="773"/>
      <c r="P258" s="769" t="s">
        <v>40</v>
      </c>
      <c r="Q258" s="770"/>
      <c r="R258" s="770"/>
      <c r="S258" s="770"/>
      <c r="T258" s="770"/>
      <c r="U258" s="770"/>
      <c r="V258" s="771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hidden="1" customHeight="1" x14ac:dyDescent="0.25">
      <c r="A259" s="760" t="s">
        <v>450</v>
      </c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0"/>
      <c r="P259" s="760"/>
      <c r="Q259" s="760"/>
      <c r="R259" s="760"/>
      <c r="S259" s="760"/>
      <c r="T259" s="760"/>
      <c r="U259" s="760"/>
      <c r="V259" s="760"/>
      <c r="W259" s="760"/>
      <c r="X259" s="760"/>
      <c r="Y259" s="760"/>
      <c r="Z259" s="760"/>
      <c r="AA259" s="62"/>
      <c r="AB259" s="62"/>
      <c r="AC259" s="62"/>
    </row>
    <row r="260" spans="1:68" ht="14.25" hidden="1" customHeight="1" x14ac:dyDescent="0.25">
      <c r="A260" s="761" t="s">
        <v>101</v>
      </c>
      <c r="B260" s="761"/>
      <c r="C260" s="761"/>
      <c r="D260" s="761"/>
      <c r="E260" s="761"/>
      <c r="F260" s="761"/>
      <c r="G260" s="761"/>
      <c r="H260" s="761"/>
      <c r="I260" s="761"/>
      <c r="J260" s="761"/>
      <c r="K260" s="761"/>
      <c r="L260" s="761"/>
      <c r="M260" s="761"/>
      <c r="N260" s="761"/>
      <c r="O260" s="761"/>
      <c r="P260" s="761"/>
      <c r="Q260" s="761"/>
      <c r="R260" s="761"/>
      <c r="S260" s="761"/>
      <c r="T260" s="761"/>
      <c r="U260" s="761"/>
      <c r="V260" s="761"/>
      <c r="W260" s="761"/>
      <c r="X260" s="761"/>
      <c r="Y260" s="761"/>
      <c r="Z260" s="761"/>
      <c r="AA260" s="63"/>
      <c r="AB260" s="63"/>
      <c r="AC260" s="63"/>
    </row>
    <row r="261" spans="1:68" ht="37.5" hidden="1" customHeight="1" x14ac:dyDescent="0.25">
      <c r="A261" s="60" t="s">
        <v>451</v>
      </c>
      <c r="B261" s="60" t="s">
        <v>452</v>
      </c>
      <c r="C261" s="34">
        <v>4301011876</v>
      </c>
      <c r="D261" s="762">
        <v>4680115885707</v>
      </c>
      <c r="E261" s="762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90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64"/>
      <c r="R261" s="764"/>
      <c r="S261" s="764"/>
      <c r="T261" s="765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idden="1" x14ac:dyDescent="0.2">
      <c r="A262" s="772"/>
      <c r="B262" s="772"/>
      <c r="C262" s="772"/>
      <c r="D262" s="772"/>
      <c r="E262" s="772"/>
      <c r="F262" s="772"/>
      <c r="G262" s="772"/>
      <c r="H262" s="772"/>
      <c r="I262" s="772"/>
      <c r="J262" s="772"/>
      <c r="K262" s="772"/>
      <c r="L262" s="772"/>
      <c r="M262" s="772"/>
      <c r="N262" s="772"/>
      <c r="O262" s="773"/>
      <c r="P262" s="769" t="s">
        <v>40</v>
      </c>
      <c r="Q262" s="770"/>
      <c r="R262" s="770"/>
      <c r="S262" s="770"/>
      <c r="T262" s="770"/>
      <c r="U262" s="770"/>
      <c r="V262" s="771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hidden="1" x14ac:dyDescent="0.2">
      <c r="A263" s="772"/>
      <c r="B263" s="772"/>
      <c r="C263" s="772"/>
      <c r="D263" s="772"/>
      <c r="E263" s="772"/>
      <c r="F263" s="772"/>
      <c r="G263" s="772"/>
      <c r="H263" s="772"/>
      <c r="I263" s="772"/>
      <c r="J263" s="772"/>
      <c r="K263" s="772"/>
      <c r="L263" s="772"/>
      <c r="M263" s="772"/>
      <c r="N263" s="772"/>
      <c r="O263" s="773"/>
      <c r="P263" s="769" t="s">
        <v>40</v>
      </c>
      <c r="Q263" s="770"/>
      <c r="R263" s="770"/>
      <c r="S263" s="770"/>
      <c r="T263" s="770"/>
      <c r="U263" s="770"/>
      <c r="V263" s="771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hidden="1" customHeight="1" x14ac:dyDescent="0.25">
      <c r="A264" s="760" t="s">
        <v>454</v>
      </c>
      <c r="B264" s="760"/>
      <c r="C264" s="760"/>
      <c r="D264" s="760"/>
      <c r="E264" s="760"/>
      <c r="F264" s="760"/>
      <c r="G264" s="760"/>
      <c r="H264" s="760"/>
      <c r="I264" s="760"/>
      <c r="J264" s="760"/>
      <c r="K264" s="760"/>
      <c r="L264" s="760"/>
      <c r="M264" s="760"/>
      <c r="N264" s="760"/>
      <c r="O264" s="760"/>
      <c r="P264" s="760"/>
      <c r="Q264" s="760"/>
      <c r="R264" s="760"/>
      <c r="S264" s="760"/>
      <c r="T264" s="760"/>
      <c r="U264" s="760"/>
      <c r="V264" s="760"/>
      <c r="W264" s="760"/>
      <c r="X264" s="760"/>
      <c r="Y264" s="760"/>
      <c r="Z264" s="760"/>
      <c r="AA264" s="62"/>
      <c r="AB264" s="62"/>
      <c r="AC264" s="62"/>
    </row>
    <row r="265" spans="1:68" ht="14.25" hidden="1" customHeight="1" x14ac:dyDescent="0.25">
      <c r="A265" s="761" t="s">
        <v>101</v>
      </c>
      <c r="B265" s="761"/>
      <c r="C265" s="761"/>
      <c r="D265" s="761"/>
      <c r="E265" s="761"/>
      <c r="F265" s="761"/>
      <c r="G265" s="761"/>
      <c r="H265" s="761"/>
      <c r="I265" s="761"/>
      <c r="J265" s="761"/>
      <c r="K265" s="761"/>
      <c r="L265" s="761"/>
      <c r="M265" s="761"/>
      <c r="N265" s="761"/>
      <c r="O265" s="761"/>
      <c r="P265" s="761"/>
      <c r="Q265" s="761"/>
      <c r="R265" s="761"/>
      <c r="S265" s="761"/>
      <c r="T265" s="761"/>
      <c r="U265" s="761"/>
      <c r="V265" s="761"/>
      <c r="W265" s="761"/>
      <c r="X265" s="761"/>
      <c r="Y265" s="761"/>
      <c r="Z265" s="761"/>
      <c r="AA265" s="63"/>
      <c r="AB265" s="63"/>
      <c r="AC265" s="63"/>
    </row>
    <row r="266" spans="1:68" ht="27" hidden="1" customHeight="1" x14ac:dyDescent="0.25">
      <c r="A266" s="60" t="s">
        <v>455</v>
      </c>
      <c r="B266" s="60" t="s">
        <v>456</v>
      </c>
      <c r="C266" s="34">
        <v>4301011223</v>
      </c>
      <c r="D266" s="762">
        <v>4607091383423</v>
      </c>
      <c r="E266" s="762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90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64"/>
      <c r="R266" s="764"/>
      <c r="S266" s="764"/>
      <c r="T266" s="765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457</v>
      </c>
      <c r="B267" s="60" t="s">
        <v>458</v>
      </c>
      <c r="C267" s="34">
        <v>4301012099</v>
      </c>
      <c r="D267" s="762">
        <v>4680115885691</v>
      </c>
      <c r="E267" s="76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90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64"/>
      <c r="R267" s="764"/>
      <c r="S267" s="764"/>
      <c r="T267" s="765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460</v>
      </c>
      <c r="B268" s="60" t="s">
        <v>461</v>
      </c>
      <c r="C268" s="34">
        <v>4301012098</v>
      </c>
      <c r="D268" s="762">
        <v>4680115885660</v>
      </c>
      <c r="E268" s="762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9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64"/>
      <c r="R268" s="764"/>
      <c r="S268" s="764"/>
      <c r="T268" s="765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772"/>
      <c r="B269" s="772"/>
      <c r="C269" s="772"/>
      <c r="D269" s="772"/>
      <c r="E269" s="772"/>
      <c r="F269" s="772"/>
      <c r="G269" s="772"/>
      <c r="H269" s="772"/>
      <c r="I269" s="772"/>
      <c r="J269" s="772"/>
      <c r="K269" s="772"/>
      <c r="L269" s="772"/>
      <c r="M269" s="772"/>
      <c r="N269" s="772"/>
      <c r="O269" s="773"/>
      <c r="P269" s="769" t="s">
        <v>40</v>
      </c>
      <c r="Q269" s="770"/>
      <c r="R269" s="770"/>
      <c r="S269" s="770"/>
      <c r="T269" s="770"/>
      <c r="U269" s="770"/>
      <c r="V269" s="771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772"/>
      <c r="B270" s="772"/>
      <c r="C270" s="772"/>
      <c r="D270" s="772"/>
      <c r="E270" s="772"/>
      <c r="F270" s="772"/>
      <c r="G270" s="772"/>
      <c r="H270" s="772"/>
      <c r="I270" s="772"/>
      <c r="J270" s="772"/>
      <c r="K270" s="772"/>
      <c r="L270" s="772"/>
      <c r="M270" s="772"/>
      <c r="N270" s="772"/>
      <c r="O270" s="773"/>
      <c r="P270" s="769" t="s">
        <v>40</v>
      </c>
      <c r="Q270" s="770"/>
      <c r="R270" s="770"/>
      <c r="S270" s="770"/>
      <c r="T270" s="770"/>
      <c r="U270" s="770"/>
      <c r="V270" s="771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hidden="1" customHeight="1" x14ac:dyDescent="0.25">
      <c r="A271" s="760" t="s">
        <v>463</v>
      </c>
      <c r="B271" s="760"/>
      <c r="C271" s="760"/>
      <c r="D271" s="760"/>
      <c r="E271" s="760"/>
      <c r="F271" s="760"/>
      <c r="G271" s="760"/>
      <c r="H271" s="760"/>
      <c r="I271" s="760"/>
      <c r="J271" s="760"/>
      <c r="K271" s="760"/>
      <c r="L271" s="760"/>
      <c r="M271" s="760"/>
      <c r="N271" s="760"/>
      <c r="O271" s="760"/>
      <c r="P271" s="760"/>
      <c r="Q271" s="760"/>
      <c r="R271" s="760"/>
      <c r="S271" s="760"/>
      <c r="T271" s="760"/>
      <c r="U271" s="760"/>
      <c r="V271" s="760"/>
      <c r="W271" s="760"/>
      <c r="X271" s="760"/>
      <c r="Y271" s="760"/>
      <c r="Z271" s="760"/>
      <c r="AA271" s="62"/>
      <c r="AB271" s="62"/>
      <c r="AC271" s="62"/>
    </row>
    <row r="272" spans="1:68" ht="14.25" hidden="1" customHeight="1" x14ac:dyDescent="0.25">
      <c r="A272" s="761" t="s">
        <v>78</v>
      </c>
      <c r="B272" s="761"/>
      <c r="C272" s="761"/>
      <c r="D272" s="761"/>
      <c r="E272" s="761"/>
      <c r="F272" s="761"/>
      <c r="G272" s="761"/>
      <c r="H272" s="761"/>
      <c r="I272" s="761"/>
      <c r="J272" s="761"/>
      <c r="K272" s="761"/>
      <c r="L272" s="761"/>
      <c r="M272" s="761"/>
      <c r="N272" s="761"/>
      <c r="O272" s="761"/>
      <c r="P272" s="761"/>
      <c r="Q272" s="761"/>
      <c r="R272" s="761"/>
      <c r="S272" s="761"/>
      <c r="T272" s="761"/>
      <c r="U272" s="761"/>
      <c r="V272" s="761"/>
      <c r="W272" s="761"/>
      <c r="X272" s="761"/>
      <c r="Y272" s="761"/>
      <c r="Z272" s="761"/>
      <c r="AA272" s="63"/>
      <c r="AB272" s="63"/>
      <c r="AC272" s="63"/>
    </row>
    <row r="273" spans="1:68" ht="37.5" hidden="1" customHeight="1" x14ac:dyDescent="0.25">
      <c r="A273" s="60" t="s">
        <v>464</v>
      </c>
      <c r="B273" s="60" t="s">
        <v>465</v>
      </c>
      <c r="C273" s="34">
        <v>4301051506</v>
      </c>
      <c r="D273" s="762">
        <v>4680115881037</v>
      </c>
      <c r="E273" s="762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9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64"/>
      <c r="R273" s="764"/>
      <c r="S273" s="764"/>
      <c r="T273" s="765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467</v>
      </c>
      <c r="B274" s="60" t="s">
        <v>468</v>
      </c>
      <c r="C274" s="34">
        <v>4301051893</v>
      </c>
      <c r="D274" s="762">
        <v>4680115886186</v>
      </c>
      <c r="E274" s="762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64"/>
      <c r="R274" s="764"/>
      <c r="S274" s="764"/>
      <c r="T274" s="76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hidden="1" customHeight="1" x14ac:dyDescent="0.25">
      <c r="A275" s="60" t="s">
        <v>470</v>
      </c>
      <c r="B275" s="60" t="s">
        <v>471</v>
      </c>
      <c r="C275" s="34">
        <v>4301051795</v>
      </c>
      <c r="D275" s="762">
        <v>4680115881228</v>
      </c>
      <c r="E275" s="762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9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64"/>
      <c r="R275" s="764"/>
      <c r="S275" s="764"/>
      <c r="T275" s="765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hidden="1" customHeight="1" x14ac:dyDescent="0.25">
      <c r="A276" s="60" t="s">
        <v>473</v>
      </c>
      <c r="B276" s="60" t="s">
        <v>474</v>
      </c>
      <c r="C276" s="34">
        <v>4301051388</v>
      </c>
      <c r="D276" s="762">
        <v>4680115881211</v>
      </c>
      <c r="E276" s="762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9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64"/>
      <c r="R276" s="764"/>
      <c r="S276" s="764"/>
      <c r="T276" s="76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hidden="1" customHeight="1" x14ac:dyDescent="0.25">
      <c r="A277" s="60" t="s">
        <v>476</v>
      </c>
      <c r="B277" s="60" t="s">
        <v>477</v>
      </c>
      <c r="C277" s="34">
        <v>4301051378</v>
      </c>
      <c r="D277" s="762">
        <v>4680115881020</v>
      </c>
      <c r="E277" s="762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9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64"/>
      <c r="R277" s="764"/>
      <c r="S277" s="764"/>
      <c r="T277" s="765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772"/>
      <c r="B278" s="772"/>
      <c r="C278" s="772"/>
      <c r="D278" s="772"/>
      <c r="E278" s="772"/>
      <c r="F278" s="772"/>
      <c r="G278" s="772"/>
      <c r="H278" s="772"/>
      <c r="I278" s="772"/>
      <c r="J278" s="772"/>
      <c r="K278" s="772"/>
      <c r="L278" s="772"/>
      <c r="M278" s="772"/>
      <c r="N278" s="772"/>
      <c r="O278" s="773"/>
      <c r="P278" s="769" t="s">
        <v>40</v>
      </c>
      <c r="Q278" s="770"/>
      <c r="R278" s="770"/>
      <c r="S278" s="770"/>
      <c r="T278" s="770"/>
      <c r="U278" s="770"/>
      <c r="V278" s="771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772"/>
      <c r="B279" s="772"/>
      <c r="C279" s="772"/>
      <c r="D279" s="772"/>
      <c r="E279" s="772"/>
      <c r="F279" s="772"/>
      <c r="G279" s="772"/>
      <c r="H279" s="772"/>
      <c r="I279" s="772"/>
      <c r="J279" s="772"/>
      <c r="K279" s="772"/>
      <c r="L279" s="772"/>
      <c r="M279" s="772"/>
      <c r="N279" s="772"/>
      <c r="O279" s="773"/>
      <c r="P279" s="769" t="s">
        <v>40</v>
      </c>
      <c r="Q279" s="770"/>
      <c r="R279" s="770"/>
      <c r="S279" s="770"/>
      <c r="T279" s="770"/>
      <c r="U279" s="770"/>
      <c r="V279" s="771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hidden="1" customHeight="1" x14ac:dyDescent="0.25">
      <c r="A280" s="760" t="s">
        <v>479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62"/>
      <c r="AB280" s="62"/>
      <c r="AC280" s="62"/>
    </row>
    <row r="281" spans="1:68" ht="14.25" hidden="1" customHeight="1" x14ac:dyDescent="0.25">
      <c r="A281" s="761" t="s">
        <v>101</v>
      </c>
      <c r="B281" s="761"/>
      <c r="C281" s="761"/>
      <c r="D281" s="761"/>
      <c r="E281" s="761"/>
      <c r="F281" s="761"/>
      <c r="G281" s="761"/>
      <c r="H281" s="761"/>
      <c r="I281" s="761"/>
      <c r="J281" s="761"/>
      <c r="K281" s="761"/>
      <c r="L281" s="761"/>
      <c r="M281" s="761"/>
      <c r="N281" s="761"/>
      <c r="O281" s="761"/>
      <c r="P281" s="761"/>
      <c r="Q281" s="761"/>
      <c r="R281" s="761"/>
      <c r="S281" s="761"/>
      <c r="T281" s="761"/>
      <c r="U281" s="761"/>
      <c r="V281" s="761"/>
      <c r="W281" s="761"/>
      <c r="X281" s="761"/>
      <c r="Y281" s="761"/>
      <c r="Z281" s="761"/>
      <c r="AA281" s="63"/>
      <c r="AB281" s="63"/>
      <c r="AC281" s="63"/>
    </row>
    <row r="282" spans="1:68" ht="27" hidden="1" customHeight="1" x14ac:dyDescent="0.25">
      <c r="A282" s="60" t="s">
        <v>480</v>
      </c>
      <c r="B282" s="60" t="s">
        <v>481</v>
      </c>
      <c r="C282" s="34">
        <v>4301011306</v>
      </c>
      <c r="D282" s="762">
        <v>4607091389296</v>
      </c>
      <c r="E282" s="762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9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64"/>
      <c r="R282" s="764"/>
      <c r="S282" s="764"/>
      <c r="T282" s="76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772"/>
      <c r="B283" s="772"/>
      <c r="C283" s="772"/>
      <c r="D283" s="772"/>
      <c r="E283" s="772"/>
      <c r="F283" s="772"/>
      <c r="G283" s="772"/>
      <c r="H283" s="772"/>
      <c r="I283" s="772"/>
      <c r="J283" s="772"/>
      <c r="K283" s="772"/>
      <c r="L283" s="772"/>
      <c r="M283" s="772"/>
      <c r="N283" s="772"/>
      <c r="O283" s="773"/>
      <c r="P283" s="769" t="s">
        <v>40</v>
      </c>
      <c r="Q283" s="770"/>
      <c r="R283" s="770"/>
      <c r="S283" s="770"/>
      <c r="T283" s="770"/>
      <c r="U283" s="770"/>
      <c r="V283" s="771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772"/>
      <c r="B284" s="772"/>
      <c r="C284" s="772"/>
      <c r="D284" s="772"/>
      <c r="E284" s="772"/>
      <c r="F284" s="772"/>
      <c r="G284" s="772"/>
      <c r="H284" s="772"/>
      <c r="I284" s="772"/>
      <c r="J284" s="772"/>
      <c r="K284" s="772"/>
      <c r="L284" s="772"/>
      <c r="M284" s="772"/>
      <c r="N284" s="772"/>
      <c r="O284" s="773"/>
      <c r="P284" s="769" t="s">
        <v>40</v>
      </c>
      <c r="Q284" s="770"/>
      <c r="R284" s="770"/>
      <c r="S284" s="770"/>
      <c r="T284" s="770"/>
      <c r="U284" s="770"/>
      <c r="V284" s="771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761" t="s">
        <v>157</v>
      </c>
      <c r="B285" s="761"/>
      <c r="C285" s="761"/>
      <c r="D285" s="761"/>
      <c r="E285" s="761"/>
      <c r="F285" s="761"/>
      <c r="G285" s="761"/>
      <c r="H285" s="761"/>
      <c r="I285" s="761"/>
      <c r="J285" s="761"/>
      <c r="K285" s="761"/>
      <c r="L285" s="761"/>
      <c r="M285" s="761"/>
      <c r="N285" s="761"/>
      <c r="O285" s="761"/>
      <c r="P285" s="761"/>
      <c r="Q285" s="761"/>
      <c r="R285" s="761"/>
      <c r="S285" s="761"/>
      <c r="T285" s="761"/>
      <c r="U285" s="761"/>
      <c r="V285" s="761"/>
      <c r="W285" s="761"/>
      <c r="X285" s="761"/>
      <c r="Y285" s="761"/>
      <c r="Z285" s="761"/>
      <c r="AA285" s="63"/>
      <c r="AB285" s="63"/>
      <c r="AC285" s="63"/>
    </row>
    <row r="286" spans="1:68" ht="27" hidden="1" customHeight="1" x14ac:dyDescent="0.25">
      <c r="A286" s="60" t="s">
        <v>483</v>
      </c>
      <c r="B286" s="60" t="s">
        <v>484</v>
      </c>
      <c r="C286" s="34">
        <v>4301031307</v>
      </c>
      <c r="D286" s="762">
        <v>4680115880344</v>
      </c>
      <c r="E286" s="762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9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64"/>
      <c r="R286" s="764"/>
      <c r="S286" s="764"/>
      <c r="T286" s="765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772"/>
      <c r="B287" s="772"/>
      <c r="C287" s="772"/>
      <c r="D287" s="772"/>
      <c r="E287" s="772"/>
      <c r="F287" s="772"/>
      <c r="G287" s="772"/>
      <c r="H287" s="772"/>
      <c r="I287" s="772"/>
      <c r="J287" s="772"/>
      <c r="K287" s="772"/>
      <c r="L287" s="772"/>
      <c r="M287" s="772"/>
      <c r="N287" s="772"/>
      <c r="O287" s="773"/>
      <c r="P287" s="769" t="s">
        <v>40</v>
      </c>
      <c r="Q287" s="770"/>
      <c r="R287" s="770"/>
      <c r="S287" s="770"/>
      <c r="T287" s="770"/>
      <c r="U287" s="770"/>
      <c r="V287" s="77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772"/>
      <c r="B288" s="772"/>
      <c r="C288" s="772"/>
      <c r="D288" s="772"/>
      <c r="E288" s="772"/>
      <c r="F288" s="772"/>
      <c r="G288" s="772"/>
      <c r="H288" s="772"/>
      <c r="I288" s="772"/>
      <c r="J288" s="772"/>
      <c r="K288" s="772"/>
      <c r="L288" s="772"/>
      <c r="M288" s="772"/>
      <c r="N288" s="772"/>
      <c r="O288" s="773"/>
      <c r="P288" s="769" t="s">
        <v>40</v>
      </c>
      <c r="Q288" s="770"/>
      <c r="R288" s="770"/>
      <c r="S288" s="770"/>
      <c r="T288" s="770"/>
      <c r="U288" s="770"/>
      <c r="V288" s="77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761" t="s">
        <v>78</v>
      </c>
      <c r="B289" s="761"/>
      <c r="C289" s="761"/>
      <c r="D289" s="761"/>
      <c r="E289" s="761"/>
      <c r="F289" s="761"/>
      <c r="G289" s="761"/>
      <c r="H289" s="761"/>
      <c r="I289" s="761"/>
      <c r="J289" s="761"/>
      <c r="K289" s="761"/>
      <c r="L289" s="761"/>
      <c r="M289" s="761"/>
      <c r="N289" s="761"/>
      <c r="O289" s="761"/>
      <c r="P289" s="761"/>
      <c r="Q289" s="761"/>
      <c r="R289" s="761"/>
      <c r="S289" s="761"/>
      <c r="T289" s="761"/>
      <c r="U289" s="761"/>
      <c r="V289" s="761"/>
      <c r="W289" s="761"/>
      <c r="X289" s="761"/>
      <c r="Y289" s="761"/>
      <c r="Z289" s="761"/>
      <c r="AA289" s="63"/>
      <c r="AB289" s="63"/>
      <c r="AC289" s="63"/>
    </row>
    <row r="290" spans="1:68" ht="27" hidden="1" customHeight="1" x14ac:dyDescent="0.25">
      <c r="A290" s="60" t="s">
        <v>486</v>
      </c>
      <c r="B290" s="60" t="s">
        <v>487</v>
      </c>
      <c r="C290" s="34">
        <v>4301051782</v>
      </c>
      <c r="D290" s="762">
        <v>4680115884618</v>
      </c>
      <c r="E290" s="762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9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64"/>
      <c r="R290" s="764"/>
      <c r="S290" s="764"/>
      <c r="T290" s="76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772"/>
      <c r="B291" s="772"/>
      <c r="C291" s="772"/>
      <c r="D291" s="772"/>
      <c r="E291" s="772"/>
      <c r="F291" s="772"/>
      <c r="G291" s="772"/>
      <c r="H291" s="772"/>
      <c r="I291" s="772"/>
      <c r="J291" s="772"/>
      <c r="K291" s="772"/>
      <c r="L291" s="772"/>
      <c r="M291" s="772"/>
      <c r="N291" s="772"/>
      <c r="O291" s="773"/>
      <c r="P291" s="769" t="s">
        <v>40</v>
      </c>
      <c r="Q291" s="770"/>
      <c r="R291" s="770"/>
      <c r="S291" s="770"/>
      <c r="T291" s="770"/>
      <c r="U291" s="770"/>
      <c r="V291" s="771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772"/>
      <c r="B292" s="772"/>
      <c r="C292" s="772"/>
      <c r="D292" s="772"/>
      <c r="E292" s="772"/>
      <c r="F292" s="772"/>
      <c r="G292" s="772"/>
      <c r="H292" s="772"/>
      <c r="I292" s="772"/>
      <c r="J292" s="772"/>
      <c r="K292" s="772"/>
      <c r="L292" s="772"/>
      <c r="M292" s="772"/>
      <c r="N292" s="772"/>
      <c r="O292" s="773"/>
      <c r="P292" s="769" t="s">
        <v>40</v>
      </c>
      <c r="Q292" s="770"/>
      <c r="R292" s="770"/>
      <c r="S292" s="770"/>
      <c r="T292" s="770"/>
      <c r="U292" s="770"/>
      <c r="V292" s="771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760" t="s">
        <v>489</v>
      </c>
      <c r="B293" s="760"/>
      <c r="C293" s="760"/>
      <c r="D293" s="760"/>
      <c r="E293" s="760"/>
      <c r="F293" s="760"/>
      <c r="G293" s="760"/>
      <c r="H293" s="760"/>
      <c r="I293" s="760"/>
      <c r="J293" s="760"/>
      <c r="K293" s="760"/>
      <c r="L293" s="760"/>
      <c r="M293" s="760"/>
      <c r="N293" s="760"/>
      <c r="O293" s="760"/>
      <c r="P293" s="760"/>
      <c r="Q293" s="760"/>
      <c r="R293" s="760"/>
      <c r="S293" s="760"/>
      <c r="T293" s="760"/>
      <c r="U293" s="760"/>
      <c r="V293" s="760"/>
      <c r="W293" s="760"/>
      <c r="X293" s="760"/>
      <c r="Y293" s="760"/>
      <c r="Z293" s="760"/>
      <c r="AA293" s="62"/>
      <c r="AB293" s="62"/>
      <c r="AC293" s="62"/>
    </row>
    <row r="294" spans="1:68" ht="14.25" hidden="1" customHeight="1" x14ac:dyDescent="0.25">
      <c r="A294" s="761" t="s">
        <v>157</v>
      </c>
      <c r="B294" s="761"/>
      <c r="C294" s="761"/>
      <c r="D294" s="761"/>
      <c r="E294" s="761"/>
      <c r="F294" s="761"/>
      <c r="G294" s="761"/>
      <c r="H294" s="761"/>
      <c r="I294" s="761"/>
      <c r="J294" s="761"/>
      <c r="K294" s="761"/>
      <c r="L294" s="761"/>
      <c r="M294" s="761"/>
      <c r="N294" s="761"/>
      <c r="O294" s="761"/>
      <c r="P294" s="761"/>
      <c r="Q294" s="761"/>
      <c r="R294" s="761"/>
      <c r="S294" s="761"/>
      <c r="T294" s="761"/>
      <c r="U294" s="761"/>
      <c r="V294" s="761"/>
      <c r="W294" s="761"/>
      <c r="X294" s="761"/>
      <c r="Y294" s="761"/>
      <c r="Z294" s="761"/>
      <c r="AA294" s="63"/>
      <c r="AB294" s="63"/>
      <c r="AC294" s="63"/>
    </row>
    <row r="295" spans="1:68" ht="27" hidden="1" customHeight="1" x14ac:dyDescent="0.25">
      <c r="A295" s="60" t="s">
        <v>490</v>
      </c>
      <c r="B295" s="60" t="s">
        <v>491</v>
      </c>
      <c r="C295" s="34">
        <v>4301031164</v>
      </c>
      <c r="D295" s="762">
        <v>4680115880481</v>
      </c>
      <c r="E295" s="762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9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64"/>
      <c r="R295" s="764"/>
      <c r="S295" s="764"/>
      <c r="T295" s="76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772"/>
      <c r="B296" s="772"/>
      <c r="C296" s="772"/>
      <c r="D296" s="772"/>
      <c r="E296" s="772"/>
      <c r="F296" s="772"/>
      <c r="G296" s="772"/>
      <c r="H296" s="772"/>
      <c r="I296" s="772"/>
      <c r="J296" s="772"/>
      <c r="K296" s="772"/>
      <c r="L296" s="772"/>
      <c r="M296" s="772"/>
      <c r="N296" s="772"/>
      <c r="O296" s="773"/>
      <c r="P296" s="769" t="s">
        <v>40</v>
      </c>
      <c r="Q296" s="770"/>
      <c r="R296" s="770"/>
      <c r="S296" s="770"/>
      <c r="T296" s="770"/>
      <c r="U296" s="770"/>
      <c r="V296" s="77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772"/>
      <c r="B297" s="772"/>
      <c r="C297" s="772"/>
      <c r="D297" s="772"/>
      <c r="E297" s="772"/>
      <c r="F297" s="772"/>
      <c r="G297" s="772"/>
      <c r="H297" s="772"/>
      <c r="I297" s="772"/>
      <c r="J297" s="772"/>
      <c r="K297" s="772"/>
      <c r="L297" s="772"/>
      <c r="M297" s="772"/>
      <c r="N297" s="772"/>
      <c r="O297" s="773"/>
      <c r="P297" s="769" t="s">
        <v>40</v>
      </c>
      <c r="Q297" s="770"/>
      <c r="R297" s="770"/>
      <c r="S297" s="770"/>
      <c r="T297" s="770"/>
      <c r="U297" s="770"/>
      <c r="V297" s="77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hidden="1" customHeight="1" x14ac:dyDescent="0.25">
      <c r="A298" s="761" t="s">
        <v>78</v>
      </c>
      <c r="B298" s="761"/>
      <c r="C298" s="761"/>
      <c r="D298" s="761"/>
      <c r="E298" s="761"/>
      <c r="F298" s="761"/>
      <c r="G298" s="761"/>
      <c r="H298" s="761"/>
      <c r="I298" s="761"/>
      <c r="J298" s="761"/>
      <c r="K298" s="761"/>
      <c r="L298" s="761"/>
      <c r="M298" s="761"/>
      <c r="N298" s="761"/>
      <c r="O298" s="761"/>
      <c r="P298" s="761"/>
      <c r="Q298" s="761"/>
      <c r="R298" s="761"/>
      <c r="S298" s="761"/>
      <c r="T298" s="761"/>
      <c r="U298" s="761"/>
      <c r="V298" s="761"/>
      <c r="W298" s="761"/>
      <c r="X298" s="761"/>
      <c r="Y298" s="761"/>
      <c r="Z298" s="761"/>
      <c r="AA298" s="63"/>
      <c r="AB298" s="63"/>
      <c r="AC298" s="63"/>
    </row>
    <row r="299" spans="1:68" ht="27" hidden="1" customHeight="1" x14ac:dyDescent="0.25">
      <c r="A299" s="60" t="s">
        <v>493</v>
      </c>
      <c r="B299" s="60" t="s">
        <v>494</v>
      </c>
      <c r="C299" s="34">
        <v>4301051344</v>
      </c>
      <c r="D299" s="762">
        <v>4680115880412</v>
      </c>
      <c r="E299" s="762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9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64"/>
      <c r="R299" s="764"/>
      <c r="S299" s="764"/>
      <c r="T299" s="76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hidden="1" customHeight="1" x14ac:dyDescent="0.25">
      <c r="A300" s="60" t="s">
        <v>496</v>
      </c>
      <c r="B300" s="60" t="s">
        <v>497</v>
      </c>
      <c r="C300" s="34">
        <v>4301051277</v>
      </c>
      <c r="D300" s="762">
        <v>4680115880511</v>
      </c>
      <c r="E300" s="762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91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64"/>
      <c r="R300" s="764"/>
      <c r="S300" s="764"/>
      <c r="T300" s="76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idden="1" x14ac:dyDescent="0.2">
      <c r="A301" s="772"/>
      <c r="B301" s="772"/>
      <c r="C301" s="772"/>
      <c r="D301" s="772"/>
      <c r="E301" s="772"/>
      <c r="F301" s="772"/>
      <c r="G301" s="772"/>
      <c r="H301" s="772"/>
      <c r="I301" s="772"/>
      <c r="J301" s="772"/>
      <c r="K301" s="772"/>
      <c r="L301" s="772"/>
      <c r="M301" s="772"/>
      <c r="N301" s="772"/>
      <c r="O301" s="773"/>
      <c r="P301" s="769" t="s">
        <v>40</v>
      </c>
      <c r="Q301" s="770"/>
      <c r="R301" s="770"/>
      <c r="S301" s="770"/>
      <c r="T301" s="770"/>
      <c r="U301" s="770"/>
      <c r="V301" s="771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hidden="1" x14ac:dyDescent="0.2">
      <c r="A302" s="772"/>
      <c r="B302" s="772"/>
      <c r="C302" s="772"/>
      <c r="D302" s="772"/>
      <c r="E302" s="772"/>
      <c r="F302" s="772"/>
      <c r="G302" s="772"/>
      <c r="H302" s="772"/>
      <c r="I302" s="772"/>
      <c r="J302" s="772"/>
      <c r="K302" s="772"/>
      <c r="L302" s="772"/>
      <c r="M302" s="772"/>
      <c r="N302" s="772"/>
      <c r="O302" s="773"/>
      <c r="P302" s="769" t="s">
        <v>40</v>
      </c>
      <c r="Q302" s="770"/>
      <c r="R302" s="770"/>
      <c r="S302" s="770"/>
      <c r="T302" s="770"/>
      <c r="U302" s="770"/>
      <c r="V302" s="771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hidden="1" customHeight="1" x14ac:dyDescent="0.25">
      <c r="A303" s="760" t="s">
        <v>499</v>
      </c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0"/>
      <c r="P303" s="760"/>
      <c r="Q303" s="760"/>
      <c r="R303" s="760"/>
      <c r="S303" s="760"/>
      <c r="T303" s="760"/>
      <c r="U303" s="760"/>
      <c r="V303" s="760"/>
      <c r="W303" s="760"/>
      <c r="X303" s="760"/>
      <c r="Y303" s="760"/>
      <c r="Z303" s="760"/>
      <c r="AA303" s="62"/>
      <c r="AB303" s="62"/>
      <c r="AC303" s="62"/>
    </row>
    <row r="304" spans="1:68" ht="14.25" hidden="1" customHeight="1" x14ac:dyDescent="0.25">
      <c r="A304" s="761" t="s">
        <v>101</v>
      </c>
      <c r="B304" s="761"/>
      <c r="C304" s="761"/>
      <c r="D304" s="761"/>
      <c r="E304" s="761"/>
      <c r="F304" s="761"/>
      <c r="G304" s="761"/>
      <c r="H304" s="761"/>
      <c r="I304" s="761"/>
      <c r="J304" s="761"/>
      <c r="K304" s="761"/>
      <c r="L304" s="761"/>
      <c r="M304" s="761"/>
      <c r="N304" s="761"/>
      <c r="O304" s="761"/>
      <c r="P304" s="761"/>
      <c r="Q304" s="761"/>
      <c r="R304" s="761"/>
      <c r="S304" s="761"/>
      <c r="T304" s="761"/>
      <c r="U304" s="761"/>
      <c r="V304" s="761"/>
      <c r="W304" s="761"/>
      <c r="X304" s="761"/>
      <c r="Y304" s="761"/>
      <c r="Z304" s="761"/>
      <c r="AA304" s="63"/>
      <c r="AB304" s="63"/>
      <c r="AC304" s="63"/>
    </row>
    <row r="305" spans="1:68" ht="27" hidden="1" customHeight="1" x14ac:dyDescent="0.25">
      <c r="A305" s="60" t="s">
        <v>500</v>
      </c>
      <c r="B305" s="60" t="s">
        <v>501</v>
      </c>
      <c r="C305" s="34">
        <v>4301011594</v>
      </c>
      <c r="D305" s="762">
        <v>4680115883413</v>
      </c>
      <c r="E305" s="762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91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64"/>
      <c r="R305" s="764"/>
      <c r="S305" s="764"/>
      <c r="T305" s="76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idden="1" x14ac:dyDescent="0.2">
      <c r="A306" s="772"/>
      <c r="B306" s="772"/>
      <c r="C306" s="772"/>
      <c r="D306" s="772"/>
      <c r="E306" s="772"/>
      <c r="F306" s="772"/>
      <c r="G306" s="772"/>
      <c r="H306" s="772"/>
      <c r="I306" s="772"/>
      <c r="J306" s="772"/>
      <c r="K306" s="772"/>
      <c r="L306" s="772"/>
      <c r="M306" s="772"/>
      <c r="N306" s="772"/>
      <c r="O306" s="773"/>
      <c r="P306" s="769" t="s">
        <v>40</v>
      </c>
      <c r="Q306" s="770"/>
      <c r="R306" s="770"/>
      <c r="S306" s="770"/>
      <c r="T306" s="770"/>
      <c r="U306" s="770"/>
      <c r="V306" s="77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hidden="1" x14ac:dyDescent="0.2">
      <c r="A307" s="772"/>
      <c r="B307" s="772"/>
      <c r="C307" s="772"/>
      <c r="D307" s="772"/>
      <c r="E307" s="772"/>
      <c r="F307" s="772"/>
      <c r="G307" s="772"/>
      <c r="H307" s="772"/>
      <c r="I307" s="772"/>
      <c r="J307" s="772"/>
      <c r="K307" s="772"/>
      <c r="L307" s="772"/>
      <c r="M307" s="772"/>
      <c r="N307" s="772"/>
      <c r="O307" s="773"/>
      <c r="P307" s="769" t="s">
        <v>40</v>
      </c>
      <c r="Q307" s="770"/>
      <c r="R307" s="770"/>
      <c r="S307" s="770"/>
      <c r="T307" s="770"/>
      <c r="U307" s="770"/>
      <c r="V307" s="77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hidden="1" customHeight="1" x14ac:dyDescent="0.25">
      <c r="A308" s="761" t="s">
        <v>157</v>
      </c>
      <c r="B308" s="761"/>
      <c r="C308" s="761"/>
      <c r="D308" s="761"/>
      <c r="E308" s="761"/>
      <c r="F308" s="761"/>
      <c r="G308" s="761"/>
      <c r="H308" s="761"/>
      <c r="I308" s="761"/>
      <c r="J308" s="761"/>
      <c r="K308" s="761"/>
      <c r="L308" s="761"/>
      <c r="M308" s="761"/>
      <c r="N308" s="761"/>
      <c r="O308" s="761"/>
      <c r="P308" s="761"/>
      <c r="Q308" s="761"/>
      <c r="R308" s="761"/>
      <c r="S308" s="761"/>
      <c r="T308" s="761"/>
      <c r="U308" s="761"/>
      <c r="V308" s="761"/>
      <c r="W308" s="761"/>
      <c r="X308" s="761"/>
      <c r="Y308" s="761"/>
      <c r="Z308" s="761"/>
      <c r="AA308" s="63"/>
      <c r="AB308" s="63"/>
      <c r="AC308" s="63"/>
    </row>
    <row r="309" spans="1:68" ht="27" hidden="1" customHeight="1" x14ac:dyDescent="0.25">
      <c r="A309" s="60" t="s">
        <v>502</v>
      </c>
      <c r="B309" s="60" t="s">
        <v>503</v>
      </c>
      <c r="C309" s="34">
        <v>4301031305</v>
      </c>
      <c r="D309" s="762">
        <v>4607091389845</v>
      </c>
      <c r="E309" s="762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91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64"/>
      <c r="R309" s="764"/>
      <c r="S309" s="764"/>
      <c r="T309" s="765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505</v>
      </c>
      <c r="B310" s="60" t="s">
        <v>506</v>
      </c>
      <c r="C310" s="34">
        <v>4301031306</v>
      </c>
      <c r="D310" s="762">
        <v>4680115882881</v>
      </c>
      <c r="E310" s="762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92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64"/>
      <c r="R310" s="764"/>
      <c r="S310" s="764"/>
      <c r="T310" s="76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idden="1" x14ac:dyDescent="0.2">
      <c r="A311" s="772"/>
      <c r="B311" s="772"/>
      <c r="C311" s="772"/>
      <c r="D311" s="772"/>
      <c r="E311" s="772"/>
      <c r="F311" s="772"/>
      <c r="G311" s="772"/>
      <c r="H311" s="772"/>
      <c r="I311" s="772"/>
      <c r="J311" s="772"/>
      <c r="K311" s="772"/>
      <c r="L311" s="772"/>
      <c r="M311" s="772"/>
      <c r="N311" s="772"/>
      <c r="O311" s="773"/>
      <c r="P311" s="769" t="s">
        <v>40</v>
      </c>
      <c r="Q311" s="770"/>
      <c r="R311" s="770"/>
      <c r="S311" s="770"/>
      <c r="T311" s="770"/>
      <c r="U311" s="770"/>
      <c r="V311" s="771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hidden="1" x14ac:dyDescent="0.2">
      <c r="A312" s="772"/>
      <c r="B312" s="772"/>
      <c r="C312" s="772"/>
      <c r="D312" s="772"/>
      <c r="E312" s="772"/>
      <c r="F312" s="772"/>
      <c r="G312" s="772"/>
      <c r="H312" s="772"/>
      <c r="I312" s="772"/>
      <c r="J312" s="772"/>
      <c r="K312" s="772"/>
      <c r="L312" s="772"/>
      <c r="M312" s="772"/>
      <c r="N312" s="772"/>
      <c r="O312" s="773"/>
      <c r="P312" s="769" t="s">
        <v>40</v>
      </c>
      <c r="Q312" s="770"/>
      <c r="R312" s="770"/>
      <c r="S312" s="770"/>
      <c r="T312" s="770"/>
      <c r="U312" s="770"/>
      <c r="V312" s="771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hidden="1" customHeight="1" x14ac:dyDescent="0.25">
      <c r="A313" s="760" t="s">
        <v>507</v>
      </c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0"/>
      <c r="P313" s="760"/>
      <c r="Q313" s="760"/>
      <c r="R313" s="760"/>
      <c r="S313" s="760"/>
      <c r="T313" s="760"/>
      <c r="U313" s="760"/>
      <c r="V313" s="760"/>
      <c r="W313" s="760"/>
      <c r="X313" s="760"/>
      <c r="Y313" s="760"/>
      <c r="Z313" s="760"/>
      <c r="AA313" s="62"/>
      <c r="AB313" s="62"/>
      <c r="AC313" s="62"/>
    </row>
    <row r="314" spans="1:68" ht="14.25" hidden="1" customHeight="1" x14ac:dyDescent="0.25">
      <c r="A314" s="761" t="s">
        <v>101</v>
      </c>
      <c r="B314" s="761"/>
      <c r="C314" s="761"/>
      <c r="D314" s="761"/>
      <c r="E314" s="761"/>
      <c r="F314" s="761"/>
      <c r="G314" s="761"/>
      <c r="H314" s="761"/>
      <c r="I314" s="761"/>
      <c r="J314" s="761"/>
      <c r="K314" s="761"/>
      <c r="L314" s="761"/>
      <c r="M314" s="761"/>
      <c r="N314" s="761"/>
      <c r="O314" s="761"/>
      <c r="P314" s="761"/>
      <c r="Q314" s="761"/>
      <c r="R314" s="761"/>
      <c r="S314" s="761"/>
      <c r="T314" s="761"/>
      <c r="U314" s="761"/>
      <c r="V314" s="761"/>
      <c r="W314" s="761"/>
      <c r="X314" s="761"/>
      <c r="Y314" s="761"/>
      <c r="Z314" s="761"/>
      <c r="AA314" s="63"/>
      <c r="AB314" s="63"/>
      <c r="AC314" s="63"/>
    </row>
    <row r="315" spans="1:68" ht="16.5" hidden="1" customHeight="1" x14ac:dyDescent="0.25">
      <c r="A315" s="60" t="s">
        <v>508</v>
      </c>
      <c r="B315" s="60" t="s">
        <v>509</v>
      </c>
      <c r="C315" s="34">
        <v>4301011728</v>
      </c>
      <c r="D315" s="762">
        <v>4680115885141</v>
      </c>
      <c r="E315" s="762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92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64"/>
      <c r="R315" s="764"/>
      <c r="S315" s="764"/>
      <c r="T315" s="76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idden="1" x14ac:dyDescent="0.2">
      <c r="A316" s="772"/>
      <c r="B316" s="772"/>
      <c r="C316" s="772"/>
      <c r="D316" s="772"/>
      <c r="E316" s="772"/>
      <c r="F316" s="772"/>
      <c r="G316" s="772"/>
      <c r="H316" s="772"/>
      <c r="I316" s="772"/>
      <c r="J316" s="772"/>
      <c r="K316" s="772"/>
      <c r="L316" s="772"/>
      <c r="M316" s="772"/>
      <c r="N316" s="772"/>
      <c r="O316" s="773"/>
      <c r="P316" s="769" t="s">
        <v>40</v>
      </c>
      <c r="Q316" s="770"/>
      <c r="R316" s="770"/>
      <c r="S316" s="770"/>
      <c r="T316" s="770"/>
      <c r="U316" s="770"/>
      <c r="V316" s="771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hidden="1" x14ac:dyDescent="0.2">
      <c r="A317" s="772"/>
      <c r="B317" s="772"/>
      <c r="C317" s="772"/>
      <c r="D317" s="772"/>
      <c r="E317" s="772"/>
      <c r="F317" s="772"/>
      <c r="G317" s="772"/>
      <c r="H317" s="772"/>
      <c r="I317" s="772"/>
      <c r="J317" s="772"/>
      <c r="K317" s="772"/>
      <c r="L317" s="772"/>
      <c r="M317" s="772"/>
      <c r="N317" s="772"/>
      <c r="O317" s="773"/>
      <c r="P317" s="769" t="s">
        <v>40</v>
      </c>
      <c r="Q317" s="770"/>
      <c r="R317" s="770"/>
      <c r="S317" s="770"/>
      <c r="T317" s="770"/>
      <c r="U317" s="770"/>
      <c r="V317" s="771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hidden="1" customHeight="1" x14ac:dyDescent="0.25">
      <c r="A318" s="760" t="s">
        <v>511</v>
      </c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0"/>
      <c r="P318" s="760"/>
      <c r="Q318" s="760"/>
      <c r="R318" s="760"/>
      <c r="S318" s="760"/>
      <c r="T318" s="760"/>
      <c r="U318" s="760"/>
      <c r="V318" s="760"/>
      <c r="W318" s="760"/>
      <c r="X318" s="760"/>
      <c r="Y318" s="760"/>
      <c r="Z318" s="760"/>
      <c r="AA318" s="62"/>
      <c r="AB318" s="62"/>
      <c r="AC318" s="62"/>
    </row>
    <row r="319" spans="1:68" ht="14.25" hidden="1" customHeight="1" x14ac:dyDescent="0.25">
      <c r="A319" s="761" t="s">
        <v>101</v>
      </c>
      <c r="B319" s="761"/>
      <c r="C319" s="761"/>
      <c r="D319" s="761"/>
      <c r="E319" s="761"/>
      <c r="F319" s="761"/>
      <c r="G319" s="761"/>
      <c r="H319" s="761"/>
      <c r="I319" s="761"/>
      <c r="J319" s="761"/>
      <c r="K319" s="761"/>
      <c r="L319" s="761"/>
      <c r="M319" s="761"/>
      <c r="N319" s="761"/>
      <c r="O319" s="761"/>
      <c r="P319" s="761"/>
      <c r="Q319" s="761"/>
      <c r="R319" s="761"/>
      <c r="S319" s="761"/>
      <c r="T319" s="761"/>
      <c r="U319" s="761"/>
      <c r="V319" s="761"/>
      <c r="W319" s="761"/>
      <c r="X319" s="761"/>
      <c r="Y319" s="761"/>
      <c r="Z319" s="761"/>
      <c r="AA319" s="63"/>
      <c r="AB319" s="63"/>
      <c r="AC319" s="63"/>
    </row>
    <row r="320" spans="1:68" ht="27" hidden="1" customHeight="1" x14ac:dyDescent="0.25">
      <c r="A320" s="60" t="s">
        <v>512</v>
      </c>
      <c r="B320" s="60" t="s">
        <v>513</v>
      </c>
      <c r="C320" s="34">
        <v>4301012024</v>
      </c>
      <c r="D320" s="762">
        <v>4680115885615</v>
      </c>
      <c r="E320" s="762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9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64"/>
      <c r="R320" s="764"/>
      <c r="S320" s="764"/>
      <c r="T320" s="765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hidden="1" customHeight="1" x14ac:dyDescent="0.25">
      <c r="A321" s="60" t="s">
        <v>515</v>
      </c>
      <c r="B321" s="60" t="s">
        <v>516</v>
      </c>
      <c r="C321" s="34">
        <v>4301012016</v>
      </c>
      <c r="D321" s="762">
        <v>4680115885554</v>
      </c>
      <c r="E321" s="762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64"/>
      <c r="R321" s="764"/>
      <c r="S321" s="764"/>
      <c r="T321" s="765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hidden="1" customHeight="1" x14ac:dyDescent="0.25">
      <c r="A322" s="60" t="s">
        <v>515</v>
      </c>
      <c r="B322" s="60" t="s">
        <v>518</v>
      </c>
      <c r="C322" s="34">
        <v>4301011911</v>
      </c>
      <c r="D322" s="762">
        <v>4680115885554</v>
      </c>
      <c r="E322" s="762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9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64"/>
      <c r="R322" s="764"/>
      <c r="S322" s="764"/>
      <c r="T322" s="765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47"/>
        <v>0</v>
      </c>
      <c r="Z322" s="39" t="str">
        <f>IFERROR(IF(Y322=0,"",ROUNDUP(Y322/H322,0)*0.02039),"")</f>
        <v/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0</v>
      </c>
      <c r="BN322" s="75">
        <f t="shared" si="49"/>
        <v>0</v>
      </c>
      <c r="BO322" s="75">
        <f t="shared" si="50"/>
        <v>0</v>
      </c>
      <c r="BP322" s="75">
        <f t="shared" si="51"/>
        <v>0</v>
      </c>
    </row>
    <row r="323" spans="1:68" ht="37.5" hidden="1" customHeight="1" x14ac:dyDescent="0.25">
      <c r="A323" s="60" t="s">
        <v>520</v>
      </c>
      <c r="B323" s="60" t="s">
        <v>521</v>
      </c>
      <c r="C323" s="34">
        <v>4301011858</v>
      </c>
      <c r="D323" s="762">
        <v>4680115885646</v>
      </c>
      <c r="E323" s="762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9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64"/>
      <c r="R323" s="764"/>
      <c r="S323" s="764"/>
      <c r="T323" s="765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hidden="1" customHeight="1" x14ac:dyDescent="0.25">
      <c r="A324" s="60" t="s">
        <v>523</v>
      </c>
      <c r="B324" s="60" t="s">
        <v>524</v>
      </c>
      <c r="C324" s="34">
        <v>4301011857</v>
      </c>
      <c r="D324" s="762">
        <v>4680115885622</v>
      </c>
      <c r="E324" s="762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64"/>
      <c r="R324" s="764"/>
      <c r="S324" s="764"/>
      <c r="T324" s="765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hidden="1" customHeight="1" x14ac:dyDescent="0.25">
      <c r="A325" s="60" t="s">
        <v>526</v>
      </c>
      <c r="B325" s="60" t="s">
        <v>527</v>
      </c>
      <c r="C325" s="34">
        <v>4301011573</v>
      </c>
      <c r="D325" s="762">
        <v>4680115881938</v>
      </c>
      <c r="E325" s="762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9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64"/>
      <c r="R325" s="764"/>
      <c r="S325" s="764"/>
      <c r="T325" s="765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hidden="1" customHeight="1" x14ac:dyDescent="0.25">
      <c r="A326" s="60" t="s">
        <v>529</v>
      </c>
      <c r="B326" s="60" t="s">
        <v>530</v>
      </c>
      <c r="C326" s="34">
        <v>4301011859</v>
      </c>
      <c r="D326" s="762">
        <v>4680115885608</v>
      </c>
      <c r="E326" s="762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9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64"/>
      <c r="R326" s="764"/>
      <c r="S326" s="764"/>
      <c r="T326" s="765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hidden="1" customHeight="1" x14ac:dyDescent="0.25">
      <c r="A327" s="60" t="s">
        <v>531</v>
      </c>
      <c r="B327" s="60" t="s">
        <v>532</v>
      </c>
      <c r="C327" s="34">
        <v>4301011337</v>
      </c>
      <c r="D327" s="762">
        <v>4607091386011</v>
      </c>
      <c r="E327" s="762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9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64"/>
      <c r="R327" s="764"/>
      <c r="S327" s="764"/>
      <c r="T327" s="765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4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0</v>
      </c>
      <c r="BN327" s="75">
        <f t="shared" si="49"/>
        <v>0</v>
      </c>
      <c r="BO327" s="75">
        <f t="shared" si="50"/>
        <v>0</v>
      </c>
      <c r="BP327" s="75">
        <f t="shared" si="51"/>
        <v>0</v>
      </c>
    </row>
    <row r="328" spans="1:68" hidden="1" x14ac:dyDescent="0.2">
      <c r="A328" s="772"/>
      <c r="B328" s="772"/>
      <c r="C328" s="772"/>
      <c r="D328" s="772"/>
      <c r="E328" s="772"/>
      <c r="F328" s="772"/>
      <c r="G328" s="772"/>
      <c r="H328" s="772"/>
      <c r="I328" s="772"/>
      <c r="J328" s="772"/>
      <c r="K328" s="772"/>
      <c r="L328" s="772"/>
      <c r="M328" s="772"/>
      <c r="N328" s="772"/>
      <c r="O328" s="773"/>
      <c r="P328" s="769" t="s">
        <v>40</v>
      </c>
      <c r="Q328" s="770"/>
      <c r="R328" s="770"/>
      <c r="S328" s="770"/>
      <c r="T328" s="770"/>
      <c r="U328" s="770"/>
      <c r="V328" s="771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0</v>
      </c>
      <c r="Y328" s="41">
        <f>IFERROR(Y320/H320,"0")+IFERROR(Y321/H321,"0")+IFERROR(Y322/H322,"0")+IFERROR(Y323/H323,"0")+IFERROR(Y324/H324,"0")+IFERROR(Y325/H325,"0")+IFERROR(Y326/H326,"0")+IFERROR(Y327/H327,"0")</f>
        <v>0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772"/>
      <c r="B329" s="772"/>
      <c r="C329" s="772"/>
      <c r="D329" s="772"/>
      <c r="E329" s="772"/>
      <c r="F329" s="772"/>
      <c r="G329" s="772"/>
      <c r="H329" s="772"/>
      <c r="I329" s="772"/>
      <c r="J329" s="772"/>
      <c r="K329" s="772"/>
      <c r="L329" s="772"/>
      <c r="M329" s="772"/>
      <c r="N329" s="772"/>
      <c r="O329" s="773"/>
      <c r="P329" s="769" t="s">
        <v>40</v>
      </c>
      <c r="Q329" s="770"/>
      <c r="R329" s="770"/>
      <c r="S329" s="770"/>
      <c r="T329" s="770"/>
      <c r="U329" s="770"/>
      <c r="V329" s="771"/>
      <c r="W329" s="40" t="s">
        <v>0</v>
      </c>
      <c r="X329" s="41">
        <f>IFERROR(SUM(X320:X327),"0")</f>
        <v>0</v>
      </c>
      <c r="Y329" s="41">
        <f>IFERROR(SUM(Y320:Y327),"0")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761" t="s">
        <v>157</v>
      </c>
      <c r="B330" s="761"/>
      <c r="C330" s="761"/>
      <c r="D330" s="761"/>
      <c r="E330" s="761"/>
      <c r="F330" s="761"/>
      <c r="G330" s="761"/>
      <c r="H330" s="761"/>
      <c r="I330" s="761"/>
      <c r="J330" s="761"/>
      <c r="K330" s="761"/>
      <c r="L330" s="761"/>
      <c r="M330" s="761"/>
      <c r="N330" s="761"/>
      <c r="O330" s="761"/>
      <c r="P330" s="761"/>
      <c r="Q330" s="761"/>
      <c r="R330" s="761"/>
      <c r="S330" s="761"/>
      <c r="T330" s="761"/>
      <c r="U330" s="761"/>
      <c r="V330" s="761"/>
      <c r="W330" s="761"/>
      <c r="X330" s="761"/>
      <c r="Y330" s="761"/>
      <c r="Z330" s="761"/>
      <c r="AA330" s="63"/>
      <c r="AB330" s="63"/>
      <c r="AC330" s="63"/>
    </row>
    <row r="331" spans="1:68" ht="27" hidden="1" customHeight="1" x14ac:dyDescent="0.25">
      <c r="A331" s="60" t="s">
        <v>534</v>
      </c>
      <c r="B331" s="60" t="s">
        <v>535</v>
      </c>
      <c r="C331" s="34">
        <v>4301030878</v>
      </c>
      <c r="D331" s="762">
        <v>4607091387193</v>
      </c>
      <c r="E331" s="762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9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64"/>
      <c r="R331" s="764"/>
      <c r="S331" s="764"/>
      <c r="T331" s="765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537</v>
      </c>
      <c r="B332" s="60" t="s">
        <v>538</v>
      </c>
      <c r="C332" s="34">
        <v>4301031153</v>
      </c>
      <c r="D332" s="762">
        <v>4607091387230</v>
      </c>
      <c r="E332" s="762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64"/>
      <c r="R332" s="764"/>
      <c r="S332" s="764"/>
      <c r="T332" s="765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hidden="1" customHeight="1" x14ac:dyDescent="0.25">
      <c r="A333" s="60" t="s">
        <v>540</v>
      </c>
      <c r="B333" s="60" t="s">
        <v>541</v>
      </c>
      <c r="C333" s="34">
        <v>4301031154</v>
      </c>
      <c r="D333" s="762">
        <v>4607091387292</v>
      </c>
      <c r="E333" s="762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9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64"/>
      <c r="R333" s="764"/>
      <c r="S333" s="764"/>
      <c r="T333" s="76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hidden="1" customHeight="1" x14ac:dyDescent="0.25">
      <c r="A334" s="60" t="s">
        <v>543</v>
      </c>
      <c r="B334" s="60" t="s">
        <v>544</v>
      </c>
      <c r="C334" s="34">
        <v>4301031152</v>
      </c>
      <c r="D334" s="762">
        <v>4607091387285</v>
      </c>
      <c r="E334" s="762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64"/>
      <c r="R334" s="764"/>
      <c r="S334" s="764"/>
      <c r="T334" s="765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idden="1" x14ac:dyDescent="0.2">
      <c r="A335" s="772"/>
      <c r="B335" s="772"/>
      <c r="C335" s="772"/>
      <c r="D335" s="772"/>
      <c r="E335" s="772"/>
      <c r="F335" s="772"/>
      <c r="G335" s="772"/>
      <c r="H335" s="772"/>
      <c r="I335" s="772"/>
      <c r="J335" s="772"/>
      <c r="K335" s="772"/>
      <c r="L335" s="772"/>
      <c r="M335" s="772"/>
      <c r="N335" s="772"/>
      <c r="O335" s="773"/>
      <c r="P335" s="769" t="s">
        <v>40</v>
      </c>
      <c r="Q335" s="770"/>
      <c r="R335" s="770"/>
      <c r="S335" s="770"/>
      <c r="T335" s="770"/>
      <c r="U335" s="770"/>
      <c r="V335" s="771"/>
      <c r="W335" s="40" t="s">
        <v>39</v>
      </c>
      <c r="X335" s="41">
        <f>IFERROR(X331/H331,"0")+IFERROR(X332/H332,"0")+IFERROR(X333/H333,"0")+IFERROR(X334/H334,"0")</f>
        <v>0</v>
      </c>
      <c r="Y335" s="41">
        <f>IFERROR(Y331/H331,"0")+IFERROR(Y332/H332,"0")+IFERROR(Y333/H333,"0")+IFERROR(Y334/H334,"0")</f>
        <v>0</v>
      </c>
      <c r="Z335" s="41">
        <f>IFERROR(IF(Z331="",0,Z331),"0")+IFERROR(IF(Z332="",0,Z332),"0")+IFERROR(IF(Z333="",0,Z333),"0")+IFERROR(IF(Z334="",0,Z334),"0")</f>
        <v>0</v>
      </c>
      <c r="AA335" s="64"/>
      <c r="AB335" s="64"/>
      <c r="AC335" s="64"/>
    </row>
    <row r="336" spans="1:68" hidden="1" x14ac:dyDescent="0.2">
      <c r="A336" s="772"/>
      <c r="B336" s="772"/>
      <c r="C336" s="772"/>
      <c r="D336" s="772"/>
      <c r="E336" s="772"/>
      <c r="F336" s="772"/>
      <c r="G336" s="772"/>
      <c r="H336" s="772"/>
      <c r="I336" s="772"/>
      <c r="J336" s="772"/>
      <c r="K336" s="772"/>
      <c r="L336" s="772"/>
      <c r="M336" s="772"/>
      <c r="N336" s="772"/>
      <c r="O336" s="773"/>
      <c r="P336" s="769" t="s">
        <v>40</v>
      </c>
      <c r="Q336" s="770"/>
      <c r="R336" s="770"/>
      <c r="S336" s="770"/>
      <c r="T336" s="770"/>
      <c r="U336" s="770"/>
      <c r="V336" s="771"/>
      <c r="W336" s="40" t="s">
        <v>0</v>
      </c>
      <c r="X336" s="41">
        <f>IFERROR(SUM(X331:X334),"0")</f>
        <v>0</v>
      </c>
      <c r="Y336" s="41">
        <f>IFERROR(SUM(Y331:Y334),"0")</f>
        <v>0</v>
      </c>
      <c r="Z336" s="40"/>
      <c r="AA336" s="64"/>
      <c r="AB336" s="64"/>
      <c r="AC336" s="64"/>
    </row>
    <row r="337" spans="1:68" ht="14.25" hidden="1" customHeight="1" x14ac:dyDescent="0.25">
      <c r="A337" s="761" t="s">
        <v>78</v>
      </c>
      <c r="B337" s="761"/>
      <c r="C337" s="761"/>
      <c r="D337" s="761"/>
      <c r="E337" s="761"/>
      <c r="F337" s="761"/>
      <c r="G337" s="761"/>
      <c r="H337" s="761"/>
      <c r="I337" s="761"/>
      <c r="J337" s="761"/>
      <c r="K337" s="761"/>
      <c r="L337" s="761"/>
      <c r="M337" s="761"/>
      <c r="N337" s="761"/>
      <c r="O337" s="761"/>
      <c r="P337" s="761"/>
      <c r="Q337" s="761"/>
      <c r="R337" s="761"/>
      <c r="S337" s="761"/>
      <c r="T337" s="761"/>
      <c r="U337" s="761"/>
      <c r="V337" s="761"/>
      <c r="W337" s="761"/>
      <c r="X337" s="761"/>
      <c r="Y337" s="761"/>
      <c r="Z337" s="761"/>
      <c r="AA337" s="63"/>
      <c r="AB337" s="63"/>
      <c r="AC337" s="63"/>
    </row>
    <row r="338" spans="1:68" ht="37.5" customHeight="1" x14ac:dyDescent="0.25">
      <c r="A338" s="60" t="s">
        <v>545</v>
      </c>
      <c r="B338" s="60" t="s">
        <v>546</v>
      </c>
      <c r="C338" s="34">
        <v>4301051100</v>
      </c>
      <c r="D338" s="762">
        <v>4607091387766</v>
      </c>
      <c r="E338" s="762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9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64"/>
      <c r="R338" s="764"/>
      <c r="S338" s="764"/>
      <c r="T338" s="765"/>
      <c r="U338" s="37" t="s">
        <v>45</v>
      </c>
      <c r="V338" s="37" t="s">
        <v>45</v>
      </c>
      <c r="W338" s="38" t="s">
        <v>0</v>
      </c>
      <c r="X338" s="56">
        <v>5100</v>
      </c>
      <c r="Y338" s="53">
        <f t="shared" ref="Y338:Y343" si="52">IFERROR(IF(X338="",0,CEILING((X338/$H338),1)*$H338),"")</f>
        <v>5101.2</v>
      </c>
      <c r="Z338" s="39">
        <f>IFERROR(IF(Y338=0,"",ROUNDUP(Y338/H338,0)*0.01898),"")</f>
        <v>12.41292</v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5435.4230769230771</v>
      </c>
      <c r="BN338" s="75">
        <f t="shared" ref="BN338:BN343" si="54">IFERROR(Y338*I338/H338,"0")</f>
        <v>5436.7020000000002</v>
      </c>
      <c r="BO338" s="75">
        <f t="shared" ref="BO338:BO343" si="55">IFERROR(1/J338*(X338/H338),"0")</f>
        <v>10.216346153846153</v>
      </c>
      <c r="BP338" s="75">
        <f t="shared" ref="BP338:BP343" si="56">IFERROR(1/J338*(Y338/H338),"0")</f>
        <v>10.21875</v>
      </c>
    </row>
    <row r="339" spans="1:68" ht="27" hidden="1" customHeight="1" x14ac:dyDescent="0.25">
      <c r="A339" s="60" t="s">
        <v>548</v>
      </c>
      <c r="B339" s="60" t="s">
        <v>549</v>
      </c>
      <c r="C339" s="34">
        <v>4301051818</v>
      </c>
      <c r="D339" s="762">
        <v>4607091387957</v>
      </c>
      <c r="E339" s="762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9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64"/>
      <c r="R339" s="764"/>
      <c r="S339" s="764"/>
      <c r="T339" s="765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hidden="1" customHeight="1" x14ac:dyDescent="0.25">
      <c r="A340" s="60" t="s">
        <v>551</v>
      </c>
      <c r="B340" s="60" t="s">
        <v>552</v>
      </c>
      <c r="C340" s="34">
        <v>4301051819</v>
      </c>
      <c r="D340" s="762">
        <v>4607091387964</v>
      </c>
      <c r="E340" s="762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9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64"/>
      <c r="R340" s="764"/>
      <c r="S340" s="764"/>
      <c r="T340" s="765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hidden="1" customHeight="1" x14ac:dyDescent="0.25">
      <c r="A341" s="60" t="s">
        <v>554</v>
      </c>
      <c r="B341" s="60" t="s">
        <v>555</v>
      </c>
      <c r="C341" s="34">
        <v>4301051734</v>
      </c>
      <c r="D341" s="762">
        <v>4680115884588</v>
      </c>
      <c r="E341" s="762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64"/>
      <c r="R341" s="764"/>
      <c r="S341" s="764"/>
      <c r="T341" s="765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hidden="1" customHeight="1" x14ac:dyDescent="0.25">
      <c r="A342" s="60" t="s">
        <v>557</v>
      </c>
      <c r="B342" s="60" t="s">
        <v>558</v>
      </c>
      <c r="C342" s="34">
        <v>4301051131</v>
      </c>
      <c r="D342" s="762">
        <v>4607091387537</v>
      </c>
      <c r="E342" s="762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9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64"/>
      <c r="R342" s="764"/>
      <c r="S342" s="764"/>
      <c r="T342" s="765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hidden="1" customHeight="1" x14ac:dyDescent="0.25">
      <c r="A343" s="60" t="s">
        <v>560</v>
      </c>
      <c r="B343" s="60" t="s">
        <v>561</v>
      </c>
      <c r="C343" s="34">
        <v>4301051578</v>
      </c>
      <c r="D343" s="762">
        <v>4607091387513</v>
      </c>
      <c r="E343" s="762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9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64"/>
      <c r="R343" s="764"/>
      <c r="S343" s="764"/>
      <c r="T343" s="765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x14ac:dyDescent="0.2">
      <c r="A344" s="772"/>
      <c r="B344" s="772"/>
      <c r="C344" s="772"/>
      <c r="D344" s="772"/>
      <c r="E344" s="772"/>
      <c r="F344" s="772"/>
      <c r="G344" s="772"/>
      <c r="H344" s="772"/>
      <c r="I344" s="772"/>
      <c r="J344" s="772"/>
      <c r="K344" s="772"/>
      <c r="L344" s="772"/>
      <c r="M344" s="772"/>
      <c r="N344" s="772"/>
      <c r="O344" s="773"/>
      <c r="P344" s="769" t="s">
        <v>40</v>
      </c>
      <c r="Q344" s="770"/>
      <c r="R344" s="770"/>
      <c r="S344" s="770"/>
      <c r="T344" s="770"/>
      <c r="U344" s="770"/>
      <c r="V344" s="771"/>
      <c r="W344" s="40" t="s">
        <v>39</v>
      </c>
      <c r="X344" s="41">
        <f>IFERROR(X338/H338,"0")+IFERROR(X339/H339,"0")+IFERROR(X340/H340,"0")+IFERROR(X341/H341,"0")+IFERROR(X342/H342,"0")+IFERROR(X343/H343,"0")</f>
        <v>653.84615384615381</v>
      </c>
      <c r="Y344" s="41">
        <f>IFERROR(Y338/H338,"0")+IFERROR(Y339/H339,"0")+IFERROR(Y340/H340,"0")+IFERROR(Y341/H341,"0")+IFERROR(Y342/H342,"0")+IFERROR(Y343/H343,"0")</f>
        <v>654</v>
      </c>
      <c r="Z344" s="41">
        <f>IFERROR(IF(Z338="",0,Z338),"0")+IFERROR(IF(Z339="",0,Z339),"0")+IFERROR(IF(Z340="",0,Z340),"0")+IFERROR(IF(Z341="",0,Z341),"0")+IFERROR(IF(Z342="",0,Z342),"0")+IFERROR(IF(Z343="",0,Z343),"0")</f>
        <v>12.41292</v>
      </c>
      <c r="AA344" s="64"/>
      <c r="AB344" s="64"/>
      <c r="AC344" s="64"/>
    </row>
    <row r="345" spans="1:68" x14ac:dyDescent="0.2">
      <c r="A345" s="772"/>
      <c r="B345" s="772"/>
      <c r="C345" s="772"/>
      <c r="D345" s="772"/>
      <c r="E345" s="772"/>
      <c r="F345" s="772"/>
      <c r="G345" s="772"/>
      <c r="H345" s="772"/>
      <c r="I345" s="772"/>
      <c r="J345" s="772"/>
      <c r="K345" s="772"/>
      <c r="L345" s="772"/>
      <c r="M345" s="772"/>
      <c r="N345" s="772"/>
      <c r="O345" s="773"/>
      <c r="P345" s="769" t="s">
        <v>40</v>
      </c>
      <c r="Q345" s="770"/>
      <c r="R345" s="770"/>
      <c r="S345" s="770"/>
      <c r="T345" s="770"/>
      <c r="U345" s="770"/>
      <c r="V345" s="771"/>
      <c r="W345" s="40" t="s">
        <v>0</v>
      </c>
      <c r="X345" s="41">
        <f>IFERROR(SUM(X338:X343),"0")</f>
        <v>5100</v>
      </c>
      <c r="Y345" s="41">
        <f>IFERROR(SUM(Y338:Y343),"0")</f>
        <v>5101.2</v>
      </c>
      <c r="Z345" s="40"/>
      <c r="AA345" s="64"/>
      <c r="AB345" s="64"/>
      <c r="AC345" s="64"/>
    </row>
    <row r="346" spans="1:68" ht="14.25" hidden="1" customHeight="1" x14ac:dyDescent="0.25">
      <c r="A346" s="761" t="s">
        <v>183</v>
      </c>
      <c r="B346" s="761"/>
      <c r="C346" s="761"/>
      <c r="D346" s="761"/>
      <c r="E346" s="761"/>
      <c r="F346" s="761"/>
      <c r="G346" s="761"/>
      <c r="H346" s="761"/>
      <c r="I346" s="761"/>
      <c r="J346" s="761"/>
      <c r="K346" s="761"/>
      <c r="L346" s="761"/>
      <c r="M346" s="761"/>
      <c r="N346" s="761"/>
      <c r="O346" s="761"/>
      <c r="P346" s="761"/>
      <c r="Q346" s="761"/>
      <c r="R346" s="761"/>
      <c r="S346" s="761"/>
      <c r="T346" s="761"/>
      <c r="U346" s="761"/>
      <c r="V346" s="761"/>
      <c r="W346" s="761"/>
      <c r="X346" s="761"/>
      <c r="Y346" s="761"/>
      <c r="Z346" s="761"/>
      <c r="AA346" s="63"/>
      <c r="AB346" s="63"/>
      <c r="AC346" s="63"/>
    </row>
    <row r="347" spans="1:68" ht="27" hidden="1" customHeight="1" x14ac:dyDescent="0.25">
      <c r="A347" s="60" t="s">
        <v>563</v>
      </c>
      <c r="B347" s="60" t="s">
        <v>564</v>
      </c>
      <c r="C347" s="34">
        <v>4301060387</v>
      </c>
      <c r="D347" s="762">
        <v>4607091380880</v>
      </c>
      <c r="E347" s="762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9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64"/>
      <c r="R347" s="764"/>
      <c r="S347" s="764"/>
      <c r="T347" s="765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hidden="1" customHeight="1" x14ac:dyDescent="0.25">
      <c r="A348" s="60" t="s">
        <v>566</v>
      </c>
      <c r="B348" s="60" t="s">
        <v>567</v>
      </c>
      <c r="C348" s="34">
        <v>4301060406</v>
      </c>
      <c r="D348" s="762">
        <v>4607091384482</v>
      </c>
      <c r="E348" s="762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9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64"/>
      <c r="R348" s="764"/>
      <c r="S348" s="764"/>
      <c r="T348" s="765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16.5" hidden="1" customHeight="1" x14ac:dyDescent="0.25">
      <c r="A349" s="60" t="s">
        <v>569</v>
      </c>
      <c r="B349" s="60" t="s">
        <v>570</v>
      </c>
      <c r="C349" s="34">
        <v>4301060484</v>
      </c>
      <c r="D349" s="762">
        <v>4607091380897</v>
      </c>
      <c r="E349" s="762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9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64"/>
      <c r="R349" s="764"/>
      <c r="S349" s="764"/>
      <c r="T349" s="76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idden="1" x14ac:dyDescent="0.2">
      <c r="A350" s="772"/>
      <c r="B350" s="772"/>
      <c r="C350" s="772"/>
      <c r="D350" s="772"/>
      <c r="E350" s="772"/>
      <c r="F350" s="772"/>
      <c r="G350" s="772"/>
      <c r="H350" s="772"/>
      <c r="I350" s="772"/>
      <c r="J350" s="772"/>
      <c r="K350" s="772"/>
      <c r="L350" s="772"/>
      <c r="M350" s="772"/>
      <c r="N350" s="772"/>
      <c r="O350" s="773"/>
      <c r="P350" s="769" t="s">
        <v>40</v>
      </c>
      <c r="Q350" s="770"/>
      <c r="R350" s="770"/>
      <c r="S350" s="770"/>
      <c r="T350" s="770"/>
      <c r="U350" s="770"/>
      <c r="V350" s="771"/>
      <c r="W350" s="40" t="s">
        <v>39</v>
      </c>
      <c r="X350" s="41">
        <f>IFERROR(X347/H347,"0")+IFERROR(X348/H348,"0")+IFERROR(X349/H349,"0")</f>
        <v>0</v>
      </c>
      <c r="Y350" s="41">
        <f>IFERROR(Y347/H347,"0")+IFERROR(Y348/H348,"0")+IFERROR(Y349/H349,"0")</f>
        <v>0</v>
      </c>
      <c r="Z350" s="41">
        <f>IFERROR(IF(Z347="",0,Z347),"0")+IFERROR(IF(Z348="",0,Z348),"0")+IFERROR(IF(Z349="",0,Z349),"0")</f>
        <v>0</v>
      </c>
      <c r="AA350" s="64"/>
      <c r="AB350" s="64"/>
      <c r="AC350" s="64"/>
    </row>
    <row r="351" spans="1:68" hidden="1" x14ac:dyDescent="0.2">
      <c r="A351" s="772"/>
      <c r="B351" s="772"/>
      <c r="C351" s="772"/>
      <c r="D351" s="772"/>
      <c r="E351" s="772"/>
      <c r="F351" s="772"/>
      <c r="G351" s="772"/>
      <c r="H351" s="772"/>
      <c r="I351" s="772"/>
      <c r="J351" s="772"/>
      <c r="K351" s="772"/>
      <c r="L351" s="772"/>
      <c r="M351" s="772"/>
      <c r="N351" s="772"/>
      <c r="O351" s="773"/>
      <c r="P351" s="769" t="s">
        <v>40</v>
      </c>
      <c r="Q351" s="770"/>
      <c r="R351" s="770"/>
      <c r="S351" s="770"/>
      <c r="T351" s="770"/>
      <c r="U351" s="770"/>
      <c r="V351" s="771"/>
      <c r="W351" s="40" t="s">
        <v>0</v>
      </c>
      <c r="X351" s="41">
        <f>IFERROR(SUM(X347:X349),"0")</f>
        <v>0</v>
      </c>
      <c r="Y351" s="41">
        <f>IFERROR(SUM(Y347:Y349),"0")</f>
        <v>0</v>
      </c>
      <c r="Z351" s="40"/>
      <c r="AA351" s="64"/>
      <c r="AB351" s="64"/>
      <c r="AC351" s="64"/>
    </row>
    <row r="352" spans="1:68" ht="14.25" hidden="1" customHeight="1" x14ac:dyDescent="0.25">
      <c r="A352" s="761" t="s">
        <v>93</v>
      </c>
      <c r="B352" s="761"/>
      <c r="C352" s="761"/>
      <c r="D352" s="761"/>
      <c r="E352" s="761"/>
      <c r="F352" s="761"/>
      <c r="G352" s="761"/>
      <c r="H352" s="761"/>
      <c r="I352" s="761"/>
      <c r="J352" s="761"/>
      <c r="K352" s="761"/>
      <c r="L352" s="761"/>
      <c r="M352" s="761"/>
      <c r="N352" s="761"/>
      <c r="O352" s="761"/>
      <c r="P352" s="761"/>
      <c r="Q352" s="761"/>
      <c r="R352" s="761"/>
      <c r="S352" s="761"/>
      <c r="T352" s="761"/>
      <c r="U352" s="761"/>
      <c r="V352" s="761"/>
      <c r="W352" s="761"/>
      <c r="X352" s="761"/>
      <c r="Y352" s="761"/>
      <c r="Z352" s="761"/>
      <c r="AA352" s="63"/>
      <c r="AB352" s="63"/>
      <c r="AC352" s="63"/>
    </row>
    <row r="353" spans="1:68" ht="27" hidden="1" customHeight="1" x14ac:dyDescent="0.25">
      <c r="A353" s="60" t="s">
        <v>572</v>
      </c>
      <c r="B353" s="60" t="s">
        <v>573</v>
      </c>
      <c r="C353" s="34">
        <v>4301032055</v>
      </c>
      <c r="D353" s="762">
        <v>4680115886476</v>
      </c>
      <c r="E353" s="762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943" t="s">
        <v>574</v>
      </c>
      <c r="Q353" s="764"/>
      <c r="R353" s="764"/>
      <c r="S353" s="764"/>
      <c r="T353" s="765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hidden="1" customHeight="1" x14ac:dyDescent="0.25">
      <c r="A354" s="60" t="s">
        <v>576</v>
      </c>
      <c r="B354" s="60" t="s">
        <v>577</v>
      </c>
      <c r="C354" s="34">
        <v>4301030232</v>
      </c>
      <c r="D354" s="762">
        <v>4607091388374</v>
      </c>
      <c r="E354" s="762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944" t="s">
        <v>578</v>
      </c>
      <c r="Q354" s="764"/>
      <c r="R354" s="764"/>
      <c r="S354" s="764"/>
      <c r="T354" s="765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hidden="1" customHeight="1" x14ac:dyDescent="0.25">
      <c r="A355" s="60" t="s">
        <v>580</v>
      </c>
      <c r="B355" s="60" t="s">
        <v>581</v>
      </c>
      <c r="C355" s="34">
        <v>4301032015</v>
      </c>
      <c r="D355" s="762">
        <v>4607091383102</v>
      </c>
      <c r="E355" s="762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64"/>
      <c r="R355" s="764"/>
      <c r="S355" s="764"/>
      <c r="T355" s="765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583</v>
      </c>
      <c r="B356" s="60" t="s">
        <v>584</v>
      </c>
      <c r="C356" s="34">
        <v>4301030233</v>
      </c>
      <c r="D356" s="762">
        <v>4607091388404</v>
      </c>
      <c r="E356" s="762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9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64"/>
      <c r="R356" s="764"/>
      <c r="S356" s="764"/>
      <c r="T356" s="765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idden="1" x14ac:dyDescent="0.2">
      <c r="A357" s="772"/>
      <c r="B357" s="772"/>
      <c r="C357" s="772"/>
      <c r="D357" s="772"/>
      <c r="E357" s="772"/>
      <c r="F357" s="772"/>
      <c r="G357" s="772"/>
      <c r="H357" s="772"/>
      <c r="I357" s="772"/>
      <c r="J357" s="772"/>
      <c r="K357" s="772"/>
      <c r="L357" s="772"/>
      <c r="M357" s="772"/>
      <c r="N357" s="772"/>
      <c r="O357" s="773"/>
      <c r="P357" s="769" t="s">
        <v>40</v>
      </c>
      <c r="Q357" s="770"/>
      <c r="R357" s="770"/>
      <c r="S357" s="770"/>
      <c r="T357" s="770"/>
      <c r="U357" s="770"/>
      <c r="V357" s="771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hidden="1" x14ac:dyDescent="0.2">
      <c r="A358" s="772"/>
      <c r="B358" s="772"/>
      <c r="C358" s="772"/>
      <c r="D358" s="772"/>
      <c r="E358" s="772"/>
      <c r="F358" s="772"/>
      <c r="G358" s="772"/>
      <c r="H358" s="772"/>
      <c r="I358" s="772"/>
      <c r="J358" s="772"/>
      <c r="K358" s="772"/>
      <c r="L358" s="772"/>
      <c r="M358" s="772"/>
      <c r="N358" s="772"/>
      <c r="O358" s="773"/>
      <c r="P358" s="769" t="s">
        <v>40</v>
      </c>
      <c r="Q358" s="770"/>
      <c r="R358" s="770"/>
      <c r="S358" s="770"/>
      <c r="T358" s="770"/>
      <c r="U358" s="770"/>
      <c r="V358" s="771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hidden="1" customHeight="1" x14ac:dyDescent="0.25">
      <c r="A359" s="761" t="s">
        <v>585</v>
      </c>
      <c r="B359" s="761"/>
      <c r="C359" s="761"/>
      <c r="D359" s="761"/>
      <c r="E359" s="761"/>
      <c r="F359" s="761"/>
      <c r="G359" s="761"/>
      <c r="H359" s="761"/>
      <c r="I359" s="761"/>
      <c r="J359" s="761"/>
      <c r="K359" s="761"/>
      <c r="L359" s="761"/>
      <c r="M359" s="761"/>
      <c r="N359" s="761"/>
      <c r="O359" s="761"/>
      <c r="P359" s="761"/>
      <c r="Q359" s="761"/>
      <c r="R359" s="761"/>
      <c r="S359" s="761"/>
      <c r="T359" s="761"/>
      <c r="U359" s="761"/>
      <c r="V359" s="761"/>
      <c r="W359" s="761"/>
      <c r="X359" s="761"/>
      <c r="Y359" s="761"/>
      <c r="Z359" s="761"/>
      <c r="AA359" s="63"/>
      <c r="AB359" s="63"/>
      <c r="AC359" s="63"/>
    </row>
    <row r="360" spans="1:68" ht="16.5" hidden="1" customHeight="1" x14ac:dyDescent="0.25">
      <c r="A360" s="60" t="s">
        <v>586</v>
      </c>
      <c r="B360" s="60" t="s">
        <v>587</v>
      </c>
      <c r="C360" s="34">
        <v>4301180007</v>
      </c>
      <c r="D360" s="762">
        <v>4680115881808</v>
      </c>
      <c r="E360" s="762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9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64"/>
      <c r="R360" s="764"/>
      <c r="S360" s="764"/>
      <c r="T360" s="76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590</v>
      </c>
      <c r="B361" s="60" t="s">
        <v>591</v>
      </c>
      <c r="C361" s="34">
        <v>4301180006</v>
      </c>
      <c r="D361" s="762">
        <v>4680115881822</v>
      </c>
      <c r="E361" s="762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64"/>
      <c r="R361" s="764"/>
      <c r="S361" s="764"/>
      <c r="T361" s="765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hidden="1" customHeight="1" x14ac:dyDescent="0.25">
      <c r="A362" s="60" t="s">
        <v>592</v>
      </c>
      <c r="B362" s="60" t="s">
        <v>593</v>
      </c>
      <c r="C362" s="34">
        <v>4301180001</v>
      </c>
      <c r="D362" s="762">
        <v>4680115880016</v>
      </c>
      <c r="E362" s="762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9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64"/>
      <c r="R362" s="764"/>
      <c r="S362" s="764"/>
      <c r="T362" s="765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hidden="1" x14ac:dyDescent="0.2">
      <c r="A363" s="772"/>
      <c r="B363" s="772"/>
      <c r="C363" s="772"/>
      <c r="D363" s="772"/>
      <c r="E363" s="772"/>
      <c r="F363" s="772"/>
      <c r="G363" s="772"/>
      <c r="H363" s="772"/>
      <c r="I363" s="772"/>
      <c r="J363" s="772"/>
      <c r="K363" s="772"/>
      <c r="L363" s="772"/>
      <c r="M363" s="772"/>
      <c r="N363" s="772"/>
      <c r="O363" s="773"/>
      <c r="P363" s="769" t="s">
        <v>40</v>
      </c>
      <c r="Q363" s="770"/>
      <c r="R363" s="770"/>
      <c r="S363" s="770"/>
      <c r="T363" s="770"/>
      <c r="U363" s="770"/>
      <c r="V363" s="771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hidden="1" x14ac:dyDescent="0.2">
      <c r="A364" s="772"/>
      <c r="B364" s="772"/>
      <c r="C364" s="772"/>
      <c r="D364" s="772"/>
      <c r="E364" s="772"/>
      <c r="F364" s="772"/>
      <c r="G364" s="772"/>
      <c r="H364" s="772"/>
      <c r="I364" s="772"/>
      <c r="J364" s="772"/>
      <c r="K364" s="772"/>
      <c r="L364" s="772"/>
      <c r="M364" s="772"/>
      <c r="N364" s="772"/>
      <c r="O364" s="773"/>
      <c r="P364" s="769" t="s">
        <v>40</v>
      </c>
      <c r="Q364" s="770"/>
      <c r="R364" s="770"/>
      <c r="S364" s="770"/>
      <c r="T364" s="770"/>
      <c r="U364" s="770"/>
      <c r="V364" s="771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hidden="1" customHeight="1" x14ac:dyDescent="0.25">
      <c r="A365" s="760" t="s">
        <v>594</v>
      </c>
      <c r="B365" s="760"/>
      <c r="C365" s="760"/>
      <c r="D365" s="760"/>
      <c r="E365" s="760"/>
      <c r="F365" s="760"/>
      <c r="G365" s="760"/>
      <c r="H365" s="760"/>
      <c r="I365" s="760"/>
      <c r="J365" s="760"/>
      <c r="K365" s="760"/>
      <c r="L365" s="760"/>
      <c r="M365" s="760"/>
      <c r="N365" s="760"/>
      <c r="O365" s="760"/>
      <c r="P365" s="760"/>
      <c r="Q365" s="760"/>
      <c r="R365" s="760"/>
      <c r="S365" s="760"/>
      <c r="T365" s="760"/>
      <c r="U365" s="760"/>
      <c r="V365" s="760"/>
      <c r="W365" s="760"/>
      <c r="X365" s="760"/>
      <c r="Y365" s="760"/>
      <c r="Z365" s="760"/>
      <c r="AA365" s="62"/>
      <c r="AB365" s="62"/>
      <c r="AC365" s="62"/>
    </row>
    <row r="366" spans="1:68" ht="14.25" hidden="1" customHeight="1" x14ac:dyDescent="0.25">
      <c r="A366" s="761" t="s">
        <v>157</v>
      </c>
      <c r="B366" s="761"/>
      <c r="C366" s="761"/>
      <c r="D366" s="761"/>
      <c r="E366" s="761"/>
      <c r="F366" s="761"/>
      <c r="G366" s="761"/>
      <c r="H366" s="761"/>
      <c r="I366" s="761"/>
      <c r="J366" s="761"/>
      <c r="K366" s="761"/>
      <c r="L366" s="761"/>
      <c r="M366" s="761"/>
      <c r="N366" s="761"/>
      <c r="O366" s="761"/>
      <c r="P366" s="761"/>
      <c r="Q366" s="761"/>
      <c r="R366" s="761"/>
      <c r="S366" s="761"/>
      <c r="T366" s="761"/>
      <c r="U366" s="761"/>
      <c r="V366" s="761"/>
      <c r="W366" s="761"/>
      <c r="X366" s="761"/>
      <c r="Y366" s="761"/>
      <c r="Z366" s="761"/>
      <c r="AA366" s="63"/>
      <c r="AB366" s="63"/>
      <c r="AC366" s="63"/>
    </row>
    <row r="367" spans="1:68" ht="27" hidden="1" customHeight="1" x14ac:dyDescent="0.25">
      <c r="A367" s="60" t="s">
        <v>595</v>
      </c>
      <c r="B367" s="60" t="s">
        <v>596</v>
      </c>
      <c r="C367" s="34">
        <v>4301031066</v>
      </c>
      <c r="D367" s="762">
        <v>4607091383836</v>
      </c>
      <c r="E367" s="762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64"/>
      <c r="R367" s="764"/>
      <c r="S367" s="764"/>
      <c r="T367" s="765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idden="1" x14ac:dyDescent="0.2">
      <c r="A368" s="772"/>
      <c r="B368" s="772"/>
      <c r="C368" s="772"/>
      <c r="D368" s="772"/>
      <c r="E368" s="772"/>
      <c r="F368" s="772"/>
      <c r="G368" s="772"/>
      <c r="H368" s="772"/>
      <c r="I368" s="772"/>
      <c r="J368" s="772"/>
      <c r="K368" s="772"/>
      <c r="L368" s="772"/>
      <c r="M368" s="772"/>
      <c r="N368" s="772"/>
      <c r="O368" s="773"/>
      <c r="P368" s="769" t="s">
        <v>40</v>
      </c>
      <c r="Q368" s="770"/>
      <c r="R368" s="770"/>
      <c r="S368" s="770"/>
      <c r="T368" s="770"/>
      <c r="U368" s="770"/>
      <c r="V368" s="771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hidden="1" x14ac:dyDescent="0.2">
      <c r="A369" s="772"/>
      <c r="B369" s="772"/>
      <c r="C369" s="772"/>
      <c r="D369" s="772"/>
      <c r="E369" s="772"/>
      <c r="F369" s="772"/>
      <c r="G369" s="772"/>
      <c r="H369" s="772"/>
      <c r="I369" s="772"/>
      <c r="J369" s="772"/>
      <c r="K369" s="772"/>
      <c r="L369" s="772"/>
      <c r="M369" s="772"/>
      <c r="N369" s="772"/>
      <c r="O369" s="773"/>
      <c r="P369" s="769" t="s">
        <v>40</v>
      </c>
      <c r="Q369" s="770"/>
      <c r="R369" s="770"/>
      <c r="S369" s="770"/>
      <c r="T369" s="770"/>
      <c r="U369" s="770"/>
      <c r="V369" s="771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hidden="1" customHeight="1" x14ac:dyDescent="0.25">
      <c r="A370" s="761" t="s">
        <v>78</v>
      </c>
      <c r="B370" s="761"/>
      <c r="C370" s="761"/>
      <c r="D370" s="761"/>
      <c r="E370" s="761"/>
      <c r="F370" s="761"/>
      <c r="G370" s="761"/>
      <c r="H370" s="761"/>
      <c r="I370" s="761"/>
      <c r="J370" s="761"/>
      <c r="K370" s="761"/>
      <c r="L370" s="761"/>
      <c r="M370" s="761"/>
      <c r="N370" s="761"/>
      <c r="O370" s="761"/>
      <c r="P370" s="761"/>
      <c r="Q370" s="761"/>
      <c r="R370" s="761"/>
      <c r="S370" s="761"/>
      <c r="T370" s="761"/>
      <c r="U370" s="761"/>
      <c r="V370" s="761"/>
      <c r="W370" s="761"/>
      <c r="X370" s="761"/>
      <c r="Y370" s="761"/>
      <c r="Z370" s="761"/>
      <c r="AA370" s="63"/>
      <c r="AB370" s="63"/>
      <c r="AC370" s="63"/>
    </row>
    <row r="371" spans="1:68" ht="37.5" hidden="1" customHeight="1" x14ac:dyDescent="0.25">
      <c r="A371" s="60" t="s">
        <v>598</v>
      </c>
      <c r="B371" s="60" t="s">
        <v>599</v>
      </c>
      <c r="C371" s="34">
        <v>4301051142</v>
      </c>
      <c r="D371" s="762">
        <v>4607091387919</v>
      </c>
      <c r="E371" s="762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9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64"/>
      <c r="R371" s="764"/>
      <c r="S371" s="764"/>
      <c r="T371" s="765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IFERROR(IF(Y371=0,"",ROUNDUP(Y371/H371,0)*0.01898),"")</f>
        <v/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t="27" hidden="1" customHeight="1" x14ac:dyDescent="0.25">
      <c r="A372" s="60" t="s">
        <v>601</v>
      </c>
      <c r="B372" s="60" t="s">
        <v>602</v>
      </c>
      <c r="C372" s="34">
        <v>4301051461</v>
      </c>
      <c r="D372" s="762">
        <v>4680115883604</v>
      </c>
      <c r="E372" s="762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64"/>
      <c r="R372" s="764"/>
      <c r="S372" s="764"/>
      <c r="T372" s="765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hidden="1" customHeight="1" x14ac:dyDescent="0.25">
      <c r="A373" s="60" t="s">
        <v>604</v>
      </c>
      <c r="B373" s="60" t="s">
        <v>605</v>
      </c>
      <c r="C373" s="34">
        <v>4301051864</v>
      </c>
      <c r="D373" s="762">
        <v>4680115883567</v>
      </c>
      <c r="E373" s="762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64"/>
      <c r="R373" s="764"/>
      <c r="S373" s="764"/>
      <c r="T373" s="765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idden="1" x14ac:dyDescent="0.2">
      <c r="A374" s="772"/>
      <c r="B374" s="772"/>
      <c r="C374" s="772"/>
      <c r="D374" s="772"/>
      <c r="E374" s="772"/>
      <c r="F374" s="772"/>
      <c r="G374" s="772"/>
      <c r="H374" s="772"/>
      <c r="I374" s="772"/>
      <c r="J374" s="772"/>
      <c r="K374" s="772"/>
      <c r="L374" s="772"/>
      <c r="M374" s="772"/>
      <c r="N374" s="772"/>
      <c r="O374" s="773"/>
      <c r="P374" s="769" t="s">
        <v>40</v>
      </c>
      <c r="Q374" s="770"/>
      <c r="R374" s="770"/>
      <c r="S374" s="770"/>
      <c r="T374" s="770"/>
      <c r="U374" s="770"/>
      <c r="V374" s="771"/>
      <c r="W374" s="40" t="s">
        <v>39</v>
      </c>
      <c r="X374" s="41">
        <f>IFERROR(X371/H371,"0")+IFERROR(X372/H372,"0")+IFERROR(X373/H373,"0")</f>
        <v>0</v>
      </c>
      <c r="Y374" s="41">
        <f>IFERROR(Y371/H371,"0")+IFERROR(Y372/H372,"0")+IFERROR(Y373/H373,"0")</f>
        <v>0</v>
      </c>
      <c r="Z374" s="41">
        <f>IFERROR(IF(Z371="",0,Z371),"0")+IFERROR(IF(Z372="",0,Z372),"0")+IFERROR(IF(Z373="",0,Z373),"0")</f>
        <v>0</v>
      </c>
      <c r="AA374" s="64"/>
      <c r="AB374" s="64"/>
      <c r="AC374" s="64"/>
    </row>
    <row r="375" spans="1:68" hidden="1" x14ac:dyDescent="0.2">
      <c r="A375" s="772"/>
      <c r="B375" s="772"/>
      <c r="C375" s="772"/>
      <c r="D375" s="772"/>
      <c r="E375" s="772"/>
      <c r="F375" s="772"/>
      <c r="G375" s="772"/>
      <c r="H375" s="772"/>
      <c r="I375" s="772"/>
      <c r="J375" s="772"/>
      <c r="K375" s="772"/>
      <c r="L375" s="772"/>
      <c r="M375" s="772"/>
      <c r="N375" s="772"/>
      <c r="O375" s="773"/>
      <c r="P375" s="769" t="s">
        <v>40</v>
      </c>
      <c r="Q375" s="770"/>
      <c r="R375" s="770"/>
      <c r="S375" s="770"/>
      <c r="T375" s="770"/>
      <c r="U375" s="770"/>
      <c r="V375" s="771"/>
      <c r="W375" s="40" t="s">
        <v>0</v>
      </c>
      <c r="X375" s="41">
        <f>IFERROR(SUM(X371:X373),"0")</f>
        <v>0</v>
      </c>
      <c r="Y375" s="41">
        <f>IFERROR(SUM(Y371:Y373),"0")</f>
        <v>0</v>
      </c>
      <c r="Z375" s="40"/>
      <c r="AA375" s="64"/>
      <c r="AB375" s="64"/>
      <c r="AC375" s="64"/>
    </row>
    <row r="376" spans="1:68" ht="27.75" hidden="1" customHeight="1" x14ac:dyDescent="0.2">
      <c r="A376" s="759" t="s">
        <v>607</v>
      </c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59"/>
      <c r="P376" s="759"/>
      <c r="Q376" s="759"/>
      <c r="R376" s="759"/>
      <c r="S376" s="759"/>
      <c r="T376" s="759"/>
      <c r="U376" s="759"/>
      <c r="V376" s="759"/>
      <c r="W376" s="759"/>
      <c r="X376" s="759"/>
      <c r="Y376" s="759"/>
      <c r="Z376" s="759"/>
      <c r="AA376" s="52"/>
      <c r="AB376" s="52"/>
      <c r="AC376" s="52"/>
    </row>
    <row r="377" spans="1:68" ht="16.5" hidden="1" customHeight="1" x14ac:dyDescent="0.25">
      <c r="A377" s="760" t="s">
        <v>608</v>
      </c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0"/>
      <c r="P377" s="760"/>
      <c r="Q377" s="760"/>
      <c r="R377" s="760"/>
      <c r="S377" s="760"/>
      <c r="T377" s="760"/>
      <c r="U377" s="760"/>
      <c r="V377" s="760"/>
      <c r="W377" s="760"/>
      <c r="X377" s="760"/>
      <c r="Y377" s="760"/>
      <c r="Z377" s="760"/>
      <c r="AA377" s="62"/>
      <c r="AB377" s="62"/>
      <c r="AC377" s="62"/>
    </row>
    <row r="378" spans="1:68" ht="14.25" hidden="1" customHeight="1" x14ac:dyDescent="0.25">
      <c r="A378" s="761" t="s">
        <v>101</v>
      </c>
      <c r="B378" s="761"/>
      <c r="C378" s="761"/>
      <c r="D378" s="761"/>
      <c r="E378" s="761"/>
      <c r="F378" s="761"/>
      <c r="G378" s="761"/>
      <c r="H378" s="761"/>
      <c r="I378" s="761"/>
      <c r="J378" s="761"/>
      <c r="K378" s="761"/>
      <c r="L378" s="761"/>
      <c r="M378" s="761"/>
      <c r="N378" s="761"/>
      <c r="O378" s="761"/>
      <c r="P378" s="761"/>
      <c r="Q378" s="761"/>
      <c r="R378" s="761"/>
      <c r="S378" s="761"/>
      <c r="T378" s="761"/>
      <c r="U378" s="761"/>
      <c r="V378" s="761"/>
      <c r="W378" s="761"/>
      <c r="X378" s="761"/>
      <c r="Y378" s="761"/>
      <c r="Z378" s="761"/>
      <c r="AA378" s="63"/>
      <c r="AB378" s="63"/>
      <c r="AC378" s="63"/>
    </row>
    <row r="379" spans="1:68" ht="37.5" hidden="1" customHeight="1" x14ac:dyDescent="0.25">
      <c r="A379" s="60" t="s">
        <v>609</v>
      </c>
      <c r="B379" s="60" t="s">
        <v>610</v>
      </c>
      <c r="C379" s="34">
        <v>4301011869</v>
      </c>
      <c r="D379" s="762">
        <v>4680115884847</v>
      </c>
      <c r="E379" s="762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9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64"/>
      <c r="R379" s="764"/>
      <c r="S379" s="764"/>
      <c r="T379" s="76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hidden="1" customHeight="1" x14ac:dyDescent="0.25">
      <c r="A380" s="60" t="s">
        <v>609</v>
      </c>
      <c r="B380" s="60" t="s">
        <v>612</v>
      </c>
      <c r="C380" s="34">
        <v>4301011946</v>
      </c>
      <c r="D380" s="762">
        <v>4680115884847</v>
      </c>
      <c r="E380" s="762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64"/>
      <c r="R380" s="764"/>
      <c r="S380" s="764"/>
      <c r="T380" s="765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5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0</v>
      </c>
      <c r="BN380" s="75">
        <f t="shared" si="59"/>
        <v>0</v>
      </c>
      <c r="BO380" s="75">
        <f t="shared" si="60"/>
        <v>0</v>
      </c>
      <c r="BP380" s="75">
        <f t="shared" si="61"/>
        <v>0</v>
      </c>
    </row>
    <row r="381" spans="1:68" ht="27" hidden="1" customHeight="1" x14ac:dyDescent="0.25">
      <c r="A381" s="60" t="s">
        <v>614</v>
      </c>
      <c r="B381" s="60" t="s">
        <v>615</v>
      </c>
      <c r="C381" s="34">
        <v>4301011870</v>
      </c>
      <c r="D381" s="762">
        <v>4680115884854</v>
      </c>
      <c r="E381" s="762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64"/>
      <c r="R381" s="764"/>
      <c r="S381" s="764"/>
      <c r="T381" s="765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hidden="1" customHeight="1" x14ac:dyDescent="0.25">
      <c r="A382" s="60" t="s">
        <v>614</v>
      </c>
      <c r="B382" s="60" t="s">
        <v>617</v>
      </c>
      <c r="C382" s="34">
        <v>4301011947</v>
      </c>
      <c r="D382" s="762">
        <v>4680115884854</v>
      </c>
      <c r="E382" s="762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9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64"/>
      <c r="R382" s="764"/>
      <c r="S382" s="764"/>
      <c r="T382" s="765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57"/>
        <v>0</v>
      </c>
      <c r="Z382" s="39" t="str">
        <f>IFERROR(IF(Y382=0,"",ROUNDUP(Y382/H382,0)*0.02039),"")</f>
        <v/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0</v>
      </c>
      <c r="BN382" s="75">
        <f t="shared" si="59"/>
        <v>0</v>
      </c>
      <c r="BO382" s="75">
        <f t="shared" si="60"/>
        <v>0</v>
      </c>
      <c r="BP382" s="75">
        <f t="shared" si="61"/>
        <v>0</v>
      </c>
    </row>
    <row r="383" spans="1:68" ht="37.5" hidden="1" customHeight="1" x14ac:dyDescent="0.25">
      <c r="A383" s="60" t="s">
        <v>618</v>
      </c>
      <c r="B383" s="60" t="s">
        <v>619</v>
      </c>
      <c r="C383" s="34">
        <v>4301011867</v>
      </c>
      <c r="D383" s="762">
        <v>4680115884830</v>
      </c>
      <c r="E383" s="762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64"/>
      <c r="R383" s="764"/>
      <c r="S383" s="764"/>
      <c r="T383" s="765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hidden="1" customHeight="1" x14ac:dyDescent="0.25">
      <c r="A384" s="60" t="s">
        <v>618</v>
      </c>
      <c r="B384" s="60" t="s">
        <v>621</v>
      </c>
      <c r="C384" s="34">
        <v>4301011943</v>
      </c>
      <c r="D384" s="762">
        <v>4680115884830</v>
      </c>
      <c r="E384" s="762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64"/>
      <c r="R384" s="764"/>
      <c r="S384" s="764"/>
      <c r="T384" s="765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62">
        <v>4607091383997</v>
      </c>
      <c r="E385" s="762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64"/>
      <c r="R385" s="764"/>
      <c r="S385" s="764"/>
      <c r="T385" s="765"/>
      <c r="U385" s="37" t="s">
        <v>45</v>
      </c>
      <c r="V385" s="37" t="s">
        <v>45</v>
      </c>
      <c r="W385" s="38" t="s">
        <v>0</v>
      </c>
      <c r="X385" s="56">
        <v>1000</v>
      </c>
      <c r="Y385" s="53">
        <f t="shared" si="57"/>
        <v>1005</v>
      </c>
      <c r="Z385" s="39">
        <f>IFERROR(IF(Y385=0,"",ROUNDUP(Y385/H385,0)*0.02175),"")</f>
        <v>1.4572499999999999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1032</v>
      </c>
      <c r="BN385" s="75">
        <f t="shared" si="59"/>
        <v>1037.1600000000001</v>
      </c>
      <c r="BO385" s="75">
        <f t="shared" si="60"/>
        <v>1.3888888888888888</v>
      </c>
      <c r="BP385" s="75">
        <f t="shared" si="61"/>
        <v>1.3958333333333333</v>
      </c>
    </row>
    <row r="386" spans="1:68" ht="27" hidden="1" customHeight="1" x14ac:dyDescent="0.25">
      <c r="A386" s="60" t="s">
        <v>625</v>
      </c>
      <c r="B386" s="60" t="s">
        <v>626</v>
      </c>
      <c r="C386" s="34">
        <v>4301011433</v>
      </c>
      <c r="D386" s="762">
        <v>4680115882638</v>
      </c>
      <c r="E386" s="762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9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64"/>
      <c r="R386" s="764"/>
      <c r="S386" s="764"/>
      <c r="T386" s="765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hidden="1" customHeight="1" x14ac:dyDescent="0.25">
      <c r="A387" s="60" t="s">
        <v>628</v>
      </c>
      <c r="B387" s="60" t="s">
        <v>629</v>
      </c>
      <c r="C387" s="34">
        <v>4301011952</v>
      </c>
      <c r="D387" s="762">
        <v>4680115884922</v>
      </c>
      <c r="E387" s="762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96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64"/>
      <c r="R387" s="764"/>
      <c r="S387" s="764"/>
      <c r="T387" s="765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hidden="1" customHeight="1" x14ac:dyDescent="0.25">
      <c r="A388" s="60" t="s">
        <v>630</v>
      </c>
      <c r="B388" s="60" t="s">
        <v>631</v>
      </c>
      <c r="C388" s="34">
        <v>4301011868</v>
      </c>
      <c r="D388" s="762">
        <v>4680115884861</v>
      </c>
      <c r="E388" s="762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9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64"/>
      <c r="R388" s="764"/>
      <c r="S388" s="764"/>
      <c r="T388" s="765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772"/>
      <c r="B389" s="772"/>
      <c r="C389" s="772"/>
      <c r="D389" s="772"/>
      <c r="E389" s="772"/>
      <c r="F389" s="772"/>
      <c r="G389" s="772"/>
      <c r="H389" s="772"/>
      <c r="I389" s="772"/>
      <c r="J389" s="772"/>
      <c r="K389" s="772"/>
      <c r="L389" s="772"/>
      <c r="M389" s="772"/>
      <c r="N389" s="772"/>
      <c r="O389" s="773"/>
      <c r="P389" s="769" t="s">
        <v>40</v>
      </c>
      <c r="Q389" s="770"/>
      <c r="R389" s="770"/>
      <c r="S389" s="770"/>
      <c r="T389" s="770"/>
      <c r="U389" s="770"/>
      <c r="V389" s="771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66.666666666666671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67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1.4572499999999999</v>
      </c>
      <c r="AA389" s="64"/>
      <c r="AB389" s="64"/>
      <c r="AC389" s="64"/>
    </row>
    <row r="390" spans="1:68" x14ac:dyDescent="0.2">
      <c r="A390" s="772"/>
      <c r="B390" s="772"/>
      <c r="C390" s="772"/>
      <c r="D390" s="772"/>
      <c r="E390" s="772"/>
      <c r="F390" s="772"/>
      <c r="G390" s="772"/>
      <c r="H390" s="772"/>
      <c r="I390" s="772"/>
      <c r="J390" s="772"/>
      <c r="K390" s="772"/>
      <c r="L390" s="772"/>
      <c r="M390" s="772"/>
      <c r="N390" s="772"/>
      <c r="O390" s="773"/>
      <c r="P390" s="769" t="s">
        <v>40</v>
      </c>
      <c r="Q390" s="770"/>
      <c r="R390" s="770"/>
      <c r="S390" s="770"/>
      <c r="T390" s="770"/>
      <c r="U390" s="770"/>
      <c r="V390" s="771"/>
      <c r="W390" s="40" t="s">
        <v>0</v>
      </c>
      <c r="X390" s="41">
        <f>IFERROR(SUM(X379:X388),"0")</f>
        <v>1000</v>
      </c>
      <c r="Y390" s="41">
        <f>IFERROR(SUM(Y379:Y388),"0")</f>
        <v>1005</v>
      </c>
      <c r="Z390" s="40"/>
      <c r="AA390" s="64"/>
      <c r="AB390" s="64"/>
      <c r="AC390" s="64"/>
    </row>
    <row r="391" spans="1:68" ht="14.25" hidden="1" customHeight="1" x14ac:dyDescent="0.25">
      <c r="A391" s="761" t="s">
        <v>146</v>
      </c>
      <c r="B391" s="761"/>
      <c r="C391" s="761"/>
      <c r="D391" s="761"/>
      <c r="E391" s="761"/>
      <c r="F391" s="761"/>
      <c r="G391" s="761"/>
      <c r="H391" s="761"/>
      <c r="I391" s="761"/>
      <c r="J391" s="761"/>
      <c r="K391" s="761"/>
      <c r="L391" s="761"/>
      <c r="M391" s="761"/>
      <c r="N391" s="761"/>
      <c r="O391" s="761"/>
      <c r="P391" s="761"/>
      <c r="Q391" s="761"/>
      <c r="R391" s="761"/>
      <c r="S391" s="761"/>
      <c r="T391" s="761"/>
      <c r="U391" s="761"/>
      <c r="V391" s="761"/>
      <c r="W391" s="761"/>
      <c r="X391" s="761"/>
      <c r="Y391" s="761"/>
      <c r="Z391" s="761"/>
      <c r="AA391" s="63"/>
      <c r="AB391" s="63"/>
      <c r="AC391" s="63"/>
    </row>
    <row r="392" spans="1:68" ht="27" hidden="1" customHeight="1" x14ac:dyDescent="0.25">
      <c r="A392" s="60" t="s">
        <v>632</v>
      </c>
      <c r="B392" s="60" t="s">
        <v>633</v>
      </c>
      <c r="C392" s="34">
        <v>4301020178</v>
      </c>
      <c r="D392" s="762">
        <v>4607091383980</v>
      </c>
      <c r="E392" s="762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9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64"/>
      <c r="R392" s="764"/>
      <c r="S392" s="764"/>
      <c r="T392" s="765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IFERROR(IF(Y392=0,"",ROUNDUP(Y392/H392,0)*0.02175),"")</f>
        <v/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635</v>
      </c>
      <c r="B393" s="60" t="s">
        <v>636</v>
      </c>
      <c r="C393" s="34">
        <v>4301020179</v>
      </c>
      <c r="D393" s="762">
        <v>4607091384178</v>
      </c>
      <c r="E393" s="762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9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64"/>
      <c r="R393" s="764"/>
      <c r="S393" s="764"/>
      <c r="T393" s="76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idden="1" x14ac:dyDescent="0.2">
      <c r="A394" s="772"/>
      <c r="B394" s="772"/>
      <c r="C394" s="772"/>
      <c r="D394" s="772"/>
      <c r="E394" s="772"/>
      <c r="F394" s="772"/>
      <c r="G394" s="772"/>
      <c r="H394" s="772"/>
      <c r="I394" s="772"/>
      <c r="J394" s="772"/>
      <c r="K394" s="772"/>
      <c r="L394" s="772"/>
      <c r="M394" s="772"/>
      <c r="N394" s="772"/>
      <c r="O394" s="773"/>
      <c r="P394" s="769" t="s">
        <v>40</v>
      </c>
      <c r="Q394" s="770"/>
      <c r="R394" s="770"/>
      <c r="S394" s="770"/>
      <c r="T394" s="770"/>
      <c r="U394" s="770"/>
      <c r="V394" s="771"/>
      <c r="W394" s="40" t="s">
        <v>39</v>
      </c>
      <c r="X394" s="41">
        <f>IFERROR(X392/H392,"0")+IFERROR(X393/H393,"0")</f>
        <v>0</v>
      </c>
      <c r="Y394" s="41">
        <f>IFERROR(Y392/H392,"0")+IFERROR(Y393/H393,"0")</f>
        <v>0</v>
      </c>
      <c r="Z394" s="41">
        <f>IFERROR(IF(Z392="",0,Z392),"0")+IFERROR(IF(Z393="",0,Z393),"0")</f>
        <v>0</v>
      </c>
      <c r="AA394" s="64"/>
      <c r="AB394" s="64"/>
      <c r="AC394" s="64"/>
    </row>
    <row r="395" spans="1:68" hidden="1" x14ac:dyDescent="0.2">
      <c r="A395" s="772"/>
      <c r="B395" s="772"/>
      <c r="C395" s="772"/>
      <c r="D395" s="772"/>
      <c r="E395" s="772"/>
      <c r="F395" s="772"/>
      <c r="G395" s="772"/>
      <c r="H395" s="772"/>
      <c r="I395" s="772"/>
      <c r="J395" s="772"/>
      <c r="K395" s="772"/>
      <c r="L395" s="772"/>
      <c r="M395" s="772"/>
      <c r="N395" s="772"/>
      <c r="O395" s="773"/>
      <c r="P395" s="769" t="s">
        <v>40</v>
      </c>
      <c r="Q395" s="770"/>
      <c r="R395" s="770"/>
      <c r="S395" s="770"/>
      <c r="T395" s="770"/>
      <c r="U395" s="770"/>
      <c r="V395" s="771"/>
      <c r="W395" s="40" t="s">
        <v>0</v>
      </c>
      <c r="X395" s="41">
        <f>IFERROR(SUM(X392:X393),"0")</f>
        <v>0</v>
      </c>
      <c r="Y395" s="41">
        <f>IFERROR(SUM(Y392:Y393),"0")</f>
        <v>0</v>
      </c>
      <c r="Z395" s="40"/>
      <c r="AA395" s="64"/>
      <c r="AB395" s="64"/>
      <c r="AC395" s="64"/>
    </row>
    <row r="396" spans="1:68" ht="14.25" hidden="1" customHeight="1" x14ac:dyDescent="0.25">
      <c r="A396" s="761" t="s">
        <v>78</v>
      </c>
      <c r="B396" s="761"/>
      <c r="C396" s="761"/>
      <c r="D396" s="761"/>
      <c r="E396" s="761"/>
      <c r="F396" s="761"/>
      <c r="G396" s="761"/>
      <c r="H396" s="761"/>
      <c r="I396" s="761"/>
      <c r="J396" s="761"/>
      <c r="K396" s="761"/>
      <c r="L396" s="761"/>
      <c r="M396" s="761"/>
      <c r="N396" s="761"/>
      <c r="O396" s="761"/>
      <c r="P396" s="761"/>
      <c r="Q396" s="761"/>
      <c r="R396" s="761"/>
      <c r="S396" s="761"/>
      <c r="T396" s="761"/>
      <c r="U396" s="761"/>
      <c r="V396" s="761"/>
      <c r="W396" s="761"/>
      <c r="X396" s="761"/>
      <c r="Y396" s="761"/>
      <c r="Z396" s="761"/>
      <c r="AA396" s="63"/>
      <c r="AB396" s="63"/>
      <c r="AC396" s="63"/>
    </row>
    <row r="397" spans="1:68" ht="27" hidden="1" customHeight="1" x14ac:dyDescent="0.25">
      <c r="A397" s="60" t="s">
        <v>637</v>
      </c>
      <c r="B397" s="60" t="s">
        <v>638</v>
      </c>
      <c r="C397" s="34">
        <v>4301051903</v>
      </c>
      <c r="D397" s="762">
        <v>4607091383928</v>
      </c>
      <c r="E397" s="762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966" t="s">
        <v>639</v>
      </c>
      <c r="Q397" s="764"/>
      <c r="R397" s="764"/>
      <c r="S397" s="764"/>
      <c r="T397" s="765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IFERROR(IF(Y397=0,"",ROUNDUP(Y397/H397,0)*0.01898),"")</f>
        <v/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hidden="1" customHeight="1" x14ac:dyDescent="0.25">
      <c r="A398" s="60" t="s">
        <v>641</v>
      </c>
      <c r="B398" s="60" t="s">
        <v>642</v>
      </c>
      <c r="C398" s="34">
        <v>4301051897</v>
      </c>
      <c r="D398" s="762">
        <v>4607091384260</v>
      </c>
      <c r="E398" s="762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967" t="s">
        <v>643</v>
      </c>
      <c r="Q398" s="764"/>
      <c r="R398" s="764"/>
      <c r="S398" s="764"/>
      <c r="T398" s="765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idden="1" x14ac:dyDescent="0.2">
      <c r="A399" s="772"/>
      <c r="B399" s="772"/>
      <c r="C399" s="772"/>
      <c r="D399" s="772"/>
      <c r="E399" s="772"/>
      <c r="F399" s="772"/>
      <c r="G399" s="772"/>
      <c r="H399" s="772"/>
      <c r="I399" s="772"/>
      <c r="J399" s="772"/>
      <c r="K399" s="772"/>
      <c r="L399" s="772"/>
      <c r="M399" s="772"/>
      <c r="N399" s="772"/>
      <c r="O399" s="773"/>
      <c r="P399" s="769" t="s">
        <v>40</v>
      </c>
      <c r="Q399" s="770"/>
      <c r="R399" s="770"/>
      <c r="S399" s="770"/>
      <c r="T399" s="770"/>
      <c r="U399" s="770"/>
      <c r="V399" s="771"/>
      <c r="W399" s="40" t="s">
        <v>39</v>
      </c>
      <c r="X399" s="41">
        <f>IFERROR(X397/H397,"0")+IFERROR(X398/H398,"0")</f>
        <v>0</v>
      </c>
      <c r="Y399" s="41">
        <f>IFERROR(Y397/H397,"0")+IFERROR(Y398/H398,"0")</f>
        <v>0</v>
      </c>
      <c r="Z399" s="41">
        <f>IFERROR(IF(Z397="",0,Z397),"0")+IFERROR(IF(Z398="",0,Z398),"0")</f>
        <v>0</v>
      </c>
      <c r="AA399" s="64"/>
      <c r="AB399" s="64"/>
      <c r="AC399" s="64"/>
    </row>
    <row r="400" spans="1:68" hidden="1" x14ac:dyDescent="0.2">
      <c r="A400" s="772"/>
      <c r="B400" s="772"/>
      <c r="C400" s="772"/>
      <c r="D400" s="772"/>
      <c r="E400" s="772"/>
      <c r="F400" s="772"/>
      <c r="G400" s="772"/>
      <c r="H400" s="772"/>
      <c r="I400" s="772"/>
      <c r="J400" s="772"/>
      <c r="K400" s="772"/>
      <c r="L400" s="772"/>
      <c r="M400" s="772"/>
      <c r="N400" s="772"/>
      <c r="O400" s="773"/>
      <c r="P400" s="769" t="s">
        <v>40</v>
      </c>
      <c r="Q400" s="770"/>
      <c r="R400" s="770"/>
      <c r="S400" s="770"/>
      <c r="T400" s="770"/>
      <c r="U400" s="770"/>
      <c r="V400" s="771"/>
      <c r="W400" s="40" t="s">
        <v>0</v>
      </c>
      <c r="X400" s="41">
        <f>IFERROR(SUM(X397:X398),"0")</f>
        <v>0</v>
      </c>
      <c r="Y400" s="41">
        <f>IFERROR(SUM(Y397:Y398),"0")</f>
        <v>0</v>
      </c>
      <c r="Z400" s="40"/>
      <c r="AA400" s="64"/>
      <c r="AB400" s="64"/>
      <c r="AC400" s="64"/>
    </row>
    <row r="401" spans="1:68" ht="14.25" hidden="1" customHeight="1" x14ac:dyDescent="0.25">
      <c r="A401" s="761" t="s">
        <v>183</v>
      </c>
      <c r="B401" s="761"/>
      <c r="C401" s="761"/>
      <c r="D401" s="761"/>
      <c r="E401" s="761"/>
      <c r="F401" s="761"/>
      <c r="G401" s="761"/>
      <c r="H401" s="761"/>
      <c r="I401" s="761"/>
      <c r="J401" s="761"/>
      <c r="K401" s="761"/>
      <c r="L401" s="761"/>
      <c r="M401" s="761"/>
      <c r="N401" s="761"/>
      <c r="O401" s="761"/>
      <c r="P401" s="761"/>
      <c r="Q401" s="761"/>
      <c r="R401" s="761"/>
      <c r="S401" s="761"/>
      <c r="T401" s="761"/>
      <c r="U401" s="761"/>
      <c r="V401" s="761"/>
      <c r="W401" s="761"/>
      <c r="X401" s="761"/>
      <c r="Y401" s="761"/>
      <c r="Z401" s="761"/>
      <c r="AA401" s="63"/>
      <c r="AB401" s="63"/>
      <c r="AC401" s="63"/>
    </row>
    <row r="402" spans="1:68" ht="27" hidden="1" customHeight="1" x14ac:dyDescent="0.25">
      <c r="A402" s="60" t="s">
        <v>645</v>
      </c>
      <c r="B402" s="60" t="s">
        <v>646</v>
      </c>
      <c r="C402" s="34">
        <v>4301060439</v>
      </c>
      <c r="D402" s="762">
        <v>4607091384673</v>
      </c>
      <c r="E402" s="762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968" t="s">
        <v>647</v>
      </c>
      <c r="Q402" s="764"/>
      <c r="R402" s="764"/>
      <c r="S402" s="764"/>
      <c r="T402" s="765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IFERROR(IF(Y402=0,"",ROUNDUP(Y402/H402,0)*0.01898),"")</f>
        <v/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idden="1" x14ac:dyDescent="0.2">
      <c r="A403" s="772"/>
      <c r="B403" s="772"/>
      <c r="C403" s="772"/>
      <c r="D403" s="772"/>
      <c r="E403" s="772"/>
      <c r="F403" s="772"/>
      <c r="G403" s="772"/>
      <c r="H403" s="772"/>
      <c r="I403" s="772"/>
      <c r="J403" s="772"/>
      <c r="K403" s="772"/>
      <c r="L403" s="772"/>
      <c r="M403" s="772"/>
      <c r="N403" s="772"/>
      <c r="O403" s="773"/>
      <c r="P403" s="769" t="s">
        <v>40</v>
      </c>
      <c r="Q403" s="770"/>
      <c r="R403" s="770"/>
      <c r="S403" s="770"/>
      <c r="T403" s="770"/>
      <c r="U403" s="770"/>
      <c r="V403" s="771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hidden="1" x14ac:dyDescent="0.2">
      <c r="A404" s="772"/>
      <c r="B404" s="772"/>
      <c r="C404" s="772"/>
      <c r="D404" s="772"/>
      <c r="E404" s="772"/>
      <c r="F404" s="772"/>
      <c r="G404" s="772"/>
      <c r="H404" s="772"/>
      <c r="I404" s="772"/>
      <c r="J404" s="772"/>
      <c r="K404" s="772"/>
      <c r="L404" s="772"/>
      <c r="M404" s="772"/>
      <c r="N404" s="772"/>
      <c r="O404" s="773"/>
      <c r="P404" s="769" t="s">
        <v>40</v>
      </c>
      <c r="Q404" s="770"/>
      <c r="R404" s="770"/>
      <c r="S404" s="770"/>
      <c r="T404" s="770"/>
      <c r="U404" s="770"/>
      <c r="V404" s="771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6.5" hidden="1" customHeight="1" x14ac:dyDescent="0.25">
      <c r="A405" s="760" t="s">
        <v>649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62"/>
      <c r="AB405" s="62"/>
      <c r="AC405" s="62"/>
    </row>
    <row r="406" spans="1:68" ht="14.25" hidden="1" customHeight="1" x14ac:dyDescent="0.25">
      <c r="A406" s="761" t="s">
        <v>101</v>
      </c>
      <c r="B406" s="761"/>
      <c r="C406" s="761"/>
      <c r="D406" s="761"/>
      <c r="E406" s="761"/>
      <c r="F406" s="761"/>
      <c r="G406" s="761"/>
      <c r="H406" s="761"/>
      <c r="I406" s="761"/>
      <c r="J406" s="761"/>
      <c r="K406" s="761"/>
      <c r="L406" s="761"/>
      <c r="M406" s="761"/>
      <c r="N406" s="761"/>
      <c r="O406" s="761"/>
      <c r="P406" s="761"/>
      <c r="Q406" s="761"/>
      <c r="R406" s="761"/>
      <c r="S406" s="761"/>
      <c r="T406" s="761"/>
      <c r="U406" s="761"/>
      <c r="V406" s="761"/>
      <c r="W406" s="761"/>
      <c r="X406" s="761"/>
      <c r="Y406" s="761"/>
      <c r="Z406" s="761"/>
      <c r="AA406" s="63"/>
      <c r="AB406" s="63"/>
      <c r="AC406" s="63"/>
    </row>
    <row r="407" spans="1:68" ht="37.5" hidden="1" customHeight="1" x14ac:dyDescent="0.25">
      <c r="A407" s="60" t="s">
        <v>650</v>
      </c>
      <c r="B407" s="60" t="s">
        <v>651</v>
      </c>
      <c r="C407" s="34">
        <v>4301011873</v>
      </c>
      <c r="D407" s="762">
        <v>4680115881907</v>
      </c>
      <c r="E407" s="762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9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64"/>
      <c r="R407" s="764"/>
      <c r="S407" s="764"/>
      <c r="T407" s="765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hidden="1" customHeight="1" x14ac:dyDescent="0.25">
      <c r="A408" s="60" t="s">
        <v>650</v>
      </c>
      <c r="B408" s="60" t="s">
        <v>653</v>
      </c>
      <c r="C408" s="34">
        <v>4301011483</v>
      </c>
      <c r="D408" s="762">
        <v>4680115881907</v>
      </c>
      <c r="E408" s="762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9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64"/>
      <c r="R408" s="764"/>
      <c r="S408" s="764"/>
      <c r="T408" s="76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hidden="1" customHeight="1" x14ac:dyDescent="0.25">
      <c r="A409" s="60" t="s">
        <v>655</v>
      </c>
      <c r="B409" s="60" t="s">
        <v>656</v>
      </c>
      <c r="C409" s="34">
        <v>4301011874</v>
      </c>
      <c r="D409" s="762">
        <v>4680115884892</v>
      </c>
      <c r="E409" s="762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9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64"/>
      <c r="R409" s="764"/>
      <c r="S409" s="764"/>
      <c r="T409" s="765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hidden="1" customHeight="1" x14ac:dyDescent="0.25">
      <c r="A410" s="60" t="s">
        <v>658</v>
      </c>
      <c r="B410" s="60" t="s">
        <v>659</v>
      </c>
      <c r="C410" s="34">
        <v>4301011312</v>
      </c>
      <c r="D410" s="762">
        <v>4607091384192</v>
      </c>
      <c r="E410" s="762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9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64"/>
      <c r="R410" s="764"/>
      <c r="S410" s="764"/>
      <c r="T410" s="765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62"/>
        <v>0</v>
      </c>
      <c r="Z410" s="39" t="str">
        <f>IFERROR(IF(Y410=0,"",ROUNDUP(Y410/H410,0)*0.01898),"")</f>
        <v/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0</v>
      </c>
      <c r="BN410" s="75">
        <f t="shared" si="64"/>
        <v>0</v>
      </c>
      <c r="BO410" s="75">
        <f t="shared" si="65"/>
        <v>0</v>
      </c>
      <c r="BP410" s="75">
        <f t="shared" si="66"/>
        <v>0</v>
      </c>
    </row>
    <row r="411" spans="1:68" ht="37.5" hidden="1" customHeight="1" x14ac:dyDescent="0.25">
      <c r="A411" s="60" t="s">
        <v>661</v>
      </c>
      <c r="B411" s="60" t="s">
        <v>662</v>
      </c>
      <c r="C411" s="34">
        <v>4301011875</v>
      </c>
      <c r="D411" s="762">
        <v>4680115884885</v>
      </c>
      <c r="E411" s="762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9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64"/>
      <c r="R411" s="764"/>
      <c r="S411" s="764"/>
      <c r="T411" s="76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hidden="1" customHeight="1" x14ac:dyDescent="0.25">
      <c r="A412" s="60" t="s">
        <v>663</v>
      </c>
      <c r="B412" s="60" t="s">
        <v>664</v>
      </c>
      <c r="C412" s="34">
        <v>4301011871</v>
      </c>
      <c r="D412" s="762">
        <v>4680115884908</v>
      </c>
      <c r="E412" s="762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97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64"/>
      <c r="R412" s="764"/>
      <c r="S412" s="764"/>
      <c r="T412" s="76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hidden="1" x14ac:dyDescent="0.2">
      <c r="A413" s="772"/>
      <c r="B413" s="772"/>
      <c r="C413" s="772"/>
      <c r="D413" s="772"/>
      <c r="E413" s="772"/>
      <c r="F413" s="772"/>
      <c r="G413" s="772"/>
      <c r="H413" s="772"/>
      <c r="I413" s="772"/>
      <c r="J413" s="772"/>
      <c r="K413" s="772"/>
      <c r="L413" s="772"/>
      <c r="M413" s="772"/>
      <c r="N413" s="772"/>
      <c r="O413" s="773"/>
      <c r="P413" s="769" t="s">
        <v>40</v>
      </c>
      <c r="Q413" s="770"/>
      <c r="R413" s="770"/>
      <c r="S413" s="770"/>
      <c r="T413" s="770"/>
      <c r="U413" s="770"/>
      <c r="V413" s="771"/>
      <c r="W413" s="40" t="s">
        <v>39</v>
      </c>
      <c r="X413" s="41">
        <f>IFERROR(X407/H407,"0")+IFERROR(X408/H408,"0")+IFERROR(X409/H409,"0")+IFERROR(X410/H410,"0")+IFERROR(X411/H411,"0")+IFERROR(X412/H412,"0")</f>
        <v>0</v>
      </c>
      <c r="Y413" s="41">
        <f>IFERROR(Y407/H407,"0")+IFERROR(Y408/H408,"0")+IFERROR(Y409/H409,"0")+IFERROR(Y410/H410,"0")+IFERROR(Y411/H411,"0")+IFERROR(Y412/H412,"0")</f>
        <v>0</v>
      </c>
      <c r="Z413" s="41">
        <f>IFERROR(IF(Z407="",0,Z407),"0")+IFERROR(IF(Z408="",0,Z408),"0")+IFERROR(IF(Z409="",0,Z409),"0")+IFERROR(IF(Z410="",0,Z410),"0")+IFERROR(IF(Z411="",0,Z411),"0")+IFERROR(IF(Z412="",0,Z412),"0")</f>
        <v>0</v>
      </c>
      <c r="AA413" s="64"/>
      <c r="AB413" s="64"/>
      <c r="AC413" s="64"/>
    </row>
    <row r="414" spans="1:68" hidden="1" x14ac:dyDescent="0.2">
      <c r="A414" s="772"/>
      <c r="B414" s="772"/>
      <c r="C414" s="772"/>
      <c r="D414" s="772"/>
      <c r="E414" s="772"/>
      <c r="F414" s="772"/>
      <c r="G414" s="772"/>
      <c r="H414" s="772"/>
      <c r="I414" s="772"/>
      <c r="J414" s="772"/>
      <c r="K414" s="772"/>
      <c r="L414" s="772"/>
      <c r="M414" s="772"/>
      <c r="N414" s="772"/>
      <c r="O414" s="773"/>
      <c r="P414" s="769" t="s">
        <v>40</v>
      </c>
      <c r="Q414" s="770"/>
      <c r="R414" s="770"/>
      <c r="S414" s="770"/>
      <c r="T414" s="770"/>
      <c r="U414" s="770"/>
      <c r="V414" s="771"/>
      <c r="W414" s="40" t="s">
        <v>0</v>
      </c>
      <c r="X414" s="41">
        <f>IFERROR(SUM(X407:X412),"0")</f>
        <v>0</v>
      </c>
      <c r="Y414" s="41">
        <f>IFERROR(SUM(Y407:Y412),"0")</f>
        <v>0</v>
      </c>
      <c r="Z414" s="40"/>
      <c r="AA414" s="64"/>
      <c r="AB414" s="64"/>
      <c r="AC414" s="64"/>
    </row>
    <row r="415" spans="1:68" ht="14.25" hidden="1" customHeight="1" x14ac:dyDescent="0.25">
      <c r="A415" s="761" t="s">
        <v>157</v>
      </c>
      <c r="B415" s="761"/>
      <c r="C415" s="761"/>
      <c r="D415" s="761"/>
      <c r="E415" s="761"/>
      <c r="F415" s="761"/>
      <c r="G415" s="761"/>
      <c r="H415" s="761"/>
      <c r="I415" s="761"/>
      <c r="J415" s="761"/>
      <c r="K415" s="761"/>
      <c r="L415" s="761"/>
      <c r="M415" s="761"/>
      <c r="N415" s="761"/>
      <c r="O415" s="761"/>
      <c r="P415" s="761"/>
      <c r="Q415" s="761"/>
      <c r="R415" s="761"/>
      <c r="S415" s="761"/>
      <c r="T415" s="761"/>
      <c r="U415" s="761"/>
      <c r="V415" s="761"/>
      <c r="W415" s="761"/>
      <c r="X415" s="761"/>
      <c r="Y415" s="761"/>
      <c r="Z415" s="761"/>
      <c r="AA415" s="63"/>
      <c r="AB415" s="63"/>
      <c r="AC415" s="63"/>
    </row>
    <row r="416" spans="1:68" ht="27" hidden="1" customHeight="1" x14ac:dyDescent="0.25">
      <c r="A416" s="60" t="s">
        <v>665</v>
      </c>
      <c r="B416" s="60" t="s">
        <v>666</v>
      </c>
      <c r="C416" s="34">
        <v>4301031303</v>
      </c>
      <c r="D416" s="762">
        <v>4607091384802</v>
      </c>
      <c r="E416" s="762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9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64"/>
      <c r="R416" s="764"/>
      <c r="S416" s="764"/>
      <c r="T416" s="765"/>
      <c r="U416" s="37" t="s">
        <v>45</v>
      </c>
      <c r="V416" s="37" t="s">
        <v>45</v>
      </c>
      <c r="W416" s="38" t="s">
        <v>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668</v>
      </c>
      <c r="B417" s="60" t="s">
        <v>669</v>
      </c>
      <c r="C417" s="34">
        <v>4301031304</v>
      </c>
      <c r="D417" s="762">
        <v>4607091384826</v>
      </c>
      <c r="E417" s="762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64"/>
      <c r="R417" s="764"/>
      <c r="S417" s="764"/>
      <c r="T417" s="765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772"/>
      <c r="B418" s="772"/>
      <c r="C418" s="772"/>
      <c r="D418" s="772"/>
      <c r="E418" s="772"/>
      <c r="F418" s="772"/>
      <c r="G418" s="772"/>
      <c r="H418" s="772"/>
      <c r="I418" s="772"/>
      <c r="J418" s="772"/>
      <c r="K418" s="772"/>
      <c r="L418" s="772"/>
      <c r="M418" s="772"/>
      <c r="N418" s="772"/>
      <c r="O418" s="773"/>
      <c r="P418" s="769" t="s">
        <v>40</v>
      </c>
      <c r="Q418" s="770"/>
      <c r="R418" s="770"/>
      <c r="S418" s="770"/>
      <c r="T418" s="770"/>
      <c r="U418" s="770"/>
      <c r="V418" s="771"/>
      <c r="W418" s="40" t="s">
        <v>39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772"/>
      <c r="B419" s="772"/>
      <c r="C419" s="772"/>
      <c r="D419" s="772"/>
      <c r="E419" s="772"/>
      <c r="F419" s="772"/>
      <c r="G419" s="772"/>
      <c r="H419" s="772"/>
      <c r="I419" s="772"/>
      <c r="J419" s="772"/>
      <c r="K419" s="772"/>
      <c r="L419" s="772"/>
      <c r="M419" s="772"/>
      <c r="N419" s="772"/>
      <c r="O419" s="773"/>
      <c r="P419" s="769" t="s">
        <v>40</v>
      </c>
      <c r="Q419" s="770"/>
      <c r="R419" s="770"/>
      <c r="S419" s="770"/>
      <c r="T419" s="770"/>
      <c r="U419" s="770"/>
      <c r="V419" s="771"/>
      <c r="W419" s="40" t="s">
        <v>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761" t="s">
        <v>78</v>
      </c>
      <c r="B420" s="761"/>
      <c r="C420" s="761"/>
      <c r="D420" s="761"/>
      <c r="E420" s="761"/>
      <c r="F420" s="761"/>
      <c r="G420" s="761"/>
      <c r="H420" s="761"/>
      <c r="I420" s="761"/>
      <c r="J420" s="761"/>
      <c r="K420" s="761"/>
      <c r="L420" s="761"/>
      <c r="M420" s="761"/>
      <c r="N420" s="761"/>
      <c r="O420" s="761"/>
      <c r="P420" s="761"/>
      <c r="Q420" s="761"/>
      <c r="R420" s="761"/>
      <c r="S420" s="761"/>
      <c r="T420" s="761"/>
      <c r="U420" s="761"/>
      <c r="V420" s="761"/>
      <c r="W420" s="761"/>
      <c r="X420" s="761"/>
      <c r="Y420" s="761"/>
      <c r="Z420" s="761"/>
      <c r="AA420" s="63"/>
      <c r="AB420" s="63"/>
      <c r="AC420" s="63"/>
    </row>
    <row r="421" spans="1:68" ht="27" hidden="1" customHeight="1" x14ac:dyDescent="0.25">
      <c r="A421" s="60" t="s">
        <v>670</v>
      </c>
      <c r="B421" s="60" t="s">
        <v>671</v>
      </c>
      <c r="C421" s="34">
        <v>4301051899</v>
      </c>
      <c r="D421" s="762">
        <v>4607091384246</v>
      </c>
      <c r="E421" s="762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9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64"/>
      <c r="R421" s="764"/>
      <c r="S421" s="764"/>
      <c r="T421" s="765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hidden="1" customHeight="1" x14ac:dyDescent="0.25">
      <c r="A422" s="60" t="s">
        <v>673</v>
      </c>
      <c r="B422" s="60" t="s">
        <v>674</v>
      </c>
      <c r="C422" s="34">
        <v>4301051901</v>
      </c>
      <c r="D422" s="762">
        <v>4680115881976</v>
      </c>
      <c r="E422" s="762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978" t="s">
        <v>675</v>
      </c>
      <c r="Q422" s="764"/>
      <c r="R422" s="764"/>
      <c r="S422" s="764"/>
      <c r="T422" s="765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677</v>
      </c>
      <c r="B423" s="60" t="s">
        <v>678</v>
      </c>
      <c r="C423" s="34">
        <v>4301051660</v>
      </c>
      <c r="D423" s="762">
        <v>4607091384253</v>
      </c>
      <c r="E423" s="762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9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64"/>
      <c r="R423" s="764"/>
      <c r="S423" s="764"/>
      <c r="T423" s="765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677</v>
      </c>
      <c r="B424" s="60" t="s">
        <v>679</v>
      </c>
      <c r="C424" s="34">
        <v>4301051297</v>
      </c>
      <c r="D424" s="762">
        <v>4607091384253</v>
      </c>
      <c r="E424" s="762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9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64"/>
      <c r="R424" s="764"/>
      <c r="S424" s="764"/>
      <c r="T424" s="765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681</v>
      </c>
      <c r="B425" s="60" t="s">
        <v>682</v>
      </c>
      <c r="C425" s="34">
        <v>4301051444</v>
      </c>
      <c r="D425" s="762">
        <v>4680115881969</v>
      </c>
      <c r="E425" s="762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9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64"/>
      <c r="R425" s="764"/>
      <c r="S425" s="764"/>
      <c r="T425" s="765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idden="1" x14ac:dyDescent="0.2">
      <c r="A426" s="772"/>
      <c r="B426" s="772"/>
      <c r="C426" s="772"/>
      <c r="D426" s="772"/>
      <c r="E426" s="772"/>
      <c r="F426" s="772"/>
      <c r="G426" s="772"/>
      <c r="H426" s="772"/>
      <c r="I426" s="772"/>
      <c r="J426" s="772"/>
      <c r="K426" s="772"/>
      <c r="L426" s="772"/>
      <c r="M426" s="772"/>
      <c r="N426" s="772"/>
      <c r="O426" s="773"/>
      <c r="P426" s="769" t="s">
        <v>40</v>
      </c>
      <c r="Q426" s="770"/>
      <c r="R426" s="770"/>
      <c r="S426" s="770"/>
      <c r="T426" s="770"/>
      <c r="U426" s="770"/>
      <c r="V426" s="771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hidden="1" x14ac:dyDescent="0.2">
      <c r="A427" s="772"/>
      <c r="B427" s="772"/>
      <c r="C427" s="772"/>
      <c r="D427" s="772"/>
      <c r="E427" s="772"/>
      <c r="F427" s="772"/>
      <c r="G427" s="772"/>
      <c r="H427" s="772"/>
      <c r="I427" s="772"/>
      <c r="J427" s="772"/>
      <c r="K427" s="772"/>
      <c r="L427" s="772"/>
      <c r="M427" s="772"/>
      <c r="N427" s="772"/>
      <c r="O427" s="773"/>
      <c r="P427" s="769" t="s">
        <v>40</v>
      </c>
      <c r="Q427" s="770"/>
      <c r="R427" s="770"/>
      <c r="S427" s="770"/>
      <c r="T427" s="770"/>
      <c r="U427" s="770"/>
      <c r="V427" s="771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hidden="1" customHeight="1" x14ac:dyDescent="0.25">
      <c r="A428" s="761" t="s">
        <v>183</v>
      </c>
      <c r="B428" s="761"/>
      <c r="C428" s="761"/>
      <c r="D428" s="761"/>
      <c r="E428" s="761"/>
      <c r="F428" s="761"/>
      <c r="G428" s="761"/>
      <c r="H428" s="761"/>
      <c r="I428" s="761"/>
      <c r="J428" s="761"/>
      <c r="K428" s="761"/>
      <c r="L428" s="761"/>
      <c r="M428" s="761"/>
      <c r="N428" s="761"/>
      <c r="O428" s="761"/>
      <c r="P428" s="761"/>
      <c r="Q428" s="761"/>
      <c r="R428" s="761"/>
      <c r="S428" s="761"/>
      <c r="T428" s="761"/>
      <c r="U428" s="761"/>
      <c r="V428" s="761"/>
      <c r="W428" s="761"/>
      <c r="X428" s="761"/>
      <c r="Y428" s="761"/>
      <c r="Z428" s="761"/>
      <c r="AA428" s="63"/>
      <c r="AB428" s="63"/>
      <c r="AC428" s="63"/>
    </row>
    <row r="429" spans="1:68" ht="27" hidden="1" customHeight="1" x14ac:dyDescent="0.25">
      <c r="A429" s="60" t="s">
        <v>684</v>
      </c>
      <c r="B429" s="60" t="s">
        <v>685</v>
      </c>
      <c r="C429" s="34">
        <v>4301060441</v>
      </c>
      <c r="D429" s="762">
        <v>4607091389357</v>
      </c>
      <c r="E429" s="762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982" t="s">
        <v>686</v>
      </c>
      <c r="Q429" s="764"/>
      <c r="R429" s="764"/>
      <c r="S429" s="764"/>
      <c r="T429" s="765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772"/>
      <c r="B430" s="772"/>
      <c r="C430" s="772"/>
      <c r="D430" s="772"/>
      <c r="E430" s="772"/>
      <c r="F430" s="772"/>
      <c r="G430" s="772"/>
      <c r="H430" s="772"/>
      <c r="I430" s="772"/>
      <c r="J430" s="772"/>
      <c r="K430" s="772"/>
      <c r="L430" s="772"/>
      <c r="M430" s="772"/>
      <c r="N430" s="772"/>
      <c r="O430" s="773"/>
      <c r="P430" s="769" t="s">
        <v>40</v>
      </c>
      <c r="Q430" s="770"/>
      <c r="R430" s="770"/>
      <c r="S430" s="770"/>
      <c r="T430" s="770"/>
      <c r="U430" s="770"/>
      <c r="V430" s="771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772"/>
      <c r="B431" s="772"/>
      <c r="C431" s="772"/>
      <c r="D431" s="772"/>
      <c r="E431" s="772"/>
      <c r="F431" s="772"/>
      <c r="G431" s="772"/>
      <c r="H431" s="772"/>
      <c r="I431" s="772"/>
      <c r="J431" s="772"/>
      <c r="K431" s="772"/>
      <c r="L431" s="772"/>
      <c r="M431" s="772"/>
      <c r="N431" s="772"/>
      <c r="O431" s="773"/>
      <c r="P431" s="769" t="s">
        <v>40</v>
      </c>
      <c r="Q431" s="770"/>
      <c r="R431" s="770"/>
      <c r="S431" s="770"/>
      <c r="T431" s="770"/>
      <c r="U431" s="770"/>
      <c r="V431" s="771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27.75" hidden="1" customHeight="1" x14ac:dyDescent="0.2">
      <c r="A432" s="759" t="s">
        <v>688</v>
      </c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59"/>
      <c r="P432" s="759"/>
      <c r="Q432" s="759"/>
      <c r="R432" s="759"/>
      <c r="S432" s="759"/>
      <c r="T432" s="759"/>
      <c r="U432" s="759"/>
      <c r="V432" s="759"/>
      <c r="W432" s="759"/>
      <c r="X432" s="759"/>
      <c r="Y432" s="759"/>
      <c r="Z432" s="759"/>
      <c r="AA432" s="52"/>
      <c r="AB432" s="52"/>
      <c r="AC432" s="52"/>
    </row>
    <row r="433" spans="1:68" ht="16.5" hidden="1" customHeight="1" x14ac:dyDescent="0.25">
      <c r="A433" s="760" t="s">
        <v>689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62"/>
      <c r="AB433" s="62"/>
      <c r="AC433" s="62"/>
    </row>
    <row r="434" spans="1:68" ht="14.25" hidden="1" customHeight="1" x14ac:dyDescent="0.25">
      <c r="A434" s="761" t="s">
        <v>157</v>
      </c>
      <c r="B434" s="761"/>
      <c r="C434" s="761"/>
      <c r="D434" s="761"/>
      <c r="E434" s="761"/>
      <c r="F434" s="761"/>
      <c r="G434" s="761"/>
      <c r="H434" s="761"/>
      <c r="I434" s="761"/>
      <c r="J434" s="761"/>
      <c r="K434" s="761"/>
      <c r="L434" s="761"/>
      <c r="M434" s="761"/>
      <c r="N434" s="761"/>
      <c r="O434" s="761"/>
      <c r="P434" s="761"/>
      <c r="Q434" s="761"/>
      <c r="R434" s="761"/>
      <c r="S434" s="761"/>
      <c r="T434" s="761"/>
      <c r="U434" s="761"/>
      <c r="V434" s="761"/>
      <c r="W434" s="761"/>
      <c r="X434" s="761"/>
      <c r="Y434" s="761"/>
      <c r="Z434" s="761"/>
      <c r="AA434" s="63"/>
      <c r="AB434" s="63"/>
      <c r="AC434" s="63"/>
    </row>
    <row r="435" spans="1:68" ht="27" hidden="1" customHeight="1" x14ac:dyDescent="0.25">
      <c r="A435" s="60" t="s">
        <v>690</v>
      </c>
      <c r="B435" s="60" t="s">
        <v>691</v>
      </c>
      <c r="C435" s="34">
        <v>4301031405</v>
      </c>
      <c r="D435" s="762">
        <v>4680115886100</v>
      </c>
      <c r="E435" s="762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983" t="s">
        <v>692</v>
      </c>
      <c r="Q435" s="764"/>
      <c r="R435" s="764"/>
      <c r="S435" s="764"/>
      <c r="T435" s="765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ref="Y435:Y446" si="67"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0</v>
      </c>
      <c r="BN435" s="75">
        <f t="shared" ref="BN435:BN446" si="69">IFERROR(Y435*I435/H435,"0")</f>
        <v>0</v>
      </c>
      <c r="BO435" s="75">
        <f t="shared" ref="BO435:BO446" si="70">IFERROR(1/J435*(X435/H435),"0")</f>
        <v>0</v>
      </c>
      <c r="BP435" s="75">
        <f t="shared" ref="BP435:BP446" si="71">IFERROR(1/J435*(Y435/H435),"0")</f>
        <v>0</v>
      </c>
    </row>
    <row r="436" spans="1:68" ht="27" hidden="1" customHeight="1" x14ac:dyDescent="0.25">
      <c r="A436" s="60" t="s">
        <v>694</v>
      </c>
      <c r="B436" s="60" t="s">
        <v>695</v>
      </c>
      <c r="C436" s="34">
        <v>4301031406</v>
      </c>
      <c r="D436" s="762">
        <v>4680115886117</v>
      </c>
      <c r="E436" s="762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984" t="s">
        <v>696</v>
      </c>
      <c r="Q436" s="764"/>
      <c r="R436" s="764"/>
      <c r="S436" s="764"/>
      <c r="T436" s="76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hidden="1" customHeight="1" x14ac:dyDescent="0.25">
      <c r="A437" s="60" t="s">
        <v>694</v>
      </c>
      <c r="B437" s="60" t="s">
        <v>698</v>
      </c>
      <c r="C437" s="34">
        <v>4301031382</v>
      </c>
      <c r="D437" s="762">
        <v>4680115886117</v>
      </c>
      <c r="E437" s="762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985" t="s">
        <v>696</v>
      </c>
      <c r="Q437" s="764"/>
      <c r="R437" s="764"/>
      <c r="S437" s="764"/>
      <c r="T437" s="76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hidden="1" customHeight="1" x14ac:dyDescent="0.25">
      <c r="A438" s="60" t="s">
        <v>699</v>
      </c>
      <c r="B438" s="60" t="s">
        <v>700</v>
      </c>
      <c r="C438" s="34">
        <v>4301031402</v>
      </c>
      <c r="D438" s="762">
        <v>4680115886124</v>
      </c>
      <c r="E438" s="762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986" t="s">
        <v>701</v>
      </c>
      <c r="Q438" s="764"/>
      <c r="R438" s="764"/>
      <c r="S438" s="764"/>
      <c r="T438" s="765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hidden="1" customHeight="1" x14ac:dyDescent="0.25">
      <c r="A439" s="60" t="s">
        <v>703</v>
      </c>
      <c r="B439" s="60" t="s">
        <v>704</v>
      </c>
      <c r="C439" s="34">
        <v>4301031335</v>
      </c>
      <c r="D439" s="762">
        <v>4680115883147</v>
      </c>
      <c r="E439" s="762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9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64"/>
      <c r="R439" s="764"/>
      <c r="S439" s="764"/>
      <c r="T439" s="76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hidden="1" customHeight="1" x14ac:dyDescent="0.25">
      <c r="A440" s="60" t="s">
        <v>703</v>
      </c>
      <c r="B440" s="60" t="s">
        <v>705</v>
      </c>
      <c r="C440" s="34">
        <v>4301031366</v>
      </c>
      <c r="D440" s="762">
        <v>4680115883147</v>
      </c>
      <c r="E440" s="762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988" t="s">
        <v>706</v>
      </c>
      <c r="Q440" s="764"/>
      <c r="R440" s="764"/>
      <c r="S440" s="764"/>
      <c r="T440" s="76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hidden="1" customHeight="1" x14ac:dyDescent="0.25">
      <c r="A441" s="60" t="s">
        <v>707</v>
      </c>
      <c r="B441" s="60" t="s">
        <v>708</v>
      </c>
      <c r="C441" s="34">
        <v>4301031362</v>
      </c>
      <c r="D441" s="762">
        <v>4607091384338</v>
      </c>
      <c r="E441" s="762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98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64"/>
      <c r="R441" s="764"/>
      <c r="S441" s="764"/>
      <c r="T441" s="76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hidden="1" customHeight="1" x14ac:dyDescent="0.25">
      <c r="A442" s="60" t="s">
        <v>709</v>
      </c>
      <c r="B442" s="60" t="s">
        <v>710</v>
      </c>
      <c r="C442" s="34">
        <v>4301031361</v>
      </c>
      <c r="D442" s="762">
        <v>4607091389524</v>
      </c>
      <c r="E442" s="762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9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64"/>
      <c r="R442" s="764"/>
      <c r="S442" s="764"/>
      <c r="T442" s="765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hidden="1" customHeight="1" x14ac:dyDescent="0.25">
      <c r="A443" s="60" t="s">
        <v>712</v>
      </c>
      <c r="B443" s="60" t="s">
        <v>713</v>
      </c>
      <c r="C443" s="34">
        <v>4301031337</v>
      </c>
      <c r="D443" s="762">
        <v>4680115883161</v>
      </c>
      <c r="E443" s="762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64"/>
      <c r="R443" s="764"/>
      <c r="S443" s="764"/>
      <c r="T443" s="765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hidden="1" customHeight="1" x14ac:dyDescent="0.25">
      <c r="A444" s="60" t="s">
        <v>712</v>
      </c>
      <c r="B444" s="60" t="s">
        <v>715</v>
      </c>
      <c r="C444" s="34">
        <v>4301031364</v>
      </c>
      <c r="D444" s="762">
        <v>4680115883161</v>
      </c>
      <c r="E444" s="762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992" t="s">
        <v>716</v>
      </c>
      <c r="Q444" s="764"/>
      <c r="R444" s="764"/>
      <c r="S444" s="764"/>
      <c r="T444" s="765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hidden="1" customHeight="1" x14ac:dyDescent="0.25">
      <c r="A445" s="60" t="s">
        <v>717</v>
      </c>
      <c r="B445" s="60" t="s">
        <v>718</v>
      </c>
      <c r="C445" s="34">
        <v>4301031358</v>
      </c>
      <c r="D445" s="762">
        <v>4607091389531</v>
      </c>
      <c r="E445" s="762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9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64"/>
      <c r="R445" s="764"/>
      <c r="S445" s="764"/>
      <c r="T445" s="765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hidden="1" customHeight="1" x14ac:dyDescent="0.25">
      <c r="A446" s="60" t="s">
        <v>720</v>
      </c>
      <c r="B446" s="60" t="s">
        <v>721</v>
      </c>
      <c r="C446" s="34">
        <v>4301031360</v>
      </c>
      <c r="D446" s="762">
        <v>4607091384345</v>
      </c>
      <c r="E446" s="762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64"/>
      <c r="R446" s="764"/>
      <c r="S446" s="764"/>
      <c r="T446" s="76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hidden="1" x14ac:dyDescent="0.2">
      <c r="A447" s="772"/>
      <c r="B447" s="772"/>
      <c r="C447" s="772"/>
      <c r="D447" s="772"/>
      <c r="E447" s="772"/>
      <c r="F447" s="772"/>
      <c r="G447" s="772"/>
      <c r="H447" s="772"/>
      <c r="I447" s="772"/>
      <c r="J447" s="772"/>
      <c r="K447" s="772"/>
      <c r="L447" s="772"/>
      <c r="M447" s="772"/>
      <c r="N447" s="772"/>
      <c r="O447" s="773"/>
      <c r="P447" s="769" t="s">
        <v>40</v>
      </c>
      <c r="Q447" s="770"/>
      <c r="R447" s="770"/>
      <c r="S447" s="770"/>
      <c r="T447" s="770"/>
      <c r="U447" s="770"/>
      <c r="V447" s="771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hidden="1" x14ac:dyDescent="0.2">
      <c r="A448" s="772"/>
      <c r="B448" s="772"/>
      <c r="C448" s="772"/>
      <c r="D448" s="772"/>
      <c r="E448" s="772"/>
      <c r="F448" s="772"/>
      <c r="G448" s="772"/>
      <c r="H448" s="772"/>
      <c r="I448" s="772"/>
      <c r="J448" s="772"/>
      <c r="K448" s="772"/>
      <c r="L448" s="772"/>
      <c r="M448" s="772"/>
      <c r="N448" s="772"/>
      <c r="O448" s="773"/>
      <c r="P448" s="769" t="s">
        <v>40</v>
      </c>
      <c r="Q448" s="770"/>
      <c r="R448" s="770"/>
      <c r="S448" s="770"/>
      <c r="T448" s="770"/>
      <c r="U448" s="770"/>
      <c r="V448" s="771"/>
      <c r="W448" s="40" t="s">
        <v>0</v>
      </c>
      <c r="X448" s="41">
        <f>IFERROR(SUM(X435:X446),"0")</f>
        <v>0</v>
      </c>
      <c r="Y448" s="41">
        <f>IFERROR(SUM(Y435:Y446),"0")</f>
        <v>0</v>
      </c>
      <c r="Z448" s="40"/>
      <c r="AA448" s="64"/>
      <c r="AB448" s="64"/>
      <c r="AC448" s="64"/>
    </row>
    <row r="449" spans="1:68" ht="14.25" hidden="1" customHeight="1" x14ac:dyDescent="0.25">
      <c r="A449" s="761" t="s">
        <v>78</v>
      </c>
      <c r="B449" s="761"/>
      <c r="C449" s="761"/>
      <c r="D449" s="761"/>
      <c r="E449" s="761"/>
      <c r="F449" s="761"/>
      <c r="G449" s="761"/>
      <c r="H449" s="761"/>
      <c r="I449" s="761"/>
      <c r="J449" s="761"/>
      <c r="K449" s="761"/>
      <c r="L449" s="761"/>
      <c r="M449" s="761"/>
      <c r="N449" s="761"/>
      <c r="O449" s="761"/>
      <c r="P449" s="761"/>
      <c r="Q449" s="761"/>
      <c r="R449" s="761"/>
      <c r="S449" s="761"/>
      <c r="T449" s="761"/>
      <c r="U449" s="761"/>
      <c r="V449" s="761"/>
      <c r="W449" s="761"/>
      <c r="X449" s="761"/>
      <c r="Y449" s="761"/>
      <c r="Z449" s="761"/>
      <c r="AA449" s="63"/>
      <c r="AB449" s="63"/>
      <c r="AC449" s="63"/>
    </row>
    <row r="450" spans="1:68" ht="27" hidden="1" customHeight="1" x14ac:dyDescent="0.25">
      <c r="A450" s="60" t="s">
        <v>722</v>
      </c>
      <c r="B450" s="60" t="s">
        <v>723</v>
      </c>
      <c r="C450" s="34">
        <v>4301051284</v>
      </c>
      <c r="D450" s="762">
        <v>4607091384352</v>
      </c>
      <c r="E450" s="762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9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64"/>
      <c r="R450" s="764"/>
      <c r="S450" s="764"/>
      <c r="T450" s="765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hidden="1" customHeight="1" x14ac:dyDescent="0.25">
      <c r="A451" s="60" t="s">
        <v>725</v>
      </c>
      <c r="B451" s="60" t="s">
        <v>726</v>
      </c>
      <c r="C451" s="34">
        <v>4301051431</v>
      </c>
      <c r="D451" s="762">
        <v>4607091389654</v>
      </c>
      <c r="E451" s="762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9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64"/>
      <c r="R451" s="764"/>
      <c r="S451" s="764"/>
      <c r="T451" s="76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772"/>
      <c r="B452" s="772"/>
      <c r="C452" s="772"/>
      <c r="D452" s="772"/>
      <c r="E452" s="772"/>
      <c r="F452" s="772"/>
      <c r="G452" s="772"/>
      <c r="H452" s="772"/>
      <c r="I452" s="772"/>
      <c r="J452" s="772"/>
      <c r="K452" s="772"/>
      <c r="L452" s="772"/>
      <c r="M452" s="772"/>
      <c r="N452" s="772"/>
      <c r="O452" s="773"/>
      <c r="P452" s="769" t="s">
        <v>40</v>
      </c>
      <c r="Q452" s="770"/>
      <c r="R452" s="770"/>
      <c r="S452" s="770"/>
      <c r="T452" s="770"/>
      <c r="U452" s="770"/>
      <c r="V452" s="771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hidden="1" x14ac:dyDescent="0.2">
      <c r="A453" s="772"/>
      <c r="B453" s="772"/>
      <c r="C453" s="772"/>
      <c r="D453" s="772"/>
      <c r="E453" s="772"/>
      <c r="F453" s="772"/>
      <c r="G453" s="772"/>
      <c r="H453" s="772"/>
      <c r="I453" s="772"/>
      <c r="J453" s="772"/>
      <c r="K453" s="772"/>
      <c r="L453" s="772"/>
      <c r="M453" s="772"/>
      <c r="N453" s="772"/>
      <c r="O453" s="773"/>
      <c r="P453" s="769" t="s">
        <v>40</v>
      </c>
      <c r="Q453" s="770"/>
      <c r="R453" s="770"/>
      <c r="S453" s="770"/>
      <c r="T453" s="770"/>
      <c r="U453" s="770"/>
      <c r="V453" s="771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hidden="1" customHeight="1" x14ac:dyDescent="0.25">
      <c r="A454" s="760" t="s">
        <v>728</v>
      </c>
      <c r="B454" s="760"/>
      <c r="C454" s="760"/>
      <c r="D454" s="760"/>
      <c r="E454" s="760"/>
      <c r="F454" s="760"/>
      <c r="G454" s="760"/>
      <c r="H454" s="760"/>
      <c r="I454" s="760"/>
      <c r="J454" s="760"/>
      <c r="K454" s="760"/>
      <c r="L454" s="760"/>
      <c r="M454" s="760"/>
      <c r="N454" s="760"/>
      <c r="O454" s="760"/>
      <c r="P454" s="760"/>
      <c r="Q454" s="760"/>
      <c r="R454" s="760"/>
      <c r="S454" s="760"/>
      <c r="T454" s="760"/>
      <c r="U454" s="760"/>
      <c r="V454" s="760"/>
      <c r="W454" s="760"/>
      <c r="X454" s="760"/>
      <c r="Y454" s="760"/>
      <c r="Z454" s="760"/>
      <c r="AA454" s="62"/>
      <c r="AB454" s="62"/>
      <c r="AC454" s="62"/>
    </row>
    <row r="455" spans="1:68" ht="14.25" hidden="1" customHeight="1" x14ac:dyDescent="0.25">
      <c r="A455" s="761" t="s">
        <v>146</v>
      </c>
      <c r="B455" s="761"/>
      <c r="C455" s="761"/>
      <c r="D455" s="761"/>
      <c r="E455" s="761"/>
      <c r="F455" s="761"/>
      <c r="G455" s="761"/>
      <c r="H455" s="761"/>
      <c r="I455" s="761"/>
      <c r="J455" s="761"/>
      <c r="K455" s="761"/>
      <c r="L455" s="761"/>
      <c r="M455" s="761"/>
      <c r="N455" s="761"/>
      <c r="O455" s="761"/>
      <c r="P455" s="761"/>
      <c r="Q455" s="761"/>
      <c r="R455" s="761"/>
      <c r="S455" s="761"/>
      <c r="T455" s="761"/>
      <c r="U455" s="761"/>
      <c r="V455" s="761"/>
      <c r="W455" s="761"/>
      <c r="X455" s="761"/>
      <c r="Y455" s="761"/>
      <c r="Z455" s="761"/>
      <c r="AA455" s="63"/>
      <c r="AB455" s="63"/>
      <c r="AC455" s="63"/>
    </row>
    <row r="456" spans="1:68" ht="27" hidden="1" customHeight="1" x14ac:dyDescent="0.25">
      <c r="A456" s="60" t="s">
        <v>729</v>
      </c>
      <c r="B456" s="60" t="s">
        <v>730</v>
      </c>
      <c r="C456" s="34">
        <v>4301020319</v>
      </c>
      <c r="D456" s="762">
        <v>4680115885240</v>
      </c>
      <c r="E456" s="762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64"/>
      <c r="R456" s="764"/>
      <c r="S456" s="764"/>
      <c r="T456" s="765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hidden="1" customHeight="1" x14ac:dyDescent="0.25">
      <c r="A457" s="60" t="s">
        <v>732</v>
      </c>
      <c r="B457" s="60" t="s">
        <v>733</v>
      </c>
      <c r="C457" s="34">
        <v>4301020315</v>
      </c>
      <c r="D457" s="762">
        <v>4607091389364</v>
      </c>
      <c r="E457" s="762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64"/>
      <c r="R457" s="764"/>
      <c r="S457" s="764"/>
      <c r="T457" s="76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idden="1" x14ac:dyDescent="0.2">
      <c r="A458" s="772"/>
      <c r="B458" s="772"/>
      <c r="C458" s="772"/>
      <c r="D458" s="772"/>
      <c r="E458" s="772"/>
      <c r="F458" s="772"/>
      <c r="G458" s="772"/>
      <c r="H458" s="772"/>
      <c r="I458" s="772"/>
      <c r="J458" s="772"/>
      <c r="K458" s="772"/>
      <c r="L458" s="772"/>
      <c r="M458" s="772"/>
      <c r="N458" s="772"/>
      <c r="O458" s="773"/>
      <c r="P458" s="769" t="s">
        <v>40</v>
      </c>
      <c r="Q458" s="770"/>
      <c r="R458" s="770"/>
      <c r="S458" s="770"/>
      <c r="T458" s="770"/>
      <c r="U458" s="770"/>
      <c r="V458" s="771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hidden="1" x14ac:dyDescent="0.2">
      <c r="A459" s="772"/>
      <c r="B459" s="772"/>
      <c r="C459" s="772"/>
      <c r="D459" s="772"/>
      <c r="E459" s="772"/>
      <c r="F459" s="772"/>
      <c r="G459" s="772"/>
      <c r="H459" s="772"/>
      <c r="I459" s="772"/>
      <c r="J459" s="772"/>
      <c r="K459" s="772"/>
      <c r="L459" s="772"/>
      <c r="M459" s="772"/>
      <c r="N459" s="772"/>
      <c r="O459" s="773"/>
      <c r="P459" s="769" t="s">
        <v>40</v>
      </c>
      <c r="Q459" s="770"/>
      <c r="R459" s="770"/>
      <c r="S459" s="770"/>
      <c r="T459" s="770"/>
      <c r="U459" s="770"/>
      <c r="V459" s="771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hidden="1" customHeight="1" x14ac:dyDescent="0.25">
      <c r="A460" s="761" t="s">
        <v>157</v>
      </c>
      <c r="B460" s="761"/>
      <c r="C460" s="761"/>
      <c r="D460" s="761"/>
      <c r="E460" s="761"/>
      <c r="F460" s="761"/>
      <c r="G460" s="761"/>
      <c r="H460" s="761"/>
      <c r="I460" s="761"/>
      <c r="J460" s="761"/>
      <c r="K460" s="761"/>
      <c r="L460" s="761"/>
      <c r="M460" s="761"/>
      <c r="N460" s="761"/>
      <c r="O460" s="761"/>
      <c r="P460" s="761"/>
      <c r="Q460" s="761"/>
      <c r="R460" s="761"/>
      <c r="S460" s="761"/>
      <c r="T460" s="761"/>
      <c r="U460" s="761"/>
      <c r="V460" s="761"/>
      <c r="W460" s="761"/>
      <c r="X460" s="761"/>
      <c r="Y460" s="761"/>
      <c r="Z460" s="761"/>
      <c r="AA460" s="63"/>
      <c r="AB460" s="63"/>
      <c r="AC460" s="63"/>
    </row>
    <row r="461" spans="1:68" ht="27" hidden="1" customHeight="1" x14ac:dyDescent="0.25">
      <c r="A461" s="60" t="s">
        <v>735</v>
      </c>
      <c r="B461" s="60" t="s">
        <v>736</v>
      </c>
      <c r="C461" s="34">
        <v>4301031403</v>
      </c>
      <c r="D461" s="762">
        <v>4680115886094</v>
      </c>
      <c r="E461" s="762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999" t="s">
        <v>737</v>
      </c>
      <c r="Q461" s="764"/>
      <c r="R461" s="764"/>
      <c r="S461" s="764"/>
      <c r="T461" s="765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hidden="1" customHeight="1" x14ac:dyDescent="0.25">
      <c r="A462" s="60" t="s">
        <v>739</v>
      </c>
      <c r="B462" s="60" t="s">
        <v>740</v>
      </c>
      <c r="C462" s="34">
        <v>4301031363</v>
      </c>
      <c r="D462" s="762">
        <v>4607091389425</v>
      </c>
      <c r="E462" s="762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10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64"/>
      <c r="R462" s="764"/>
      <c r="S462" s="764"/>
      <c r="T462" s="76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742</v>
      </c>
      <c r="B463" s="60" t="s">
        <v>743</v>
      </c>
      <c r="C463" s="34">
        <v>4301031373</v>
      </c>
      <c r="D463" s="762">
        <v>4680115880771</v>
      </c>
      <c r="E463" s="762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1001" t="s">
        <v>744</v>
      </c>
      <c r="Q463" s="764"/>
      <c r="R463" s="764"/>
      <c r="S463" s="764"/>
      <c r="T463" s="76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hidden="1" customHeight="1" x14ac:dyDescent="0.25">
      <c r="A464" s="60" t="s">
        <v>746</v>
      </c>
      <c r="B464" s="60" t="s">
        <v>747</v>
      </c>
      <c r="C464" s="34">
        <v>4301031359</v>
      </c>
      <c r="D464" s="762">
        <v>4607091389500</v>
      </c>
      <c r="E464" s="762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100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64"/>
      <c r="R464" s="764"/>
      <c r="S464" s="764"/>
      <c r="T464" s="76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idden="1" x14ac:dyDescent="0.2">
      <c r="A465" s="772"/>
      <c r="B465" s="772"/>
      <c r="C465" s="772"/>
      <c r="D465" s="772"/>
      <c r="E465" s="772"/>
      <c r="F465" s="772"/>
      <c r="G465" s="772"/>
      <c r="H465" s="772"/>
      <c r="I465" s="772"/>
      <c r="J465" s="772"/>
      <c r="K465" s="772"/>
      <c r="L465" s="772"/>
      <c r="M465" s="772"/>
      <c r="N465" s="772"/>
      <c r="O465" s="773"/>
      <c r="P465" s="769" t="s">
        <v>40</v>
      </c>
      <c r="Q465" s="770"/>
      <c r="R465" s="770"/>
      <c r="S465" s="770"/>
      <c r="T465" s="770"/>
      <c r="U465" s="770"/>
      <c r="V465" s="771"/>
      <c r="W465" s="40" t="s">
        <v>39</v>
      </c>
      <c r="X465" s="41">
        <f>IFERROR(X461/H461,"0")+IFERROR(X462/H462,"0")+IFERROR(X463/H463,"0")+IFERROR(X464/H464,"0")</f>
        <v>0</v>
      </c>
      <c r="Y465" s="41">
        <f>IFERROR(Y461/H461,"0")+IFERROR(Y462/H462,"0")+IFERROR(Y463/H463,"0")+IFERROR(Y464/H464,"0")</f>
        <v>0</v>
      </c>
      <c r="Z465" s="41">
        <f>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hidden="1" x14ac:dyDescent="0.2">
      <c r="A466" s="772"/>
      <c r="B466" s="772"/>
      <c r="C466" s="772"/>
      <c r="D466" s="772"/>
      <c r="E466" s="772"/>
      <c r="F466" s="772"/>
      <c r="G466" s="772"/>
      <c r="H466" s="772"/>
      <c r="I466" s="772"/>
      <c r="J466" s="772"/>
      <c r="K466" s="772"/>
      <c r="L466" s="772"/>
      <c r="M466" s="772"/>
      <c r="N466" s="772"/>
      <c r="O466" s="773"/>
      <c r="P466" s="769" t="s">
        <v>40</v>
      </c>
      <c r="Q466" s="770"/>
      <c r="R466" s="770"/>
      <c r="S466" s="770"/>
      <c r="T466" s="770"/>
      <c r="U466" s="770"/>
      <c r="V466" s="771"/>
      <c r="W466" s="40" t="s">
        <v>0</v>
      </c>
      <c r="X466" s="41">
        <f>IFERROR(SUM(X461:X464),"0")</f>
        <v>0</v>
      </c>
      <c r="Y466" s="41">
        <f>IFERROR(SUM(Y461:Y464),"0")</f>
        <v>0</v>
      </c>
      <c r="Z466" s="40"/>
      <c r="AA466" s="64"/>
      <c r="AB466" s="64"/>
      <c r="AC466" s="64"/>
    </row>
    <row r="467" spans="1:68" ht="16.5" hidden="1" customHeight="1" x14ac:dyDescent="0.25">
      <c r="A467" s="760" t="s">
        <v>748</v>
      </c>
      <c r="B467" s="760"/>
      <c r="C467" s="760"/>
      <c r="D467" s="760"/>
      <c r="E467" s="760"/>
      <c r="F467" s="760"/>
      <c r="G467" s="760"/>
      <c r="H467" s="760"/>
      <c r="I467" s="760"/>
      <c r="J467" s="760"/>
      <c r="K467" s="760"/>
      <c r="L467" s="760"/>
      <c r="M467" s="760"/>
      <c r="N467" s="760"/>
      <c r="O467" s="760"/>
      <c r="P467" s="760"/>
      <c r="Q467" s="760"/>
      <c r="R467" s="760"/>
      <c r="S467" s="760"/>
      <c r="T467" s="760"/>
      <c r="U467" s="760"/>
      <c r="V467" s="760"/>
      <c r="W467" s="760"/>
      <c r="X467" s="760"/>
      <c r="Y467" s="760"/>
      <c r="Z467" s="760"/>
      <c r="AA467" s="62"/>
      <c r="AB467" s="62"/>
      <c r="AC467" s="62"/>
    </row>
    <row r="468" spans="1:68" ht="14.25" hidden="1" customHeight="1" x14ac:dyDescent="0.25">
      <c r="A468" s="761" t="s">
        <v>157</v>
      </c>
      <c r="B468" s="761"/>
      <c r="C468" s="761"/>
      <c r="D468" s="761"/>
      <c r="E468" s="761"/>
      <c r="F468" s="761"/>
      <c r="G468" s="761"/>
      <c r="H468" s="761"/>
      <c r="I468" s="761"/>
      <c r="J468" s="761"/>
      <c r="K468" s="761"/>
      <c r="L468" s="761"/>
      <c r="M468" s="761"/>
      <c r="N468" s="761"/>
      <c r="O468" s="761"/>
      <c r="P468" s="761"/>
      <c r="Q468" s="761"/>
      <c r="R468" s="761"/>
      <c r="S468" s="761"/>
      <c r="T468" s="761"/>
      <c r="U468" s="761"/>
      <c r="V468" s="761"/>
      <c r="W468" s="761"/>
      <c r="X468" s="761"/>
      <c r="Y468" s="761"/>
      <c r="Z468" s="761"/>
      <c r="AA468" s="63"/>
      <c r="AB468" s="63"/>
      <c r="AC468" s="63"/>
    </row>
    <row r="469" spans="1:68" ht="27" hidden="1" customHeight="1" x14ac:dyDescent="0.25">
      <c r="A469" s="60" t="s">
        <v>749</v>
      </c>
      <c r="B469" s="60" t="s">
        <v>750</v>
      </c>
      <c r="C469" s="34">
        <v>4301031294</v>
      </c>
      <c r="D469" s="762">
        <v>4680115885189</v>
      </c>
      <c r="E469" s="762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64"/>
      <c r="R469" s="764"/>
      <c r="S469" s="764"/>
      <c r="T469" s="765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hidden="1" customHeight="1" x14ac:dyDescent="0.25">
      <c r="A470" s="60" t="s">
        <v>752</v>
      </c>
      <c r="B470" s="60" t="s">
        <v>753</v>
      </c>
      <c r="C470" s="34">
        <v>4301031347</v>
      </c>
      <c r="D470" s="762">
        <v>4680115885110</v>
      </c>
      <c r="E470" s="762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1004" t="s">
        <v>754</v>
      </c>
      <c r="Q470" s="764"/>
      <c r="R470" s="764"/>
      <c r="S470" s="764"/>
      <c r="T470" s="765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idden="1" x14ac:dyDescent="0.2">
      <c r="A471" s="772"/>
      <c r="B471" s="772"/>
      <c r="C471" s="772"/>
      <c r="D471" s="772"/>
      <c r="E471" s="772"/>
      <c r="F471" s="772"/>
      <c r="G471" s="772"/>
      <c r="H471" s="772"/>
      <c r="I471" s="772"/>
      <c r="J471" s="772"/>
      <c r="K471" s="772"/>
      <c r="L471" s="772"/>
      <c r="M471" s="772"/>
      <c r="N471" s="772"/>
      <c r="O471" s="773"/>
      <c r="P471" s="769" t="s">
        <v>40</v>
      </c>
      <c r="Q471" s="770"/>
      <c r="R471" s="770"/>
      <c r="S471" s="770"/>
      <c r="T471" s="770"/>
      <c r="U471" s="770"/>
      <c r="V471" s="771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hidden="1" x14ac:dyDescent="0.2">
      <c r="A472" s="772"/>
      <c r="B472" s="772"/>
      <c r="C472" s="772"/>
      <c r="D472" s="772"/>
      <c r="E472" s="772"/>
      <c r="F472" s="772"/>
      <c r="G472" s="772"/>
      <c r="H472" s="772"/>
      <c r="I472" s="772"/>
      <c r="J472" s="772"/>
      <c r="K472" s="772"/>
      <c r="L472" s="772"/>
      <c r="M472" s="772"/>
      <c r="N472" s="772"/>
      <c r="O472" s="773"/>
      <c r="P472" s="769" t="s">
        <v>40</v>
      </c>
      <c r="Q472" s="770"/>
      <c r="R472" s="770"/>
      <c r="S472" s="770"/>
      <c r="T472" s="770"/>
      <c r="U472" s="770"/>
      <c r="V472" s="771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hidden="1" customHeight="1" x14ac:dyDescent="0.25">
      <c r="A473" s="760" t="s">
        <v>756</v>
      </c>
      <c r="B473" s="760"/>
      <c r="C473" s="760"/>
      <c r="D473" s="760"/>
      <c r="E473" s="760"/>
      <c r="F473" s="760"/>
      <c r="G473" s="760"/>
      <c r="H473" s="760"/>
      <c r="I473" s="760"/>
      <c r="J473" s="760"/>
      <c r="K473" s="760"/>
      <c r="L473" s="760"/>
      <c r="M473" s="760"/>
      <c r="N473" s="760"/>
      <c r="O473" s="760"/>
      <c r="P473" s="760"/>
      <c r="Q473" s="760"/>
      <c r="R473" s="760"/>
      <c r="S473" s="760"/>
      <c r="T473" s="760"/>
      <c r="U473" s="760"/>
      <c r="V473" s="760"/>
      <c r="W473" s="760"/>
      <c r="X473" s="760"/>
      <c r="Y473" s="760"/>
      <c r="Z473" s="760"/>
      <c r="AA473" s="62"/>
      <c r="AB473" s="62"/>
      <c r="AC473" s="62"/>
    </row>
    <row r="474" spans="1:68" ht="14.25" hidden="1" customHeight="1" x14ac:dyDescent="0.25">
      <c r="A474" s="761" t="s">
        <v>157</v>
      </c>
      <c r="B474" s="761"/>
      <c r="C474" s="761"/>
      <c r="D474" s="761"/>
      <c r="E474" s="761"/>
      <c r="F474" s="761"/>
      <c r="G474" s="761"/>
      <c r="H474" s="761"/>
      <c r="I474" s="761"/>
      <c r="J474" s="761"/>
      <c r="K474" s="761"/>
      <c r="L474" s="761"/>
      <c r="M474" s="761"/>
      <c r="N474" s="761"/>
      <c r="O474" s="761"/>
      <c r="P474" s="761"/>
      <c r="Q474" s="761"/>
      <c r="R474" s="761"/>
      <c r="S474" s="761"/>
      <c r="T474" s="761"/>
      <c r="U474" s="761"/>
      <c r="V474" s="761"/>
      <c r="W474" s="761"/>
      <c r="X474" s="761"/>
      <c r="Y474" s="761"/>
      <c r="Z474" s="761"/>
      <c r="AA474" s="63"/>
      <c r="AB474" s="63"/>
      <c r="AC474" s="63"/>
    </row>
    <row r="475" spans="1:68" ht="27" hidden="1" customHeight="1" x14ac:dyDescent="0.25">
      <c r="A475" s="60" t="s">
        <v>757</v>
      </c>
      <c r="B475" s="60" t="s">
        <v>758</v>
      </c>
      <c r="C475" s="34">
        <v>4301031261</v>
      </c>
      <c r="D475" s="762">
        <v>4680115885103</v>
      </c>
      <c r="E475" s="762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10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64"/>
      <c r="R475" s="764"/>
      <c r="S475" s="764"/>
      <c r="T475" s="76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idden="1" x14ac:dyDescent="0.2">
      <c r="A476" s="772"/>
      <c r="B476" s="772"/>
      <c r="C476" s="772"/>
      <c r="D476" s="772"/>
      <c r="E476" s="772"/>
      <c r="F476" s="772"/>
      <c r="G476" s="772"/>
      <c r="H476" s="772"/>
      <c r="I476" s="772"/>
      <c r="J476" s="772"/>
      <c r="K476" s="772"/>
      <c r="L476" s="772"/>
      <c r="M476" s="772"/>
      <c r="N476" s="772"/>
      <c r="O476" s="773"/>
      <c r="P476" s="769" t="s">
        <v>40</v>
      </c>
      <c r="Q476" s="770"/>
      <c r="R476" s="770"/>
      <c r="S476" s="770"/>
      <c r="T476" s="770"/>
      <c r="U476" s="770"/>
      <c r="V476" s="771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hidden="1" x14ac:dyDescent="0.2">
      <c r="A477" s="772"/>
      <c r="B477" s="772"/>
      <c r="C477" s="772"/>
      <c r="D477" s="772"/>
      <c r="E477" s="772"/>
      <c r="F477" s="772"/>
      <c r="G477" s="772"/>
      <c r="H477" s="772"/>
      <c r="I477" s="772"/>
      <c r="J477" s="772"/>
      <c r="K477" s="772"/>
      <c r="L477" s="772"/>
      <c r="M477" s="772"/>
      <c r="N477" s="772"/>
      <c r="O477" s="773"/>
      <c r="P477" s="769" t="s">
        <v>40</v>
      </c>
      <c r="Q477" s="770"/>
      <c r="R477" s="770"/>
      <c r="S477" s="770"/>
      <c r="T477" s="770"/>
      <c r="U477" s="770"/>
      <c r="V477" s="771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hidden="1" customHeight="1" x14ac:dyDescent="0.25">
      <c r="A478" s="761" t="s">
        <v>183</v>
      </c>
      <c r="B478" s="761"/>
      <c r="C478" s="761"/>
      <c r="D478" s="761"/>
      <c r="E478" s="761"/>
      <c r="F478" s="761"/>
      <c r="G478" s="761"/>
      <c r="H478" s="761"/>
      <c r="I478" s="761"/>
      <c r="J478" s="761"/>
      <c r="K478" s="761"/>
      <c r="L478" s="761"/>
      <c r="M478" s="761"/>
      <c r="N478" s="761"/>
      <c r="O478" s="761"/>
      <c r="P478" s="761"/>
      <c r="Q478" s="761"/>
      <c r="R478" s="761"/>
      <c r="S478" s="761"/>
      <c r="T478" s="761"/>
      <c r="U478" s="761"/>
      <c r="V478" s="761"/>
      <c r="W478" s="761"/>
      <c r="X478" s="761"/>
      <c r="Y478" s="761"/>
      <c r="Z478" s="761"/>
      <c r="AA478" s="63"/>
      <c r="AB478" s="63"/>
      <c r="AC478" s="63"/>
    </row>
    <row r="479" spans="1:68" ht="27" hidden="1" customHeight="1" x14ac:dyDescent="0.25">
      <c r="A479" s="60" t="s">
        <v>760</v>
      </c>
      <c r="B479" s="60" t="s">
        <v>761</v>
      </c>
      <c r="C479" s="34">
        <v>4301060412</v>
      </c>
      <c r="D479" s="762">
        <v>4680115885509</v>
      </c>
      <c r="E479" s="762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100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64"/>
      <c r="R479" s="764"/>
      <c r="S479" s="764"/>
      <c r="T479" s="765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772"/>
      <c r="B480" s="772"/>
      <c r="C480" s="772"/>
      <c r="D480" s="772"/>
      <c r="E480" s="772"/>
      <c r="F480" s="772"/>
      <c r="G480" s="772"/>
      <c r="H480" s="772"/>
      <c r="I480" s="772"/>
      <c r="J480" s="772"/>
      <c r="K480" s="772"/>
      <c r="L480" s="772"/>
      <c r="M480" s="772"/>
      <c r="N480" s="772"/>
      <c r="O480" s="773"/>
      <c r="P480" s="769" t="s">
        <v>40</v>
      </c>
      <c r="Q480" s="770"/>
      <c r="R480" s="770"/>
      <c r="S480" s="770"/>
      <c r="T480" s="770"/>
      <c r="U480" s="770"/>
      <c r="V480" s="771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hidden="1" x14ac:dyDescent="0.2">
      <c r="A481" s="772"/>
      <c r="B481" s="772"/>
      <c r="C481" s="772"/>
      <c r="D481" s="772"/>
      <c r="E481" s="772"/>
      <c r="F481" s="772"/>
      <c r="G481" s="772"/>
      <c r="H481" s="772"/>
      <c r="I481" s="772"/>
      <c r="J481" s="772"/>
      <c r="K481" s="772"/>
      <c r="L481" s="772"/>
      <c r="M481" s="772"/>
      <c r="N481" s="772"/>
      <c r="O481" s="773"/>
      <c r="P481" s="769" t="s">
        <v>40</v>
      </c>
      <c r="Q481" s="770"/>
      <c r="R481" s="770"/>
      <c r="S481" s="770"/>
      <c r="T481" s="770"/>
      <c r="U481" s="770"/>
      <c r="V481" s="771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hidden="1" customHeight="1" x14ac:dyDescent="0.2">
      <c r="A482" s="759" t="s">
        <v>763</v>
      </c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59"/>
      <c r="P482" s="759"/>
      <c r="Q482" s="759"/>
      <c r="R482" s="759"/>
      <c r="S482" s="759"/>
      <c r="T482" s="759"/>
      <c r="U482" s="759"/>
      <c r="V482" s="759"/>
      <c r="W482" s="759"/>
      <c r="X482" s="759"/>
      <c r="Y482" s="759"/>
      <c r="Z482" s="759"/>
      <c r="AA482" s="52"/>
      <c r="AB482" s="52"/>
      <c r="AC482" s="52"/>
    </row>
    <row r="483" spans="1:68" ht="16.5" hidden="1" customHeight="1" x14ac:dyDescent="0.25">
      <c r="A483" s="760" t="s">
        <v>763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62"/>
      <c r="AB483" s="62"/>
      <c r="AC483" s="62"/>
    </row>
    <row r="484" spans="1:68" ht="14.25" hidden="1" customHeight="1" x14ac:dyDescent="0.25">
      <c r="A484" s="761" t="s">
        <v>101</v>
      </c>
      <c r="B484" s="761"/>
      <c r="C484" s="761"/>
      <c r="D484" s="761"/>
      <c r="E484" s="761"/>
      <c r="F484" s="761"/>
      <c r="G484" s="761"/>
      <c r="H484" s="761"/>
      <c r="I484" s="761"/>
      <c r="J484" s="761"/>
      <c r="K484" s="761"/>
      <c r="L484" s="761"/>
      <c r="M484" s="761"/>
      <c r="N484" s="761"/>
      <c r="O484" s="761"/>
      <c r="P484" s="761"/>
      <c r="Q484" s="761"/>
      <c r="R484" s="761"/>
      <c r="S484" s="761"/>
      <c r="T484" s="761"/>
      <c r="U484" s="761"/>
      <c r="V484" s="761"/>
      <c r="W484" s="761"/>
      <c r="X484" s="761"/>
      <c r="Y484" s="761"/>
      <c r="Z484" s="761"/>
      <c r="AA484" s="63"/>
      <c r="AB484" s="63"/>
      <c r="AC484" s="63"/>
    </row>
    <row r="485" spans="1:68" ht="16.5" hidden="1" customHeight="1" x14ac:dyDescent="0.25">
      <c r="A485" s="60" t="s">
        <v>764</v>
      </c>
      <c r="B485" s="60" t="s">
        <v>765</v>
      </c>
      <c r="C485" s="34">
        <v>4301011795</v>
      </c>
      <c r="D485" s="762">
        <v>4607091389067</v>
      </c>
      <c r="E485" s="762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10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64"/>
      <c r="R485" s="764"/>
      <c r="S485" s="764"/>
      <c r="T485" s="76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hidden="1" customHeight="1" x14ac:dyDescent="0.25">
      <c r="A486" s="60" t="s">
        <v>767</v>
      </c>
      <c r="B486" s="60" t="s">
        <v>768</v>
      </c>
      <c r="C486" s="34">
        <v>4301011961</v>
      </c>
      <c r="D486" s="762">
        <v>4680115885271</v>
      </c>
      <c r="E486" s="762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10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64"/>
      <c r="R486" s="764"/>
      <c r="S486" s="764"/>
      <c r="T486" s="76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hidden="1" customHeight="1" x14ac:dyDescent="0.25">
      <c r="A487" s="60" t="s">
        <v>770</v>
      </c>
      <c r="B487" s="60" t="s">
        <v>771</v>
      </c>
      <c r="C487" s="34">
        <v>4301011376</v>
      </c>
      <c r="D487" s="762">
        <v>4680115885226</v>
      </c>
      <c r="E487" s="762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10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64"/>
      <c r="R487" s="764"/>
      <c r="S487" s="764"/>
      <c r="T487" s="76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3"/>
        <v>0</v>
      </c>
      <c r="Z487" s="39" t="str">
        <f t="shared" si="74"/>
        <v/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16.5" hidden="1" customHeight="1" x14ac:dyDescent="0.25">
      <c r="A488" s="60" t="s">
        <v>773</v>
      </c>
      <c r="B488" s="60" t="s">
        <v>774</v>
      </c>
      <c r="C488" s="34">
        <v>4301011774</v>
      </c>
      <c r="D488" s="762">
        <v>4680115884502</v>
      </c>
      <c r="E488" s="762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64"/>
      <c r="R488" s="764"/>
      <c r="S488" s="764"/>
      <c r="T488" s="76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hidden="1" customHeight="1" x14ac:dyDescent="0.25">
      <c r="A489" s="60" t="s">
        <v>776</v>
      </c>
      <c r="B489" s="60" t="s">
        <v>777</v>
      </c>
      <c r="C489" s="34">
        <v>4301011771</v>
      </c>
      <c r="D489" s="762">
        <v>4607091389104</v>
      </c>
      <c r="E489" s="762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10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64"/>
      <c r="R489" s="764"/>
      <c r="S489" s="764"/>
      <c r="T489" s="76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3"/>
        <v>0</v>
      </c>
      <c r="Z489" s="39" t="str">
        <f t="shared" si="74"/>
        <v/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16.5" hidden="1" customHeight="1" x14ac:dyDescent="0.25">
      <c r="A490" s="60" t="s">
        <v>779</v>
      </c>
      <c r="B490" s="60" t="s">
        <v>780</v>
      </c>
      <c r="C490" s="34">
        <v>4301011799</v>
      </c>
      <c r="D490" s="762">
        <v>4680115884519</v>
      </c>
      <c r="E490" s="762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10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64"/>
      <c r="R490" s="764"/>
      <c r="S490" s="764"/>
      <c r="T490" s="76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782</v>
      </c>
      <c r="B491" s="60" t="s">
        <v>783</v>
      </c>
      <c r="C491" s="34">
        <v>4301012125</v>
      </c>
      <c r="D491" s="762">
        <v>4680115886391</v>
      </c>
      <c r="E491" s="762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1013" t="s">
        <v>784</v>
      </c>
      <c r="Q491" s="764"/>
      <c r="R491" s="764"/>
      <c r="S491" s="764"/>
      <c r="T491" s="76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785</v>
      </c>
      <c r="B492" s="60" t="s">
        <v>786</v>
      </c>
      <c r="C492" s="34">
        <v>4301011778</v>
      </c>
      <c r="D492" s="762">
        <v>4680115880603</v>
      </c>
      <c r="E492" s="762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101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64"/>
      <c r="R492" s="764"/>
      <c r="S492" s="764"/>
      <c r="T492" s="76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785</v>
      </c>
      <c r="B493" s="60" t="s">
        <v>787</v>
      </c>
      <c r="C493" s="34">
        <v>4301012035</v>
      </c>
      <c r="D493" s="762">
        <v>4680115880603</v>
      </c>
      <c r="E493" s="762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10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64"/>
      <c r="R493" s="764"/>
      <c r="S493" s="764"/>
      <c r="T493" s="76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788</v>
      </c>
      <c r="B494" s="60" t="s">
        <v>789</v>
      </c>
      <c r="C494" s="34">
        <v>4301012036</v>
      </c>
      <c r="D494" s="762">
        <v>4680115882782</v>
      </c>
      <c r="E494" s="762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64"/>
      <c r="R494" s="764"/>
      <c r="S494" s="764"/>
      <c r="T494" s="76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790</v>
      </c>
      <c r="B495" s="60" t="s">
        <v>791</v>
      </c>
      <c r="C495" s="34">
        <v>4301012055</v>
      </c>
      <c r="D495" s="762">
        <v>4680115886469</v>
      </c>
      <c r="E495" s="762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1017" t="s">
        <v>792</v>
      </c>
      <c r="Q495" s="764"/>
      <c r="R495" s="764"/>
      <c r="S495" s="764"/>
      <c r="T495" s="76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793</v>
      </c>
      <c r="B496" s="60" t="s">
        <v>794</v>
      </c>
      <c r="C496" s="34">
        <v>4301012050</v>
      </c>
      <c r="D496" s="762">
        <v>4680115885479</v>
      </c>
      <c r="E496" s="762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1018" t="s">
        <v>795</v>
      </c>
      <c r="Q496" s="764"/>
      <c r="R496" s="764"/>
      <c r="S496" s="764"/>
      <c r="T496" s="76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797</v>
      </c>
      <c r="B497" s="60" t="s">
        <v>798</v>
      </c>
      <c r="C497" s="34">
        <v>4301011784</v>
      </c>
      <c r="D497" s="762">
        <v>4607091389982</v>
      </c>
      <c r="E497" s="762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10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64"/>
      <c r="R497" s="764"/>
      <c r="S497" s="764"/>
      <c r="T497" s="76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797</v>
      </c>
      <c r="B498" s="60" t="s">
        <v>799</v>
      </c>
      <c r="C498" s="34">
        <v>4301012034</v>
      </c>
      <c r="D498" s="762">
        <v>4607091389982</v>
      </c>
      <c r="E498" s="762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10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64"/>
      <c r="R498" s="764"/>
      <c r="S498" s="764"/>
      <c r="T498" s="76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hidden="1" customHeight="1" x14ac:dyDescent="0.25">
      <c r="A499" s="60" t="s">
        <v>800</v>
      </c>
      <c r="B499" s="60" t="s">
        <v>801</v>
      </c>
      <c r="C499" s="34">
        <v>4301012057</v>
      </c>
      <c r="D499" s="762">
        <v>4680115886483</v>
      </c>
      <c r="E499" s="762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1021" t="s">
        <v>802</v>
      </c>
      <c r="Q499" s="764"/>
      <c r="R499" s="764"/>
      <c r="S499" s="764"/>
      <c r="T499" s="76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hidden="1" customHeight="1" x14ac:dyDescent="0.25">
      <c r="A500" s="60" t="s">
        <v>803</v>
      </c>
      <c r="B500" s="60" t="s">
        <v>804</v>
      </c>
      <c r="C500" s="34">
        <v>4301012058</v>
      </c>
      <c r="D500" s="762">
        <v>4680115886490</v>
      </c>
      <c r="E500" s="762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102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64"/>
      <c r="R500" s="764"/>
      <c r="S500" s="764"/>
      <c r="T500" s="76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hidden="1" x14ac:dyDescent="0.2">
      <c r="A501" s="772"/>
      <c r="B501" s="772"/>
      <c r="C501" s="772"/>
      <c r="D501" s="772"/>
      <c r="E501" s="772"/>
      <c r="F501" s="772"/>
      <c r="G501" s="772"/>
      <c r="H501" s="772"/>
      <c r="I501" s="772"/>
      <c r="J501" s="772"/>
      <c r="K501" s="772"/>
      <c r="L501" s="772"/>
      <c r="M501" s="772"/>
      <c r="N501" s="772"/>
      <c r="O501" s="773"/>
      <c r="P501" s="769" t="s">
        <v>40</v>
      </c>
      <c r="Q501" s="770"/>
      <c r="R501" s="770"/>
      <c r="S501" s="770"/>
      <c r="T501" s="770"/>
      <c r="U501" s="770"/>
      <c r="V501" s="771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772"/>
      <c r="B502" s="772"/>
      <c r="C502" s="772"/>
      <c r="D502" s="772"/>
      <c r="E502" s="772"/>
      <c r="F502" s="772"/>
      <c r="G502" s="772"/>
      <c r="H502" s="772"/>
      <c r="I502" s="772"/>
      <c r="J502" s="772"/>
      <c r="K502" s="772"/>
      <c r="L502" s="772"/>
      <c r="M502" s="772"/>
      <c r="N502" s="772"/>
      <c r="O502" s="773"/>
      <c r="P502" s="769" t="s">
        <v>40</v>
      </c>
      <c r="Q502" s="770"/>
      <c r="R502" s="770"/>
      <c r="S502" s="770"/>
      <c r="T502" s="770"/>
      <c r="U502" s="770"/>
      <c r="V502" s="771"/>
      <c r="W502" s="40" t="s">
        <v>0</v>
      </c>
      <c r="X502" s="41">
        <f>IFERROR(SUM(X485:X500),"0")</f>
        <v>0</v>
      </c>
      <c r="Y502" s="41">
        <f>IFERROR(SUM(Y485:Y500),"0")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761" t="s">
        <v>146</v>
      </c>
      <c r="B503" s="761"/>
      <c r="C503" s="761"/>
      <c r="D503" s="761"/>
      <c r="E503" s="761"/>
      <c r="F503" s="761"/>
      <c r="G503" s="761"/>
      <c r="H503" s="761"/>
      <c r="I503" s="761"/>
      <c r="J503" s="761"/>
      <c r="K503" s="761"/>
      <c r="L503" s="761"/>
      <c r="M503" s="761"/>
      <c r="N503" s="761"/>
      <c r="O503" s="761"/>
      <c r="P503" s="761"/>
      <c r="Q503" s="761"/>
      <c r="R503" s="761"/>
      <c r="S503" s="761"/>
      <c r="T503" s="761"/>
      <c r="U503" s="761"/>
      <c r="V503" s="761"/>
      <c r="W503" s="761"/>
      <c r="X503" s="761"/>
      <c r="Y503" s="761"/>
      <c r="Z503" s="761"/>
      <c r="AA503" s="63"/>
      <c r="AB503" s="63"/>
      <c r="AC503" s="63"/>
    </row>
    <row r="504" spans="1:68" ht="16.5" hidden="1" customHeight="1" x14ac:dyDescent="0.25">
      <c r="A504" s="60" t="s">
        <v>805</v>
      </c>
      <c r="B504" s="60" t="s">
        <v>806</v>
      </c>
      <c r="C504" s="34">
        <v>4301020222</v>
      </c>
      <c r="D504" s="762">
        <v>4607091388930</v>
      </c>
      <c r="E504" s="762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10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64"/>
      <c r="R504" s="764"/>
      <c r="S504" s="764"/>
      <c r="T504" s="765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16.5" hidden="1" customHeight="1" x14ac:dyDescent="0.25">
      <c r="A505" s="60" t="s">
        <v>805</v>
      </c>
      <c r="B505" s="60" t="s">
        <v>808</v>
      </c>
      <c r="C505" s="34">
        <v>4301020334</v>
      </c>
      <c r="D505" s="762">
        <v>4607091388930</v>
      </c>
      <c r="E505" s="762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1024" t="s">
        <v>809</v>
      </c>
      <c r="Q505" s="764"/>
      <c r="R505" s="764"/>
      <c r="S505" s="764"/>
      <c r="T505" s="765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hidden="1" customHeight="1" x14ac:dyDescent="0.25">
      <c r="A506" s="60" t="s">
        <v>811</v>
      </c>
      <c r="B506" s="60" t="s">
        <v>812</v>
      </c>
      <c r="C506" s="34">
        <v>4301020384</v>
      </c>
      <c r="D506" s="762">
        <v>4680115886407</v>
      </c>
      <c r="E506" s="762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1025" t="s">
        <v>813</v>
      </c>
      <c r="Q506" s="764"/>
      <c r="R506" s="764"/>
      <c r="S506" s="764"/>
      <c r="T506" s="76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hidden="1" customHeight="1" x14ac:dyDescent="0.25">
      <c r="A507" s="60" t="s">
        <v>814</v>
      </c>
      <c r="B507" s="60" t="s">
        <v>815</v>
      </c>
      <c r="C507" s="34">
        <v>4301020385</v>
      </c>
      <c r="D507" s="762">
        <v>4680115880054</v>
      </c>
      <c r="E507" s="762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1026" t="s">
        <v>816</v>
      </c>
      <c r="Q507" s="764"/>
      <c r="R507" s="764"/>
      <c r="S507" s="764"/>
      <c r="T507" s="76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idden="1" x14ac:dyDescent="0.2">
      <c r="A508" s="772"/>
      <c r="B508" s="772"/>
      <c r="C508" s="772"/>
      <c r="D508" s="772"/>
      <c r="E508" s="772"/>
      <c r="F508" s="772"/>
      <c r="G508" s="772"/>
      <c r="H508" s="772"/>
      <c r="I508" s="772"/>
      <c r="J508" s="772"/>
      <c r="K508" s="772"/>
      <c r="L508" s="772"/>
      <c r="M508" s="772"/>
      <c r="N508" s="772"/>
      <c r="O508" s="773"/>
      <c r="P508" s="769" t="s">
        <v>40</v>
      </c>
      <c r="Q508" s="770"/>
      <c r="R508" s="770"/>
      <c r="S508" s="770"/>
      <c r="T508" s="770"/>
      <c r="U508" s="770"/>
      <c r="V508" s="771"/>
      <c r="W508" s="40" t="s">
        <v>39</v>
      </c>
      <c r="X508" s="41">
        <f>IFERROR(X504/H504,"0")+IFERROR(X505/H505,"0")+IFERROR(X506/H506,"0")+IFERROR(X507/H507,"0")</f>
        <v>0</v>
      </c>
      <c r="Y508" s="41">
        <f>IFERROR(Y504/H504,"0")+IFERROR(Y505/H505,"0")+IFERROR(Y506/H506,"0")+IFERROR(Y507/H507,"0")</f>
        <v>0</v>
      </c>
      <c r="Z508" s="41">
        <f>IFERROR(IF(Z504="",0,Z504),"0")+IFERROR(IF(Z505="",0,Z505),"0")+IFERROR(IF(Z506="",0,Z506),"0")+IFERROR(IF(Z507="",0,Z507),"0")</f>
        <v>0</v>
      </c>
      <c r="AA508" s="64"/>
      <c r="AB508" s="64"/>
      <c r="AC508" s="64"/>
    </row>
    <row r="509" spans="1:68" hidden="1" x14ac:dyDescent="0.2">
      <c r="A509" s="772"/>
      <c r="B509" s="772"/>
      <c r="C509" s="772"/>
      <c r="D509" s="772"/>
      <c r="E509" s="772"/>
      <c r="F509" s="772"/>
      <c r="G509" s="772"/>
      <c r="H509" s="772"/>
      <c r="I509" s="772"/>
      <c r="J509" s="772"/>
      <c r="K509" s="772"/>
      <c r="L509" s="772"/>
      <c r="M509" s="772"/>
      <c r="N509" s="772"/>
      <c r="O509" s="773"/>
      <c r="P509" s="769" t="s">
        <v>40</v>
      </c>
      <c r="Q509" s="770"/>
      <c r="R509" s="770"/>
      <c r="S509" s="770"/>
      <c r="T509" s="770"/>
      <c r="U509" s="770"/>
      <c r="V509" s="771"/>
      <c r="W509" s="40" t="s">
        <v>0</v>
      </c>
      <c r="X509" s="41">
        <f>IFERROR(SUM(X504:X507),"0")</f>
        <v>0</v>
      </c>
      <c r="Y509" s="41">
        <f>IFERROR(SUM(Y504:Y507),"0")</f>
        <v>0</v>
      </c>
      <c r="Z509" s="40"/>
      <c r="AA509" s="64"/>
      <c r="AB509" s="64"/>
      <c r="AC509" s="64"/>
    </row>
    <row r="510" spans="1:68" ht="14.25" hidden="1" customHeight="1" x14ac:dyDescent="0.25">
      <c r="A510" s="761" t="s">
        <v>157</v>
      </c>
      <c r="B510" s="761"/>
      <c r="C510" s="761"/>
      <c r="D510" s="761"/>
      <c r="E510" s="761"/>
      <c r="F510" s="761"/>
      <c r="G510" s="761"/>
      <c r="H510" s="761"/>
      <c r="I510" s="761"/>
      <c r="J510" s="761"/>
      <c r="K510" s="761"/>
      <c r="L510" s="761"/>
      <c r="M510" s="761"/>
      <c r="N510" s="761"/>
      <c r="O510" s="761"/>
      <c r="P510" s="761"/>
      <c r="Q510" s="761"/>
      <c r="R510" s="761"/>
      <c r="S510" s="761"/>
      <c r="T510" s="761"/>
      <c r="U510" s="761"/>
      <c r="V510" s="761"/>
      <c r="W510" s="761"/>
      <c r="X510" s="761"/>
      <c r="Y510" s="761"/>
      <c r="Z510" s="761"/>
      <c r="AA510" s="63"/>
      <c r="AB510" s="63"/>
      <c r="AC510" s="63"/>
    </row>
    <row r="511" spans="1:68" ht="27" hidden="1" customHeight="1" x14ac:dyDescent="0.25">
      <c r="A511" s="60" t="s">
        <v>817</v>
      </c>
      <c r="B511" s="60" t="s">
        <v>818</v>
      </c>
      <c r="C511" s="34">
        <v>4301031349</v>
      </c>
      <c r="D511" s="762">
        <v>4680115883116</v>
      </c>
      <c r="E511" s="762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1027" t="s">
        <v>819</v>
      </c>
      <c r="Q511" s="764"/>
      <c r="R511" s="764"/>
      <c r="S511" s="764"/>
      <c r="T511" s="765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ref="Y511:Y522" si="79">IFERROR(IF(X511="",0,CEILING((X511/$H511),1)*$H511),"")</f>
        <v>0</v>
      </c>
      <c r="Z511" s="39" t="str">
        <f>IFERROR(IF(Y511=0,"",ROUNDUP(Y511/H511,0)*0.01196),"")</f>
        <v/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0</v>
      </c>
      <c r="BN511" s="75">
        <f t="shared" ref="BN511:BN522" si="81">IFERROR(Y511*I511/H511,"0")</f>
        <v>0</v>
      </c>
      <c r="BO511" s="75">
        <f t="shared" ref="BO511:BO522" si="82">IFERROR(1/J511*(X511/H511),"0")</f>
        <v>0</v>
      </c>
      <c r="BP511" s="75">
        <f t="shared" ref="BP511:BP522" si="83">IFERROR(1/J511*(Y511/H511),"0")</f>
        <v>0</v>
      </c>
    </row>
    <row r="512" spans="1:68" ht="27" hidden="1" customHeight="1" x14ac:dyDescent="0.25">
      <c r="A512" s="60" t="s">
        <v>821</v>
      </c>
      <c r="B512" s="60" t="s">
        <v>822</v>
      </c>
      <c r="C512" s="34">
        <v>4301031350</v>
      </c>
      <c r="D512" s="762">
        <v>4680115883093</v>
      </c>
      <c r="E512" s="762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1028" t="s">
        <v>823</v>
      </c>
      <c r="Q512" s="764"/>
      <c r="R512" s="764"/>
      <c r="S512" s="764"/>
      <c r="T512" s="765"/>
      <c r="U512" s="37" t="s">
        <v>45</v>
      </c>
      <c r="V512" s="37" t="s">
        <v>45</v>
      </c>
      <c r="W512" s="38" t="s">
        <v>0</v>
      </c>
      <c r="X512" s="56">
        <v>0</v>
      </c>
      <c r="Y512" s="53">
        <f t="shared" si="79"/>
        <v>0</v>
      </c>
      <c r="Z512" s="39" t="str">
        <f>IFERROR(IF(Y512=0,"",ROUNDUP(Y512/H512,0)*0.01196),"")</f>
        <v/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0</v>
      </c>
      <c r="BN512" s="75">
        <f t="shared" si="81"/>
        <v>0</v>
      </c>
      <c r="BO512" s="75">
        <f t="shared" si="82"/>
        <v>0</v>
      </c>
      <c r="BP512" s="75">
        <f t="shared" si="83"/>
        <v>0</v>
      </c>
    </row>
    <row r="513" spans="1:68" ht="27" hidden="1" customHeight="1" x14ac:dyDescent="0.25">
      <c r="A513" s="60" t="s">
        <v>825</v>
      </c>
      <c r="B513" s="60" t="s">
        <v>826</v>
      </c>
      <c r="C513" s="34">
        <v>4301031353</v>
      </c>
      <c r="D513" s="762">
        <v>4680115883109</v>
      </c>
      <c r="E513" s="762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1029" t="s">
        <v>827</v>
      </c>
      <c r="Q513" s="764"/>
      <c r="R513" s="764"/>
      <c r="S513" s="764"/>
      <c r="T513" s="765"/>
      <c r="U513" s="37" t="s">
        <v>45</v>
      </c>
      <c r="V513" s="37" t="s">
        <v>45</v>
      </c>
      <c r="W513" s="38" t="s">
        <v>0</v>
      </c>
      <c r="X513" s="56">
        <v>0</v>
      </c>
      <c r="Y513" s="53">
        <f t="shared" si="79"/>
        <v>0</v>
      </c>
      <c r="Z513" s="39" t="str">
        <f>IFERROR(IF(Y513=0,"",ROUNDUP(Y513/H513,0)*0.01196),"")</f>
        <v/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0</v>
      </c>
      <c r="BN513" s="75">
        <f t="shared" si="81"/>
        <v>0</v>
      </c>
      <c r="BO513" s="75">
        <f t="shared" si="82"/>
        <v>0</v>
      </c>
      <c r="BP513" s="75">
        <f t="shared" si="83"/>
        <v>0</v>
      </c>
    </row>
    <row r="514" spans="1:68" ht="27" hidden="1" customHeight="1" x14ac:dyDescent="0.25">
      <c r="A514" s="60" t="s">
        <v>829</v>
      </c>
      <c r="B514" s="60" t="s">
        <v>830</v>
      </c>
      <c r="C514" s="34">
        <v>4301031409</v>
      </c>
      <c r="D514" s="762">
        <v>4680115886438</v>
      </c>
      <c r="E514" s="762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1030" t="s">
        <v>831</v>
      </c>
      <c r="Q514" s="764"/>
      <c r="R514" s="764"/>
      <c r="S514" s="764"/>
      <c r="T514" s="765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hidden="1" customHeight="1" x14ac:dyDescent="0.25">
      <c r="A515" s="60" t="s">
        <v>832</v>
      </c>
      <c r="B515" s="60" t="s">
        <v>833</v>
      </c>
      <c r="C515" s="34">
        <v>4301031419</v>
      </c>
      <c r="D515" s="762">
        <v>4680115882072</v>
      </c>
      <c r="E515" s="762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1031" t="s">
        <v>834</v>
      </c>
      <c r="Q515" s="764"/>
      <c r="R515" s="764"/>
      <c r="S515" s="764"/>
      <c r="T515" s="765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hidden="1" customHeight="1" x14ac:dyDescent="0.25">
      <c r="A516" s="60" t="s">
        <v>832</v>
      </c>
      <c r="B516" s="60" t="s">
        <v>835</v>
      </c>
      <c r="C516" s="34">
        <v>4301031351</v>
      </c>
      <c r="D516" s="762">
        <v>4680115882072</v>
      </c>
      <c r="E516" s="762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1032" t="s">
        <v>836</v>
      </c>
      <c r="Q516" s="764"/>
      <c r="R516" s="764"/>
      <c r="S516" s="764"/>
      <c r="T516" s="76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hidden="1" customHeight="1" x14ac:dyDescent="0.25">
      <c r="A517" s="60" t="s">
        <v>832</v>
      </c>
      <c r="B517" s="60" t="s">
        <v>837</v>
      </c>
      <c r="C517" s="34">
        <v>4301031383</v>
      </c>
      <c r="D517" s="762">
        <v>4680115882072</v>
      </c>
      <c r="E517" s="762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103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64"/>
      <c r="R517" s="764"/>
      <c r="S517" s="764"/>
      <c r="T517" s="76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hidden="1" customHeight="1" x14ac:dyDescent="0.25">
      <c r="A518" s="60" t="s">
        <v>839</v>
      </c>
      <c r="B518" s="60" t="s">
        <v>840</v>
      </c>
      <c r="C518" s="34">
        <v>4301031418</v>
      </c>
      <c r="D518" s="762">
        <v>4680115882102</v>
      </c>
      <c r="E518" s="762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1034" t="s">
        <v>841</v>
      </c>
      <c r="Q518" s="764"/>
      <c r="R518" s="764"/>
      <c r="S518" s="764"/>
      <c r="T518" s="765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hidden="1" customHeight="1" x14ac:dyDescent="0.25">
      <c r="A519" s="60" t="s">
        <v>839</v>
      </c>
      <c r="B519" s="60" t="s">
        <v>842</v>
      </c>
      <c r="C519" s="34">
        <v>4301031251</v>
      </c>
      <c r="D519" s="762">
        <v>4680115882102</v>
      </c>
      <c r="E519" s="762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10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64"/>
      <c r="R519" s="764"/>
      <c r="S519" s="764"/>
      <c r="T519" s="76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hidden="1" customHeight="1" x14ac:dyDescent="0.25">
      <c r="A520" s="60" t="s">
        <v>844</v>
      </c>
      <c r="B520" s="60" t="s">
        <v>845</v>
      </c>
      <c r="C520" s="34">
        <v>4301031417</v>
      </c>
      <c r="D520" s="762">
        <v>4680115882096</v>
      </c>
      <c r="E520" s="762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1036" t="s">
        <v>846</v>
      </c>
      <c r="Q520" s="764"/>
      <c r="R520" s="764"/>
      <c r="S520" s="764"/>
      <c r="T520" s="765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hidden="1" customHeight="1" x14ac:dyDescent="0.25">
      <c r="A521" s="60" t="s">
        <v>844</v>
      </c>
      <c r="B521" s="60" t="s">
        <v>847</v>
      </c>
      <c r="C521" s="34">
        <v>4301031253</v>
      </c>
      <c r="D521" s="762">
        <v>4680115882096</v>
      </c>
      <c r="E521" s="762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10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64"/>
      <c r="R521" s="764"/>
      <c r="S521" s="764"/>
      <c r="T521" s="76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hidden="1" customHeight="1" x14ac:dyDescent="0.25">
      <c r="A522" s="60" t="s">
        <v>844</v>
      </c>
      <c r="B522" s="60" t="s">
        <v>849</v>
      </c>
      <c r="C522" s="34">
        <v>4301031384</v>
      </c>
      <c r="D522" s="762">
        <v>4680115882096</v>
      </c>
      <c r="E522" s="762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64"/>
      <c r="R522" s="764"/>
      <c r="S522" s="764"/>
      <c r="T522" s="76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hidden="1" x14ac:dyDescent="0.2">
      <c r="A523" s="772"/>
      <c r="B523" s="772"/>
      <c r="C523" s="772"/>
      <c r="D523" s="772"/>
      <c r="E523" s="772"/>
      <c r="F523" s="772"/>
      <c r="G523" s="772"/>
      <c r="H523" s="772"/>
      <c r="I523" s="772"/>
      <c r="J523" s="772"/>
      <c r="K523" s="772"/>
      <c r="L523" s="772"/>
      <c r="M523" s="772"/>
      <c r="N523" s="772"/>
      <c r="O523" s="773"/>
      <c r="P523" s="769" t="s">
        <v>40</v>
      </c>
      <c r="Q523" s="770"/>
      <c r="R523" s="770"/>
      <c r="S523" s="770"/>
      <c r="T523" s="770"/>
      <c r="U523" s="770"/>
      <c r="V523" s="771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4"/>
      <c r="AB523" s="64"/>
      <c r="AC523" s="64"/>
    </row>
    <row r="524" spans="1:68" hidden="1" x14ac:dyDescent="0.2">
      <c r="A524" s="772"/>
      <c r="B524" s="772"/>
      <c r="C524" s="772"/>
      <c r="D524" s="772"/>
      <c r="E524" s="772"/>
      <c r="F524" s="772"/>
      <c r="G524" s="772"/>
      <c r="H524" s="772"/>
      <c r="I524" s="772"/>
      <c r="J524" s="772"/>
      <c r="K524" s="772"/>
      <c r="L524" s="772"/>
      <c r="M524" s="772"/>
      <c r="N524" s="772"/>
      <c r="O524" s="773"/>
      <c r="P524" s="769" t="s">
        <v>40</v>
      </c>
      <c r="Q524" s="770"/>
      <c r="R524" s="770"/>
      <c r="S524" s="770"/>
      <c r="T524" s="770"/>
      <c r="U524" s="770"/>
      <c r="V524" s="771"/>
      <c r="W524" s="40" t="s">
        <v>0</v>
      </c>
      <c r="X524" s="41">
        <f>IFERROR(SUM(X511:X522),"0")</f>
        <v>0</v>
      </c>
      <c r="Y524" s="41">
        <f>IFERROR(SUM(Y511:Y522),"0")</f>
        <v>0</v>
      </c>
      <c r="Z524" s="40"/>
      <c r="AA524" s="64"/>
      <c r="AB524" s="64"/>
      <c r="AC524" s="64"/>
    </row>
    <row r="525" spans="1:68" ht="14.25" hidden="1" customHeight="1" x14ac:dyDescent="0.25">
      <c r="A525" s="761" t="s">
        <v>78</v>
      </c>
      <c r="B525" s="761"/>
      <c r="C525" s="761"/>
      <c r="D525" s="761"/>
      <c r="E525" s="761"/>
      <c r="F525" s="761"/>
      <c r="G525" s="761"/>
      <c r="H525" s="761"/>
      <c r="I525" s="761"/>
      <c r="J525" s="761"/>
      <c r="K525" s="761"/>
      <c r="L525" s="761"/>
      <c r="M525" s="761"/>
      <c r="N525" s="761"/>
      <c r="O525" s="761"/>
      <c r="P525" s="761"/>
      <c r="Q525" s="761"/>
      <c r="R525" s="761"/>
      <c r="S525" s="761"/>
      <c r="T525" s="761"/>
      <c r="U525" s="761"/>
      <c r="V525" s="761"/>
      <c r="W525" s="761"/>
      <c r="X525" s="761"/>
      <c r="Y525" s="761"/>
      <c r="Z525" s="761"/>
      <c r="AA525" s="63"/>
      <c r="AB525" s="63"/>
      <c r="AC525" s="63"/>
    </row>
    <row r="526" spans="1:68" ht="16.5" hidden="1" customHeight="1" x14ac:dyDescent="0.25">
      <c r="A526" s="60" t="s">
        <v>850</v>
      </c>
      <c r="B526" s="60" t="s">
        <v>851</v>
      </c>
      <c r="C526" s="34">
        <v>4301051232</v>
      </c>
      <c r="D526" s="762">
        <v>4607091383409</v>
      </c>
      <c r="E526" s="762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10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64"/>
      <c r="R526" s="764"/>
      <c r="S526" s="764"/>
      <c r="T526" s="76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hidden="1" customHeight="1" x14ac:dyDescent="0.25">
      <c r="A527" s="60" t="s">
        <v>853</v>
      </c>
      <c r="B527" s="60" t="s">
        <v>854</v>
      </c>
      <c r="C527" s="34">
        <v>4301051231</v>
      </c>
      <c r="D527" s="762">
        <v>4607091383416</v>
      </c>
      <c r="E527" s="762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10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64"/>
      <c r="R527" s="764"/>
      <c r="S527" s="764"/>
      <c r="T527" s="765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hidden="1" customHeight="1" x14ac:dyDescent="0.25">
      <c r="A528" s="60" t="s">
        <v>856</v>
      </c>
      <c r="B528" s="60" t="s">
        <v>857</v>
      </c>
      <c r="C528" s="34">
        <v>4301051064</v>
      </c>
      <c r="D528" s="762">
        <v>4680115883536</v>
      </c>
      <c r="E528" s="762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10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64"/>
      <c r="R528" s="764"/>
      <c r="S528" s="764"/>
      <c r="T528" s="765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idden="1" x14ac:dyDescent="0.2">
      <c r="A529" s="772"/>
      <c r="B529" s="772"/>
      <c r="C529" s="772"/>
      <c r="D529" s="772"/>
      <c r="E529" s="772"/>
      <c r="F529" s="772"/>
      <c r="G529" s="772"/>
      <c r="H529" s="772"/>
      <c r="I529" s="772"/>
      <c r="J529" s="772"/>
      <c r="K529" s="772"/>
      <c r="L529" s="772"/>
      <c r="M529" s="772"/>
      <c r="N529" s="772"/>
      <c r="O529" s="773"/>
      <c r="P529" s="769" t="s">
        <v>40</v>
      </c>
      <c r="Q529" s="770"/>
      <c r="R529" s="770"/>
      <c r="S529" s="770"/>
      <c r="T529" s="770"/>
      <c r="U529" s="770"/>
      <c r="V529" s="771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hidden="1" x14ac:dyDescent="0.2">
      <c r="A530" s="772"/>
      <c r="B530" s="772"/>
      <c r="C530" s="772"/>
      <c r="D530" s="772"/>
      <c r="E530" s="772"/>
      <c r="F530" s="772"/>
      <c r="G530" s="772"/>
      <c r="H530" s="772"/>
      <c r="I530" s="772"/>
      <c r="J530" s="772"/>
      <c r="K530" s="772"/>
      <c r="L530" s="772"/>
      <c r="M530" s="772"/>
      <c r="N530" s="772"/>
      <c r="O530" s="773"/>
      <c r="P530" s="769" t="s">
        <v>40</v>
      </c>
      <c r="Q530" s="770"/>
      <c r="R530" s="770"/>
      <c r="S530" s="770"/>
      <c r="T530" s="770"/>
      <c r="U530" s="770"/>
      <c r="V530" s="771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hidden="1" customHeight="1" x14ac:dyDescent="0.25">
      <c r="A531" s="761" t="s">
        <v>183</v>
      </c>
      <c r="B531" s="761"/>
      <c r="C531" s="761"/>
      <c r="D531" s="761"/>
      <c r="E531" s="761"/>
      <c r="F531" s="761"/>
      <c r="G531" s="761"/>
      <c r="H531" s="761"/>
      <c r="I531" s="761"/>
      <c r="J531" s="761"/>
      <c r="K531" s="761"/>
      <c r="L531" s="761"/>
      <c r="M531" s="761"/>
      <c r="N531" s="761"/>
      <c r="O531" s="761"/>
      <c r="P531" s="761"/>
      <c r="Q531" s="761"/>
      <c r="R531" s="761"/>
      <c r="S531" s="761"/>
      <c r="T531" s="761"/>
      <c r="U531" s="761"/>
      <c r="V531" s="761"/>
      <c r="W531" s="761"/>
      <c r="X531" s="761"/>
      <c r="Y531" s="761"/>
      <c r="Z531" s="761"/>
      <c r="AA531" s="63"/>
      <c r="AB531" s="63"/>
      <c r="AC531" s="63"/>
    </row>
    <row r="532" spans="1:68" ht="37.5" hidden="1" customHeight="1" x14ac:dyDescent="0.25">
      <c r="A532" s="60" t="s">
        <v>859</v>
      </c>
      <c r="B532" s="60" t="s">
        <v>860</v>
      </c>
      <c r="C532" s="34">
        <v>4301060363</v>
      </c>
      <c r="D532" s="762">
        <v>4680115885035</v>
      </c>
      <c r="E532" s="762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64"/>
      <c r="R532" s="764"/>
      <c r="S532" s="764"/>
      <c r="T532" s="765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hidden="1" customHeight="1" x14ac:dyDescent="0.25">
      <c r="A533" s="60" t="s">
        <v>862</v>
      </c>
      <c r="B533" s="60" t="s">
        <v>863</v>
      </c>
      <c r="C533" s="34">
        <v>4301060436</v>
      </c>
      <c r="D533" s="762">
        <v>4680115885936</v>
      </c>
      <c r="E533" s="762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1043" t="s">
        <v>864</v>
      </c>
      <c r="Q533" s="764"/>
      <c r="R533" s="764"/>
      <c r="S533" s="764"/>
      <c r="T533" s="765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772"/>
      <c r="B534" s="772"/>
      <c r="C534" s="772"/>
      <c r="D534" s="772"/>
      <c r="E534" s="772"/>
      <c r="F534" s="772"/>
      <c r="G534" s="772"/>
      <c r="H534" s="772"/>
      <c r="I534" s="772"/>
      <c r="J534" s="772"/>
      <c r="K534" s="772"/>
      <c r="L534" s="772"/>
      <c r="M534" s="772"/>
      <c r="N534" s="772"/>
      <c r="O534" s="773"/>
      <c r="P534" s="769" t="s">
        <v>40</v>
      </c>
      <c r="Q534" s="770"/>
      <c r="R534" s="770"/>
      <c r="S534" s="770"/>
      <c r="T534" s="770"/>
      <c r="U534" s="770"/>
      <c r="V534" s="771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hidden="1" x14ac:dyDescent="0.2">
      <c r="A535" s="772"/>
      <c r="B535" s="772"/>
      <c r="C535" s="772"/>
      <c r="D535" s="772"/>
      <c r="E535" s="772"/>
      <c r="F535" s="772"/>
      <c r="G535" s="772"/>
      <c r="H535" s="772"/>
      <c r="I535" s="772"/>
      <c r="J535" s="772"/>
      <c r="K535" s="772"/>
      <c r="L535" s="772"/>
      <c r="M535" s="772"/>
      <c r="N535" s="772"/>
      <c r="O535" s="773"/>
      <c r="P535" s="769" t="s">
        <v>40</v>
      </c>
      <c r="Q535" s="770"/>
      <c r="R535" s="770"/>
      <c r="S535" s="770"/>
      <c r="T535" s="770"/>
      <c r="U535" s="770"/>
      <c r="V535" s="771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hidden="1" customHeight="1" x14ac:dyDescent="0.2">
      <c r="A536" s="759" t="s">
        <v>865</v>
      </c>
      <c r="B536" s="759"/>
      <c r="C536" s="759"/>
      <c r="D536" s="759"/>
      <c r="E536" s="759"/>
      <c r="F536" s="759"/>
      <c r="G536" s="759"/>
      <c r="H536" s="759"/>
      <c r="I536" s="759"/>
      <c r="J536" s="759"/>
      <c r="K536" s="759"/>
      <c r="L536" s="759"/>
      <c r="M536" s="759"/>
      <c r="N536" s="759"/>
      <c r="O536" s="759"/>
      <c r="P536" s="759"/>
      <c r="Q536" s="759"/>
      <c r="R536" s="759"/>
      <c r="S536" s="759"/>
      <c r="T536" s="759"/>
      <c r="U536" s="759"/>
      <c r="V536" s="759"/>
      <c r="W536" s="759"/>
      <c r="X536" s="759"/>
      <c r="Y536" s="759"/>
      <c r="Z536" s="759"/>
      <c r="AA536" s="52"/>
      <c r="AB536" s="52"/>
      <c r="AC536" s="52"/>
    </row>
    <row r="537" spans="1:68" ht="16.5" hidden="1" customHeight="1" x14ac:dyDescent="0.25">
      <c r="A537" s="760" t="s">
        <v>865</v>
      </c>
      <c r="B537" s="760"/>
      <c r="C537" s="760"/>
      <c r="D537" s="760"/>
      <c r="E537" s="760"/>
      <c r="F537" s="760"/>
      <c r="G537" s="760"/>
      <c r="H537" s="760"/>
      <c r="I537" s="760"/>
      <c r="J537" s="760"/>
      <c r="K537" s="760"/>
      <c r="L537" s="760"/>
      <c r="M537" s="760"/>
      <c r="N537" s="760"/>
      <c r="O537" s="760"/>
      <c r="P537" s="760"/>
      <c r="Q537" s="760"/>
      <c r="R537" s="760"/>
      <c r="S537" s="760"/>
      <c r="T537" s="760"/>
      <c r="U537" s="760"/>
      <c r="V537" s="760"/>
      <c r="W537" s="760"/>
      <c r="X537" s="760"/>
      <c r="Y537" s="760"/>
      <c r="Z537" s="760"/>
      <c r="AA537" s="62"/>
      <c r="AB537" s="62"/>
      <c r="AC537" s="62"/>
    </row>
    <row r="538" spans="1:68" ht="14.25" hidden="1" customHeight="1" x14ac:dyDescent="0.25">
      <c r="A538" s="761" t="s">
        <v>101</v>
      </c>
      <c r="B538" s="761"/>
      <c r="C538" s="761"/>
      <c r="D538" s="761"/>
      <c r="E538" s="761"/>
      <c r="F538" s="761"/>
      <c r="G538" s="761"/>
      <c r="H538" s="761"/>
      <c r="I538" s="761"/>
      <c r="J538" s="761"/>
      <c r="K538" s="761"/>
      <c r="L538" s="761"/>
      <c r="M538" s="761"/>
      <c r="N538" s="761"/>
      <c r="O538" s="761"/>
      <c r="P538" s="761"/>
      <c r="Q538" s="761"/>
      <c r="R538" s="761"/>
      <c r="S538" s="761"/>
      <c r="T538" s="761"/>
      <c r="U538" s="761"/>
      <c r="V538" s="761"/>
      <c r="W538" s="761"/>
      <c r="X538" s="761"/>
      <c r="Y538" s="761"/>
      <c r="Z538" s="761"/>
      <c r="AA538" s="63"/>
      <c r="AB538" s="63"/>
      <c r="AC538" s="63"/>
    </row>
    <row r="539" spans="1:68" ht="27" hidden="1" customHeight="1" x14ac:dyDescent="0.25">
      <c r="A539" s="60" t="s">
        <v>866</v>
      </c>
      <c r="B539" s="60" t="s">
        <v>867</v>
      </c>
      <c r="C539" s="34">
        <v>4301011763</v>
      </c>
      <c r="D539" s="762">
        <v>4640242181011</v>
      </c>
      <c r="E539" s="762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1044" t="s">
        <v>868</v>
      </c>
      <c r="Q539" s="764"/>
      <c r="R539" s="764"/>
      <c r="S539" s="764"/>
      <c r="T539" s="765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hidden="1" customHeight="1" x14ac:dyDescent="0.25">
      <c r="A540" s="60" t="s">
        <v>870</v>
      </c>
      <c r="B540" s="60" t="s">
        <v>871</v>
      </c>
      <c r="C540" s="34">
        <v>4301011585</v>
      </c>
      <c r="D540" s="762">
        <v>4640242180441</v>
      </c>
      <c r="E540" s="762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1045" t="s">
        <v>872</v>
      </c>
      <c r="Q540" s="764"/>
      <c r="R540" s="764"/>
      <c r="S540" s="764"/>
      <c r="T540" s="765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hidden="1" customHeight="1" x14ac:dyDescent="0.25">
      <c r="A541" s="60" t="s">
        <v>874</v>
      </c>
      <c r="B541" s="60" t="s">
        <v>875</v>
      </c>
      <c r="C541" s="34">
        <v>4301011584</v>
      </c>
      <c r="D541" s="762">
        <v>4640242180564</v>
      </c>
      <c r="E541" s="762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1046" t="s">
        <v>876</v>
      </c>
      <c r="Q541" s="764"/>
      <c r="R541" s="764"/>
      <c r="S541" s="764"/>
      <c r="T541" s="765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4"/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0</v>
      </c>
      <c r="BN541" s="75">
        <f t="shared" si="86"/>
        <v>0</v>
      </c>
      <c r="BO541" s="75">
        <f t="shared" si="87"/>
        <v>0</v>
      </c>
      <c r="BP541" s="75">
        <f t="shared" si="88"/>
        <v>0</v>
      </c>
    </row>
    <row r="542" spans="1:68" ht="27" hidden="1" customHeight="1" x14ac:dyDescent="0.25">
      <c r="A542" s="60" t="s">
        <v>878</v>
      </c>
      <c r="B542" s="60" t="s">
        <v>879</v>
      </c>
      <c r="C542" s="34">
        <v>4301011762</v>
      </c>
      <c r="D542" s="762">
        <v>4640242180922</v>
      </c>
      <c r="E542" s="762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1047" t="s">
        <v>880</v>
      </c>
      <c r="Q542" s="764"/>
      <c r="R542" s="764"/>
      <c r="S542" s="764"/>
      <c r="T542" s="765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hidden="1" customHeight="1" x14ac:dyDescent="0.25">
      <c r="A543" s="60" t="s">
        <v>882</v>
      </c>
      <c r="B543" s="60" t="s">
        <v>883</v>
      </c>
      <c r="C543" s="34">
        <v>4301011551</v>
      </c>
      <c r="D543" s="762">
        <v>4640242180038</v>
      </c>
      <c r="E543" s="762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1048" t="s">
        <v>884</v>
      </c>
      <c r="Q543" s="764"/>
      <c r="R543" s="764"/>
      <c r="S543" s="764"/>
      <c r="T543" s="765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hidden="1" customHeight="1" x14ac:dyDescent="0.25">
      <c r="A544" s="60" t="s">
        <v>885</v>
      </c>
      <c r="B544" s="60" t="s">
        <v>886</v>
      </c>
      <c r="C544" s="34">
        <v>4301011765</v>
      </c>
      <c r="D544" s="762">
        <v>4640242181172</v>
      </c>
      <c r="E544" s="762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1049" t="s">
        <v>887</v>
      </c>
      <c r="Q544" s="764"/>
      <c r="R544" s="764"/>
      <c r="S544" s="764"/>
      <c r="T544" s="765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hidden="1" x14ac:dyDescent="0.2">
      <c r="A545" s="772"/>
      <c r="B545" s="772"/>
      <c r="C545" s="772"/>
      <c r="D545" s="772"/>
      <c r="E545" s="772"/>
      <c r="F545" s="772"/>
      <c r="G545" s="772"/>
      <c r="H545" s="772"/>
      <c r="I545" s="772"/>
      <c r="J545" s="772"/>
      <c r="K545" s="772"/>
      <c r="L545" s="772"/>
      <c r="M545" s="772"/>
      <c r="N545" s="772"/>
      <c r="O545" s="773"/>
      <c r="P545" s="769" t="s">
        <v>40</v>
      </c>
      <c r="Q545" s="770"/>
      <c r="R545" s="770"/>
      <c r="S545" s="770"/>
      <c r="T545" s="770"/>
      <c r="U545" s="770"/>
      <c r="V545" s="771"/>
      <c r="W545" s="40" t="s">
        <v>39</v>
      </c>
      <c r="X545" s="41">
        <f>IFERROR(X539/H539,"0")+IFERROR(X540/H540,"0")+IFERROR(X541/H541,"0")+IFERROR(X542/H542,"0")+IFERROR(X543/H543,"0")+IFERROR(X544/H544,"0")</f>
        <v>0</v>
      </c>
      <c r="Y545" s="41">
        <f>IFERROR(Y539/H539,"0")+IFERROR(Y540/H540,"0")+IFERROR(Y541/H541,"0")+IFERROR(Y542/H542,"0")+IFERROR(Y543/H543,"0")+IFERROR(Y544/H544,"0")</f>
        <v>0</v>
      </c>
      <c r="Z545" s="41">
        <f>IFERROR(IF(Z539="",0,Z539),"0")+IFERROR(IF(Z540="",0,Z540),"0")+IFERROR(IF(Z541="",0,Z541),"0")+IFERROR(IF(Z542="",0,Z542),"0")+IFERROR(IF(Z543="",0,Z543),"0")+IFERROR(IF(Z544="",0,Z544),"0")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hidden="1" x14ac:dyDescent="0.2">
      <c r="A546" s="772"/>
      <c r="B546" s="772"/>
      <c r="C546" s="772"/>
      <c r="D546" s="772"/>
      <c r="E546" s="772"/>
      <c r="F546" s="772"/>
      <c r="G546" s="772"/>
      <c r="H546" s="772"/>
      <c r="I546" s="772"/>
      <c r="J546" s="772"/>
      <c r="K546" s="772"/>
      <c r="L546" s="772"/>
      <c r="M546" s="772"/>
      <c r="N546" s="772"/>
      <c r="O546" s="773"/>
      <c r="P546" s="769" t="s">
        <v>40</v>
      </c>
      <c r="Q546" s="770"/>
      <c r="R546" s="770"/>
      <c r="S546" s="770"/>
      <c r="T546" s="770"/>
      <c r="U546" s="770"/>
      <c r="V546" s="771"/>
      <c r="W546" s="40" t="s">
        <v>0</v>
      </c>
      <c r="X546" s="41">
        <f>IFERROR(SUM(X539:X544),"0")</f>
        <v>0</v>
      </c>
      <c r="Y546" s="41">
        <f>IFERROR(SUM(Y539:Y544),"0")</f>
        <v>0</v>
      </c>
      <c r="Z546" s="40"/>
      <c r="AA546" s="64"/>
      <c r="AB546" s="64"/>
      <c r="AC546" s="64"/>
    </row>
    <row r="547" spans="1:68" ht="14.25" hidden="1" customHeight="1" x14ac:dyDescent="0.25">
      <c r="A547" s="761" t="s">
        <v>146</v>
      </c>
      <c r="B547" s="761"/>
      <c r="C547" s="761"/>
      <c r="D547" s="761"/>
      <c r="E547" s="761"/>
      <c r="F547" s="761"/>
      <c r="G547" s="761"/>
      <c r="H547" s="761"/>
      <c r="I547" s="761"/>
      <c r="J547" s="761"/>
      <c r="K547" s="761"/>
      <c r="L547" s="761"/>
      <c r="M547" s="761"/>
      <c r="N547" s="761"/>
      <c r="O547" s="761"/>
      <c r="P547" s="761"/>
      <c r="Q547" s="761"/>
      <c r="R547" s="761"/>
      <c r="S547" s="761"/>
      <c r="T547" s="761"/>
      <c r="U547" s="761"/>
      <c r="V547" s="761"/>
      <c r="W547" s="761"/>
      <c r="X547" s="761"/>
      <c r="Y547" s="761"/>
      <c r="Z547" s="761"/>
      <c r="AA547" s="63"/>
      <c r="AB547" s="63"/>
      <c r="AC547" s="63"/>
    </row>
    <row r="548" spans="1:68" ht="16.5" hidden="1" customHeight="1" x14ac:dyDescent="0.25">
      <c r="A548" s="60" t="s">
        <v>888</v>
      </c>
      <c r="B548" s="60" t="s">
        <v>889</v>
      </c>
      <c r="C548" s="34">
        <v>4301020269</v>
      </c>
      <c r="D548" s="762">
        <v>4640242180519</v>
      </c>
      <c r="E548" s="762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1050" t="s">
        <v>890</v>
      </c>
      <c r="Q548" s="764"/>
      <c r="R548" s="764"/>
      <c r="S548" s="764"/>
      <c r="T548" s="765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hidden="1" customHeight="1" x14ac:dyDescent="0.25">
      <c r="A549" s="60" t="s">
        <v>892</v>
      </c>
      <c r="B549" s="60" t="s">
        <v>893</v>
      </c>
      <c r="C549" s="34">
        <v>4301020260</v>
      </c>
      <c r="D549" s="762">
        <v>4640242180526</v>
      </c>
      <c r="E549" s="762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1051" t="s">
        <v>894</v>
      </c>
      <c r="Q549" s="764"/>
      <c r="R549" s="764"/>
      <c r="S549" s="764"/>
      <c r="T549" s="765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hidden="1" customHeight="1" x14ac:dyDescent="0.25">
      <c r="A550" s="60" t="s">
        <v>895</v>
      </c>
      <c r="B550" s="60" t="s">
        <v>896</v>
      </c>
      <c r="C550" s="34">
        <v>4301020309</v>
      </c>
      <c r="D550" s="762">
        <v>4640242180090</v>
      </c>
      <c r="E550" s="762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1052" t="s">
        <v>897</v>
      </c>
      <c r="Q550" s="764"/>
      <c r="R550" s="764"/>
      <c r="S550" s="764"/>
      <c r="T550" s="765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hidden="1" customHeight="1" x14ac:dyDescent="0.25">
      <c r="A551" s="60" t="s">
        <v>899</v>
      </c>
      <c r="B551" s="60" t="s">
        <v>900</v>
      </c>
      <c r="C551" s="34">
        <v>4301020295</v>
      </c>
      <c r="D551" s="762">
        <v>4640242181363</v>
      </c>
      <c r="E551" s="762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1053" t="s">
        <v>901</v>
      </c>
      <c r="Q551" s="764"/>
      <c r="R551" s="764"/>
      <c r="S551" s="764"/>
      <c r="T551" s="765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hidden="1" x14ac:dyDescent="0.2">
      <c r="A552" s="772"/>
      <c r="B552" s="772"/>
      <c r="C552" s="772"/>
      <c r="D552" s="772"/>
      <c r="E552" s="772"/>
      <c r="F552" s="772"/>
      <c r="G552" s="772"/>
      <c r="H552" s="772"/>
      <c r="I552" s="772"/>
      <c r="J552" s="772"/>
      <c r="K552" s="772"/>
      <c r="L552" s="772"/>
      <c r="M552" s="772"/>
      <c r="N552" s="772"/>
      <c r="O552" s="773"/>
      <c r="P552" s="769" t="s">
        <v>40</v>
      </c>
      <c r="Q552" s="770"/>
      <c r="R552" s="770"/>
      <c r="S552" s="770"/>
      <c r="T552" s="770"/>
      <c r="U552" s="770"/>
      <c r="V552" s="771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hidden="1" x14ac:dyDescent="0.2">
      <c r="A553" s="772"/>
      <c r="B553" s="772"/>
      <c r="C553" s="772"/>
      <c r="D553" s="772"/>
      <c r="E553" s="772"/>
      <c r="F553" s="772"/>
      <c r="G553" s="772"/>
      <c r="H553" s="772"/>
      <c r="I553" s="772"/>
      <c r="J553" s="772"/>
      <c r="K553" s="772"/>
      <c r="L553" s="772"/>
      <c r="M553" s="772"/>
      <c r="N553" s="772"/>
      <c r="O553" s="773"/>
      <c r="P553" s="769" t="s">
        <v>40</v>
      </c>
      <c r="Q553" s="770"/>
      <c r="R553" s="770"/>
      <c r="S553" s="770"/>
      <c r="T553" s="770"/>
      <c r="U553" s="770"/>
      <c r="V553" s="771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hidden="1" customHeight="1" x14ac:dyDescent="0.25">
      <c r="A554" s="761" t="s">
        <v>157</v>
      </c>
      <c r="B554" s="761"/>
      <c r="C554" s="761"/>
      <c r="D554" s="761"/>
      <c r="E554" s="761"/>
      <c r="F554" s="761"/>
      <c r="G554" s="761"/>
      <c r="H554" s="761"/>
      <c r="I554" s="761"/>
      <c r="J554" s="761"/>
      <c r="K554" s="761"/>
      <c r="L554" s="761"/>
      <c r="M554" s="761"/>
      <c r="N554" s="761"/>
      <c r="O554" s="761"/>
      <c r="P554" s="761"/>
      <c r="Q554" s="761"/>
      <c r="R554" s="761"/>
      <c r="S554" s="761"/>
      <c r="T554" s="761"/>
      <c r="U554" s="761"/>
      <c r="V554" s="761"/>
      <c r="W554" s="761"/>
      <c r="X554" s="761"/>
      <c r="Y554" s="761"/>
      <c r="Z554" s="761"/>
      <c r="AA554" s="63"/>
      <c r="AB554" s="63"/>
      <c r="AC554" s="63"/>
    </row>
    <row r="555" spans="1:68" ht="27" hidden="1" customHeight="1" x14ac:dyDescent="0.25">
      <c r="A555" s="60" t="s">
        <v>902</v>
      </c>
      <c r="B555" s="60" t="s">
        <v>903</v>
      </c>
      <c r="C555" s="34">
        <v>4301031280</v>
      </c>
      <c r="D555" s="762">
        <v>4640242180816</v>
      </c>
      <c r="E555" s="762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1054" t="s">
        <v>904</v>
      </c>
      <c r="Q555" s="764"/>
      <c r="R555" s="764"/>
      <c r="S555" s="764"/>
      <c r="T555" s="76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1" si="89">IFERROR(IF(X555="",0,CEILING((X555/$H555),1)*$H555),"")</f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0</v>
      </c>
      <c r="BN555" s="75">
        <f t="shared" ref="BN555:BN561" si="91">IFERROR(Y555*I555/H555,"0")</f>
        <v>0</v>
      </c>
      <c r="BO555" s="75">
        <f t="shared" ref="BO555:BO561" si="92">IFERROR(1/J555*(X555/H555),"0")</f>
        <v>0</v>
      </c>
      <c r="BP555" s="75">
        <f t="shared" ref="BP555:BP561" si="93">IFERROR(1/J555*(Y555/H555),"0")</f>
        <v>0</v>
      </c>
    </row>
    <row r="556" spans="1:68" ht="27" hidden="1" customHeight="1" x14ac:dyDescent="0.25">
      <c r="A556" s="60" t="s">
        <v>906</v>
      </c>
      <c r="B556" s="60" t="s">
        <v>907</v>
      </c>
      <c r="C556" s="34">
        <v>4301031244</v>
      </c>
      <c r="D556" s="762">
        <v>4640242180595</v>
      </c>
      <c r="E556" s="762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1055" t="s">
        <v>908</v>
      </c>
      <c r="Q556" s="764"/>
      <c r="R556" s="764"/>
      <c r="S556" s="764"/>
      <c r="T556" s="76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8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0</v>
      </c>
      <c r="BN556" s="75">
        <f t="shared" si="91"/>
        <v>0</v>
      </c>
      <c r="BO556" s="75">
        <f t="shared" si="92"/>
        <v>0</v>
      </c>
      <c r="BP556" s="75">
        <f t="shared" si="93"/>
        <v>0</v>
      </c>
    </row>
    <row r="557" spans="1:68" ht="27" hidden="1" customHeight="1" x14ac:dyDescent="0.25">
      <c r="A557" s="60" t="s">
        <v>910</v>
      </c>
      <c r="B557" s="60" t="s">
        <v>911</v>
      </c>
      <c r="C557" s="34">
        <v>4301031289</v>
      </c>
      <c r="D557" s="762">
        <v>4640242181615</v>
      </c>
      <c r="E557" s="762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1056" t="s">
        <v>912</v>
      </c>
      <c r="Q557" s="764"/>
      <c r="R557" s="764"/>
      <c r="S557" s="764"/>
      <c r="T557" s="76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hidden="1" customHeight="1" x14ac:dyDescent="0.25">
      <c r="A558" s="60" t="s">
        <v>914</v>
      </c>
      <c r="B558" s="60" t="s">
        <v>915</v>
      </c>
      <c r="C558" s="34">
        <v>4301031285</v>
      </c>
      <c r="D558" s="762">
        <v>4640242181639</v>
      </c>
      <c r="E558" s="762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1057" t="s">
        <v>916</v>
      </c>
      <c r="Q558" s="764"/>
      <c r="R558" s="764"/>
      <c r="S558" s="764"/>
      <c r="T558" s="76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hidden="1" customHeight="1" x14ac:dyDescent="0.25">
      <c r="A559" s="60" t="s">
        <v>918</v>
      </c>
      <c r="B559" s="60" t="s">
        <v>919</v>
      </c>
      <c r="C559" s="34">
        <v>4301031287</v>
      </c>
      <c r="D559" s="762">
        <v>4640242181622</v>
      </c>
      <c r="E559" s="762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1058" t="s">
        <v>920</v>
      </c>
      <c r="Q559" s="764"/>
      <c r="R559" s="764"/>
      <c r="S559" s="764"/>
      <c r="T559" s="76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hidden="1" customHeight="1" x14ac:dyDescent="0.25">
      <c r="A560" s="60" t="s">
        <v>922</v>
      </c>
      <c r="B560" s="60" t="s">
        <v>923</v>
      </c>
      <c r="C560" s="34">
        <v>4301031203</v>
      </c>
      <c r="D560" s="762">
        <v>4640242180908</v>
      </c>
      <c r="E560" s="762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1059" t="s">
        <v>924</v>
      </c>
      <c r="Q560" s="764"/>
      <c r="R560" s="764"/>
      <c r="S560" s="764"/>
      <c r="T560" s="76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hidden="1" customHeight="1" x14ac:dyDescent="0.25">
      <c r="A561" s="60" t="s">
        <v>925</v>
      </c>
      <c r="B561" s="60" t="s">
        <v>926</v>
      </c>
      <c r="C561" s="34">
        <v>4301031200</v>
      </c>
      <c r="D561" s="762">
        <v>4640242180489</v>
      </c>
      <c r="E561" s="762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1060" t="s">
        <v>927</v>
      </c>
      <c r="Q561" s="764"/>
      <c r="R561" s="764"/>
      <c r="S561" s="764"/>
      <c r="T561" s="76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hidden="1" x14ac:dyDescent="0.2">
      <c r="A562" s="772"/>
      <c r="B562" s="772"/>
      <c r="C562" s="772"/>
      <c r="D562" s="772"/>
      <c r="E562" s="772"/>
      <c r="F562" s="772"/>
      <c r="G562" s="772"/>
      <c r="H562" s="772"/>
      <c r="I562" s="772"/>
      <c r="J562" s="772"/>
      <c r="K562" s="772"/>
      <c r="L562" s="772"/>
      <c r="M562" s="772"/>
      <c r="N562" s="772"/>
      <c r="O562" s="773"/>
      <c r="P562" s="769" t="s">
        <v>40</v>
      </c>
      <c r="Q562" s="770"/>
      <c r="R562" s="770"/>
      <c r="S562" s="770"/>
      <c r="T562" s="770"/>
      <c r="U562" s="770"/>
      <c r="V562" s="771"/>
      <c r="W562" s="40" t="s">
        <v>39</v>
      </c>
      <c r="X562" s="41">
        <f>IFERROR(X555/H555,"0")+IFERROR(X556/H556,"0")+IFERROR(X557/H557,"0")+IFERROR(X558/H558,"0")+IFERROR(X559/H559,"0")+IFERROR(X560/H560,"0")+IFERROR(X561/H561,"0")</f>
        <v>0</v>
      </c>
      <c r="Y562" s="41">
        <f>IFERROR(Y555/H555,"0")+IFERROR(Y556/H556,"0")+IFERROR(Y557/H557,"0")+IFERROR(Y558/H558,"0")+IFERROR(Y559/H559,"0")+IFERROR(Y560/H560,"0")+IFERROR(Y561/H561,"0")</f>
        <v>0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hidden="1" x14ac:dyDescent="0.2">
      <c r="A563" s="772"/>
      <c r="B563" s="772"/>
      <c r="C563" s="772"/>
      <c r="D563" s="772"/>
      <c r="E563" s="772"/>
      <c r="F563" s="772"/>
      <c r="G563" s="772"/>
      <c r="H563" s="772"/>
      <c r="I563" s="772"/>
      <c r="J563" s="772"/>
      <c r="K563" s="772"/>
      <c r="L563" s="772"/>
      <c r="M563" s="772"/>
      <c r="N563" s="772"/>
      <c r="O563" s="773"/>
      <c r="P563" s="769" t="s">
        <v>40</v>
      </c>
      <c r="Q563" s="770"/>
      <c r="R563" s="770"/>
      <c r="S563" s="770"/>
      <c r="T563" s="770"/>
      <c r="U563" s="770"/>
      <c r="V563" s="771"/>
      <c r="W563" s="40" t="s">
        <v>0</v>
      </c>
      <c r="X563" s="41">
        <f>IFERROR(SUM(X555:X561),"0")</f>
        <v>0</v>
      </c>
      <c r="Y563" s="41">
        <f>IFERROR(SUM(Y555:Y561),"0")</f>
        <v>0</v>
      </c>
      <c r="Z563" s="40"/>
      <c r="AA563" s="64"/>
      <c r="AB563" s="64"/>
      <c r="AC563" s="64"/>
    </row>
    <row r="564" spans="1:68" ht="14.25" hidden="1" customHeight="1" x14ac:dyDescent="0.25">
      <c r="A564" s="761" t="s">
        <v>78</v>
      </c>
      <c r="B564" s="761"/>
      <c r="C564" s="761"/>
      <c r="D564" s="761"/>
      <c r="E564" s="761"/>
      <c r="F564" s="761"/>
      <c r="G564" s="761"/>
      <c r="H564" s="761"/>
      <c r="I564" s="761"/>
      <c r="J564" s="761"/>
      <c r="K564" s="761"/>
      <c r="L564" s="761"/>
      <c r="M564" s="761"/>
      <c r="N564" s="761"/>
      <c r="O564" s="761"/>
      <c r="P564" s="761"/>
      <c r="Q564" s="761"/>
      <c r="R564" s="761"/>
      <c r="S564" s="761"/>
      <c r="T564" s="761"/>
      <c r="U564" s="761"/>
      <c r="V564" s="761"/>
      <c r="W564" s="761"/>
      <c r="X564" s="761"/>
      <c r="Y564" s="761"/>
      <c r="Z564" s="761"/>
      <c r="AA564" s="63"/>
      <c r="AB564" s="63"/>
      <c r="AC564" s="63"/>
    </row>
    <row r="565" spans="1:68" ht="27" hidden="1" customHeight="1" x14ac:dyDescent="0.25">
      <c r="A565" s="60" t="s">
        <v>928</v>
      </c>
      <c r="B565" s="60" t="s">
        <v>929</v>
      </c>
      <c r="C565" s="34">
        <v>4301051746</v>
      </c>
      <c r="D565" s="762">
        <v>4640242180533</v>
      </c>
      <c r="E565" s="762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1061" t="s">
        <v>930</v>
      </c>
      <c r="Q565" s="764"/>
      <c r="R565" s="764"/>
      <c r="S565" s="764"/>
      <c r="T565" s="765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hidden="1" customHeight="1" x14ac:dyDescent="0.25">
      <c r="A566" s="60" t="s">
        <v>928</v>
      </c>
      <c r="B566" s="60" t="s">
        <v>932</v>
      </c>
      <c r="C566" s="34">
        <v>4301051887</v>
      </c>
      <c r="D566" s="762">
        <v>4640242180533</v>
      </c>
      <c r="E566" s="762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1062" t="s">
        <v>933</v>
      </c>
      <c r="Q566" s="764"/>
      <c r="R566" s="764"/>
      <c r="S566" s="764"/>
      <c r="T566" s="765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hidden="1" customHeight="1" x14ac:dyDescent="0.25">
      <c r="A567" s="60" t="s">
        <v>934</v>
      </c>
      <c r="B567" s="60" t="s">
        <v>935</v>
      </c>
      <c r="C567" s="34">
        <v>4301051933</v>
      </c>
      <c r="D567" s="762">
        <v>4640242180540</v>
      </c>
      <c r="E567" s="762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1063" t="s">
        <v>936</v>
      </c>
      <c r="Q567" s="764"/>
      <c r="R567" s="764"/>
      <c r="S567" s="764"/>
      <c r="T567" s="765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hidden="1" customHeight="1" x14ac:dyDescent="0.25">
      <c r="A568" s="60" t="s">
        <v>938</v>
      </c>
      <c r="B568" s="60" t="s">
        <v>939</v>
      </c>
      <c r="C568" s="34">
        <v>4301051920</v>
      </c>
      <c r="D568" s="762">
        <v>4640242181233</v>
      </c>
      <c r="E568" s="762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1064" t="s">
        <v>940</v>
      </c>
      <c r="Q568" s="764"/>
      <c r="R568" s="764"/>
      <c r="S568" s="764"/>
      <c r="T568" s="76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hidden="1" customHeight="1" x14ac:dyDescent="0.25">
      <c r="A569" s="60" t="s">
        <v>941</v>
      </c>
      <c r="B569" s="60" t="s">
        <v>942</v>
      </c>
      <c r="C569" s="34">
        <v>4301051921</v>
      </c>
      <c r="D569" s="762">
        <v>4640242181226</v>
      </c>
      <c r="E569" s="762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1065" t="s">
        <v>943</v>
      </c>
      <c r="Q569" s="764"/>
      <c r="R569" s="764"/>
      <c r="S569" s="764"/>
      <c r="T569" s="76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idden="1" x14ac:dyDescent="0.2">
      <c r="A570" s="772"/>
      <c r="B570" s="772"/>
      <c r="C570" s="772"/>
      <c r="D570" s="772"/>
      <c r="E570" s="772"/>
      <c r="F570" s="772"/>
      <c r="G570" s="772"/>
      <c r="H570" s="772"/>
      <c r="I570" s="772"/>
      <c r="J570" s="772"/>
      <c r="K570" s="772"/>
      <c r="L570" s="772"/>
      <c r="M570" s="772"/>
      <c r="N570" s="772"/>
      <c r="O570" s="773"/>
      <c r="P570" s="769" t="s">
        <v>40</v>
      </c>
      <c r="Q570" s="770"/>
      <c r="R570" s="770"/>
      <c r="S570" s="770"/>
      <c r="T570" s="770"/>
      <c r="U570" s="770"/>
      <c r="V570" s="771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hidden="1" x14ac:dyDescent="0.2">
      <c r="A571" s="772"/>
      <c r="B571" s="772"/>
      <c r="C571" s="772"/>
      <c r="D571" s="772"/>
      <c r="E571" s="772"/>
      <c r="F571" s="772"/>
      <c r="G571" s="772"/>
      <c r="H571" s="772"/>
      <c r="I571" s="772"/>
      <c r="J571" s="772"/>
      <c r="K571" s="772"/>
      <c r="L571" s="772"/>
      <c r="M571" s="772"/>
      <c r="N571" s="772"/>
      <c r="O571" s="773"/>
      <c r="P571" s="769" t="s">
        <v>40</v>
      </c>
      <c r="Q571" s="770"/>
      <c r="R571" s="770"/>
      <c r="S571" s="770"/>
      <c r="T571" s="770"/>
      <c r="U571" s="770"/>
      <c r="V571" s="771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hidden="1" customHeight="1" x14ac:dyDescent="0.25">
      <c r="A572" s="761" t="s">
        <v>183</v>
      </c>
      <c r="B572" s="761"/>
      <c r="C572" s="761"/>
      <c r="D572" s="761"/>
      <c r="E572" s="761"/>
      <c r="F572" s="761"/>
      <c r="G572" s="761"/>
      <c r="H572" s="761"/>
      <c r="I572" s="761"/>
      <c r="J572" s="761"/>
      <c r="K572" s="761"/>
      <c r="L572" s="761"/>
      <c r="M572" s="761"/>
      <c r="N572" s="761"/>
      <c r="O572" s="761"/>
      <c r="P572" s="761"/>
      <c r="Q572" s="761"/>
      <c r="R572" s="761"/>
      <c r="S572" s="761"/>
      <c r="T572" s="761"/>
      <c r="U572" s="761"/>
      <c r="V572" s="761"/>
      <c r="W572" s="761"/>
      <c r="X572" s="761"/>
      <c r="Y572" s="761"/>
      <c r="Z572" s="761"/>
      <c r="AA572" s="63"/>
      <c r="AB572" s="63"/>
      <c r="AC572" s="63"/>
    </row>
    <row r="573" spans="1:68" ht="27" hidden="1" customHeight="1" x14ac:dyDescent="0.25">
      <c r="A573" s="60" t="s">
        <v>944</v>
      </c>
      <c r="B573" s="60" t="s">
        <v>945</v>
      </c>
      <c r="C573" s="34">
        <v>4301060408</v>
      </c>
      <c r="D573" s="762">
        <v>4640242180120</v>
      </c>
      <c r="E573" s="762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1066" t="s">
        <v>946</v>
      </c>
      <c r="Q573" s="764"/>
      <c r="R573" s="764"/>
      <c r="S573" s="764"/>
      <c r="T573" s="765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hidden="1" customHeight="1" x14ac:dyDescent="0.25">
      <c r="A574" s="60" t="s">
        <v>944</v>
      </c>
      <c r="B574" s="60" t="s">
        <v>948</v>
      </c>
      <c r="C574" s="34">
        <v>4301060354</v>
      </c>
      <c r="D574" s="762">
        <v>4640242180120</v>
      </c>
      <c r="E574" s="762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1067" t="s">
        <v>949</v>
      </c>
      <c r="Q574" s="764"/>
      <c r="R574" s="764"/>
      <c r="S574" s="764"/>
      <c r="T574" s="765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hidden="1" customHeight="1" x14ac:dyDescent="0.25">
      <c r="A575" s="60" t="s">
        <v>950</v>
      </c>
      <c r="B575" s="60" t="s">
        <v>951</v>
      </c>
      <c r="C575" s="34">
        <v>4301060407</v>
      </c>
      <c r="D575" s="762">
        <v>4640242180137</v>
      </c>
      <c r="E575" s="762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1068" t="s">
        <v>952</v>
      </c>
      <c r="Q575" s="764"/>
      <c r="R575" s="764"/>
      <c r="S575" s="764"/>
      <c r="T575" s="765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hidden="1" customHeight="1" x14ac:dyDescent="0.25">
      <c r="A576" s="60" t="s">
        <v>950</v>
      </c>
      <c r="B576" s="60" t="s">
        <v>954</v>
      </c>
      <c r="C576" s="34">
        <v>4301060355</v>
      </c>
      <c r="D576" s="762">
        <v>4640242180137</v>
      </c>
      <c r="E576" s="762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1069" t="s">
        <v>955</v>
      </c>
      <c r="Q576" s="764"/>
      <c r="R576" s="764"/>
      <c r="S576" s="764"/>
      <c r="T576" s="765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idden="1" x14ac:dyDescent="0.2">
      <c r="A577" s="772"/>
      <c r="B577" s="772"/>
      <c r="C577" s="772"/>
      <c r="D577" s="772"/>
      <c r="E577" s="772"/>
      <c r="F577" s="772"/>
      <c r="G577" s="772"/>
      <c r="H577" s="772"/>
      <c r="I577" s="772"/>
      <c r="J577" s="772"/>
      <c r="K577" s="772"/>
      <c r="L577" s="772"/>
      <c r="M577" s="772"/>
      <c r="N577" s="772"/>
      <c r="O577" s="773"/>
      <c r="P577" s="769" t="s">
        <v>40</v>
      </c>
      <c r="Q577" s="770"/>
      <c r="R577" s="770"/>
      <c r="S577" s="770"/>
      <c r="T577" s="770"/>
      <c r="U577" s="770"/>
      <c r="V577" s="771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hidden="1" x14ac:dyDescent="0.2">
      <c r="A578" s="772"/>
      <c r="B578" s="772"/>
      <c r="C578" s="772"/>
      <c r="D578" s="772"/>
      <c r="E578" s="772"/>
      <c r="F578" s="772"/>
      <c r="G578" s="772"/>
      <c r="H578" s="772"/>
      <c r="I578" s="772"/>
      <c r="J578" s="772"/>
      <c r="K578" s="772"/>
      <c r="L578" s="772"/>
      <c r="M578" s="772"/>
      <c r="N578" s="772"/>
      <c r="O578" s="773"/>
      <c r="P578" s="769" t="s">
        <v>40</v>
      </c>
      <c r="Q578" s="770"/>
      <c r="R578" s="770"/>
      <c r="S578" s="770"/>
      <c r="T578" s="770"/>
      <c r="U578" s="770"/>
      <c r="V578" s="771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hidden="1" customHeight="1" x14ac:dyDescent="0.25">
      <c r="A579" s="760" t="s">
        <v>956</v>
      </c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0"/>
      <c r="P579" s="760"/>
      <c r="Q579" s="760"/>
      <c r="R579" s="760"/>
      <c r="S579" s="760"/>
      <c r="T579" s="760"/>
      <c r="U579" s="760"/>
      <c r="V579" s="760"/>
      <c r="W579" s="760"/>
      <c r="X579" s="760"/>
      <c r="Y579" s="760"/>
      <c r="Z579" s="760"/>
      <c r="AA579" s="62"/>
      <c r="AB579" s="62"/>
      <c r="AC579" s="62"/>
    </row>
    <row r="580" spans="1:68" ht="14.25" hidden="1" customHeight="1" x14ac:dyDescent="0.25">
      <c r="A580" s="761" t="s">
        <v>101</v>
      </c>
      <c r="B580" s="761"/>
      <c r="C580" s="761"/>
      <c r="D580" s="761"/>
      <c r="E580" s="761"/>
      <c r="F580" s="761"/>
      <c r="G580" s="761"/>
      <c r="H580" s="761"/>
      <c r="I580" s="761"/>
      <c r="J580" s="761"/>
      <c r="K580" s="761"/>
      <c r="L580" s="761"/>
      <c r="M580" s="761"/>
      <c r="N580" s="761"/>
      <c r="O580" s="761"/>
      <c r="P580" s="761"/>
      <c r="Q580" s="761"/>
      <c r="R580" s="761"/>
      <c r="S580" s="761"/>
      <c r="T580" s="761"/>
      <c r="U580" s="761"/>
      <c r="V580" s="761"/>
      <c r="W580" s="761"/>
      <c r="X580" s="761"/>
      <c r="Y580" s="761"/>
      <c r="Z580" s="761"/>
      <c r="AA580" s="63"/>
      <c r="AB580" s="63"/>
      <c r="AC580" s="63"/>
    </row>
    <row r="581" spans="1:68" ht="27" hidden="1" customHeight="1" x14ac:dyDescent="0.25">
      <c r="A581" s="60" t="s">
        <v>957</v>
      </c>
      <c r="B581" s="60" t="s">
        <v>958</v>
      </c>
      <c r="C581" s="34">
        <v>4301011951</v>
      </c>
      <c r="D581" s="762">
        <v>4640242180045</v>
      </c>
      <c r="E581" s="762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1070" t="s">
        <v>959</v>
      </c>
      <c r="Q581" s="764"/>
      <c r="R581" s="764"/>
      <c r="S581" s="764"/>
      <c r="T581" s="76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hidden="1" customHeight="1" x14ac:dyDescent="0.25">
      <c r="A582" s="60" t="s">
        <v>961</v>
      </c>
      <c r="B582" s="60" t="s">
        <v>962</v>
      </c>
      <c r="C582" s="34">
        <v>4301011950</v>
      </c>
      <c r="D582" s="762">
        <v>4640242180601</v>
      </c>
      <c r="E582" s="762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1071" t="s">
        <v>963</v>
      </c>
      <c r="Q582" s="764"/>
      <c r="R582" s="764"/>
      <c r="S582" s="764"/>
      <c r="T582" s="76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772"/>
      <c r="B583" s="772"/>
      <c r="C583" s="772"/>
      <c r="D583" s="772"/>
      <c r="E583" s="772"/>
      <c r="F583" s="772"/>
      <c r="G583" s="772"/>
      <c r="H583" s="772"/>
      <c r="I583" s="772"/>
      <c r="J583" s="772"/>
      <c r="K583" s="772"/>
      <c r="L583" s="772"/>
      <c r="M583" s="772"/>
      <c r="N583" s="772"/>
      <c r="O583" s="773"/>
      <c r="P583" s="769" t="s">
        <v>40</v>
      </c>
      <c r="Q583" s="770"/>
      <c r="R583" s="770"/>
      <c r="S583" s="770"/>
      <c r="T583" s="770"/>
      <c r="U583" s="770"/>
      <c r="V583" s="771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hidden="1" x14ac:dyDescent="0.2">
      <c r="A584" s="772"/>
      <c r="B584" s="772"/>
      <c r="C584" s="772"/>
      <c r="D584" s="772"/>
      <c r="E584" s="772"/>
      <c r="F584" s="772"/>
      <c r="G584" s="772"/>
      <c r="H584" s="772"/>
      <c r="I584" s="772"/>
      <c r="J584" s="772"/>
      <c r="K584" s="772"/>
      <c r="L584" s="772"/>
      <c r="M584" s="772"/>
      <c r="N584" s="772"/>
      <c r="O584" s="773"/>
      <c r="P584" s="769" t="s">
        <v>40</v>
      </c>
      <c r="Q584" s="770"/>
      <c r="R584" s="770"/>
      <c r="S584" s="770"/>
      <c r="T584" s="770"/>
      <c r="U584" s="770"/>
      <c r="V584" s="771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761" t="s">
        <v>146</v>
      </c>
      <c r="B585" s="761"/>
      <c r="C585" s="761"/>
      <c r="D585" s="761"/>
      <c r="E585" s="761"/>
      <c r="F585" s="761"/>
      <c r="G585" s="761"/>
      <c r="H585" s="761"/>
      <c r="I585" s="761"/>
      <c r="J585" s="761"/>
      <c r="K585" s="761"/>
      <c r="L585" s="761"/>
      <c r="M585" s="761"/>
      <c r="N585" s="761"/>
      <c r="O585" s="761"/>
      <c r="P585" s="761"/>
      <c r="Q585" s="761"/>
      <c r="R585" s="761"/>
      <c r="S585" s="761"/>
      <c r="T585" s="761"/>
      <c r="U585" s="761"/>
      <c r="V585" s="761"/>
      <c r="W585" s="761"/>
      <c r="X585" s="761"/>
      <c r="Y585" s="761"/>
      <c r="Z585" s="761"/>
      <c r="AA585" s="63"/>
      <c r="AB585" s="63"/>
      <c r="AC585" s="63"/>
    </row>
    <row r="586" spans="1:68" ht="27" hidden="1" customHeight="1" x14ac:dyDescent="0.25">
      <c r="A586" s="60" t="s">
        <v>965</v>
      </c>
      <c r="B586" s="60" t="s">
        <v>966</v>
      </c>
      <c r="C586" s="34">
        <v>4301020314</v>
      </c>
      <c r="D586" s="762">
        <v>4640242180090</v>
      </c>
      <c r="E586" s="762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1073" t="s">
        <v>967</v>
      </c>
      <c r="Q586" s="764"/>
      <c r="R586" s="764"/>
      <c r="S586" s="764"/>
      <c r="T586" s="76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idden="1" x14ac:dyDescent="0.2">
      <c r="A587" s="772"/>
      <c r="B587" s="772"/>
      <c r="C587" s="772"/>
      <c r="D587" s="772"/>
      <c r="E587" s="772"/>
      <c r="F587" s="772"/>
      <c r="G587" s="772"/>
      <c r="H587" s="772"/>
      <c r="I587" s="772"/>
      <c r="J587" s="772"/>
      <c r="K587" s="772"/>
      <c r="L587" s="772"/>
      <c r="M587" s="772"/>
      <c r="N587" s="772"/>
      <c r="O587" s="773"/>
      <c r="P587" s="769" t="s">
        <v>40</v>
      </c>
      <c r="Q587" s="770"/>
      <c r="R587" s="770"/>
      <c r="S587" s="770"/>
      <c r="T587" s="770"/>
      <c r="U587" s="770"/>
      <c r="V587" s="771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hidden="1" x14ac:dyDescent="0.2">
      <c r="A588" s="772"/>
      <c r="B588" s="772"/>
      <c r="C588" s="772"/>
      <c r="D588" s="772"/>
      <c r="E588" s="772"/>
      <c r="F588" s="772"/>
      <c r="G588" s="772"/>
      <c r="H588" s="772"/>
      <c r="I588" s="772"/>
      <c r="J588" s="772"/>
      <c r="K588" s="772"/>
      <c r="L588" s="772"/>
      <c r="M588" s="772"/>
      <c r="N588" s="772"/>
      <c r="O588" s="773"/>
      <c r="P588" s="769" t="s">
        <v>40</v>
      </c>
      <c r="Q588" s="770"/>
      <c r="R588" s="770"/>
      <c r="S588" s="770"/>
      <c r="T588" s="770"/>
      <c r="U588" s="770"/>
      <c r="V588" s="771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hidden="1" customHeight="1" x14ac:dyDescent="0.25">
      <c r="A589" s="761" t="s">
        <v>157</v>
      </c>
      <c r="B589" s="761"/>
      <c r="C589" s="761"/>
      <c r="D589" s="761"/>
      <c r="E589" s="761"/>
      <c r="F589" s="761"/>
      <c r="G589" s="761"/>
      <c r="H589" s="761"/>
      <c r="I589" s="761"/>
      <c r="J589" s="761"/>
      <c r="K589" s="761"/>
      <c r="L589" s="761"/>
      <c r="M589" s="761"/>
      <c r="N589" s="761"/>
      <c r="O589" s="761"/>
      <c r="P589" s="761"/>
      <c r="Q589" s="761"/>
      <c r="R589" s="761"/>
      <c r="S589" s="761"/>
      <c r="T589" s="761"/>
      <c r="U589" s="761"/>
      <c r="V589" s="761"/>
      <c r="W589" s="761"/>
      <c r="X589" s="761"/>
      <c r="Y589" s="761"/>
      <c r="Z589" s="761"/>
      <c r="AA589" s="63"/>
      <c r="AB589" s="63"/>
      <c r="AC589" s="63"/>
    </row>
    <row r="590" spans="1:68" ht="27" hidden="1" customHeight="1" x14ac:dyDescent="0.25">
      <c r="A590" s="60" t="s">
        <v>969</v>
      </c>
      <c r="B590" s="60" t="s">
        <v>970</v>
      </c>
      <c r="C590" s="34">
        <v>4301031321</v>
      </c>
      <c r="D590" s="762">
        <v>4640242180076</v>
      </c>
      <c r="E590" s="76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1074" t="s">
        <v>971</v>
      </c>
      <c r="Q590" s="764"/>
      <c r="R590" s="764"/>
      <c r="S590" s="764"/>
      <c r="T590" s="76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hidden="1" x14ac:dyDescent="0.2">
      <c r="A591" s="772"/>
      <c r="B591" s="772"/>
      <c r="C591" s="772"/>
      <c r="D591" s="772"/>
      <c r="E591" s="772"/>
      <c r="F591" s="772"/>
      <c r="G591" s="772"/>
      <c r="H591" s="772"/>
      <c r="I591" s="772"/>
      <c r="J591" s="772"/>
      <c r="K591" s="772"/>
      <c r="L591" s="772"/>
      <c r="M591" s="772"/>
      <c r="N591" s="772"/>
      <c r="O591" s="773"/>
      <c r="P591" s="769" t="s">
        <v>40</v>
      </c>
      <c r="Q591" s="770"/>
      <c r="R591" s="770"/>
      <c r="S591" s="770"/>
      <c r="T591" s="770"/>
      <c r="U591" s="770"/>
      <c r="V591" s="771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hidden="1" x14ac:dyDescent="0.2">
      <c r="A592" s="772"/>
      <c r="B592" s="772"/>
      <c r="C592" s="772"/>
      <c r="D592" s="772"/>
      <c r="E592" s="772"/>
      <c r="F592" s="772"/>
      <c r="G592" s="772"/>
      <c r="H592" s="772"/>
      <c r="I592" s="772"/>
      <c r="J592" s="772"/>
      <c r="K592" s="772"/>
      <c r="L592" s="772"/>
      <c r="M592" s="772"/>
      <c r="N592" s="772"/>
      <c r="O592" s="773"/>
      <c r="P592" s="769" t="s">
        <v>40</v>
      </c>
      <c r="Q592" s="770"/>
      <c r="R592" s="770"/>
      <c r="S592" s="770"/>
      <c r="T592" s="770"/>
      <c r="U592" s="770"/>
      <c r="V592" s="771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hidden="1" customHeight="1" x14ac:dyDescent="0.25">
      <c r="A593" s="761" t="s">
        <v>78</v>
      </c>
      <c r="B593" s="761"/>
      <c r="C593" s="761"/>
      <c r="D593" s="761"/>
      <c r="E593" s="761"/>
      <c r="F593" s="761"/>
      <c r="G593" s="761"/>
      <c r="H593" s="761"/>
      <c r="I593" s="761"/>
      <c r="J593" s="761"/>
      <c r="K593" s="761"/>
      <c r="L593" s="761"/>
      <c r="M593" s="761"/>
      <c r="N593" s="761"/>
      <c r="O593" s="761"/>
      <c r="P593" s="761"/>
      <c r="Q593" s="761"/>
      <c r="R593" s="761"/>
      <c r="S593" s="761"/>
      <c r="T593" s="761"/>
      <c r="U593" s="761"/>
      <c r="V593" s="761"/>
      <c r="W593" s="761"/>
      <c r="X593" s="761"/>
      <c r="Y593" s="761"/>
      <c r="Z593" s="761"/>
      <c r="AA593" s="63"/>
      <c r="AB593" s="63"/>
      <c r="AC593" s="63"/>
    </row>
    <row r="594" spans="1:68" ht="27" hidden="1" customHeight="1" x14ac:dyDescent="0.25">
      <c r="A594" s="60" t="s">
        <v>973</v>
      </c>
      <c r="B594" s="60" t="s">
        <v>974</v>
      </c>
      <c r="C594" s="34">
        <v>4301051474</v>
      </c>
      <c r="D594" s="762">
        <v>4640242180113</v>
      </c>
      <c r="E594" s="762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1075" t="s">
        <v>975</v>
      </c>
      <c r="Q594" s="764"/>
      <c r="R594" s="764"/>
      <c r="S594" s="764"/>
      <c r="T594" s="76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idden="1" x14ac:dyDescent="0.2">
      <c r="A595" s="772"/>
      <c r="B595" s="772"/>
      <c r="C595" s="772"/>
      <c r="D595" s="772"/>
      <c r="E595" s="772"/>
      <c r="F595" s="772"/>
      <c r="G595" s="772"/>
      <c r="H595" s="772"/>
      <c r="I595" s="772"/>
      <c r="J595" s="772"/>
      <c r="K595" s="772"/>
      <c r="L595" s="772"/>
      <c r="M595" s="772"/>
      <c r="N595" s="772"/>
      <c r="O595" s="773"/>
      <c r="P595" s="769" t="s">
        <v>40</v>
      </c>
      <c r="Q595" s="770"/>
      <c r="R595" s="770"/>
      <c r="S595" s="770"/>
      <c r="T595" s="770"/>
      <c r="U595" s="770"/>
      <c r="V595" s="771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hidden="1" x14ac:dyDescent="0.2">
      <c r="A596" s="772"/>
      <c r="B596" s="772"/>
      <c r="C596" s="772"/>
      <c r="D596" s="772"/>
      <c r="E596" s="772"/>
      <c r="F596" s="772"/>
      <c r="G596" s="772"/>
      <c r="H596" s="772"/>
      <c r="I596" s="772"/>
      <c r="J596" s="772"/>
      <c r="K596" s="772"/>
      <c r="L596" s="772"/>
      <c r="M596" s="772"/>
      <c r="N596" s="772"/>
      <c r="O596" s="773"/>
      <c r="P596" s="769" t="s">
        <v>40</v>
      </c>
      <c r="Q596" s="770"/>
      <c r="R596" s="770"/>
      <c r="S596" s="770"/>
      <c r="T596" s="770"/>
      <c r="U596" s="770"/>
      <c r="V596" s="771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772"/>
      <c r="B597" s="772"/>
      <c r="C597" s="772"/>
      <c r="D597" s="772"/>
      <c r="E597" s="772"/>
      <c r="F597" s="772"/>
      <c r="G597" s="772"/>
      <c r="H597" s="772"/>
      <c r="I597" s="772"/>
      <c r="J597" s="772"/>
      <c r="K597" s="772"/>
      <c r="L597" s="772"/>
      <c r="M597" s="772"/>
      <c r="N597" s="772"/>
      <c r="O597" s="1079"/>
      <c r="P597" s="1076" t="s">
        <v>33</v>
      </c>
      <c r="Q597" s="1077"/>
      <c r="R597" s="1077"/>
      <c r="S597" s="1077"/>
      <c r="T597" s="1077"/>
      <c r="U597" s="1077"/>
      <c r="V597" s="1078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6100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6106.2</v>
      </c>
      <c r="Z597" s="40"/>
      <c r="AA597" s="64"/>
      <c r="AB597" s="64"/>
      <c r="AC597" s="64"/>
    </row>
    <row r="598" spans="1:68" x14ac:dyDescent="0.2">
      <c r="A598" s="772"/>
      <c r="B598" s="772"/>
      <c r="C598" s="772"/>
      <c r="D598" s="772"/>
      <c r="E598" s="772"/>
      <c r="F598" s="772"/>
      <c r="G598" s="772"/>
      <c r="H598" s="772"/>
      <c r="I598" s="772"/>
      <c r="J598" s="772"/>
      <c r="K598" s="772"/>
      <c r="L598" s="772"/>
      <c r="M598" s="772"/>
      <c r="N598" s="772"/>
      <c r="O598" s="1079"/>
      <c r="P598" s="1076" t="s">
        <v>34</v>
      </c>
      <c r="Q598" s="1077"/>
      <c r="R598" s="1077"/>
      <c r="S598" s="1077"/>
      <c r="T598" s="1077"/>
      <c r="U598" s="1077"/>
      <c r="V598" s="1078"/>
      <c r="W598" s="40" t="s">
        <v>0</v>
      </c>
      <c r="X598" s="41">
        <f>IFERROR(SUM(BM22:BM594),"0")</f>
        <v>6467.4230769230771</v>
      </c>
      <c r="Y598" s="41">
        <f>IFERROR(SUM(BN22:BN594),"0")</f>
        <v>6473.8620000000001</v>
      </c>
      <c r="Z598" s="40"/>
      <c r="AA598" s="64"/>
      <c r="AB598" s="64"/>
      <c r="AC598" s="64"/>
    </row>
    <row r="599" spans="1:68" x14ac:dyDescent="0.2">
      <c r="A599" s="772"/>
      <c r="B599" s="772"/>
      <c r="C599" s="772"/>
      <c r="D599" s="772"/>
      <c r="E599" s="772"/>
      <c r="F599" s="772"/>
      <c r="G599" s="772"/>
      <c r="H599" s="772"/>
      <c r="I599" s="772"/>
      <c r="J599" s="772"/>
      <c r="K599" s="772"/>
      <c r="L599" s="772"/>
      <c r="M599" s="772"/>
      <c r="N599" s="772"/>
      <c r="O599" s="1079"/>
      <c r="P599" s="1076" t="s">
        <v>35</v>
      </c>
      <c r="Q599" s="1077"/>
      <c r="R599" s="1077"/>
      <c r="S599" s="1077"/>
      <c r="T599" s="1077"/>
      <c r="U599" s="1077"/>
      <c r="V599" s="1078"/>
      <c r="W599" s="40" t="s">
        <v>20</v>
      </c>
      <c r="X599" s="42">
        <f>ROUNDUP(SUM(BO22:BO594),0)</f>
        <v>12</v>
      </c>
      <c r="Y599" s="42">
        <f>ROUNDUP(SUM(BP22:BP594),0)</f>
        <v>12</v>
      </c>
      <c r="Z599" s="40"/>
      <c r="AA599" s="64"/>
      <c r="AB599" s="64"/>
      <c r="AC599" s="64"/>
    </row>
    <row r="600" spans="1:68" x14ac:dyDescent="0.2">
      <c r="A600" s="772"/>
      <c r="B600" s="772"/>
      <c r="C600" s="772"/>
      <c r="D600" s="772"/>
      <c r="E600" s="772"/>
      <c r="F600" s="772"/>
      <c r="G600" s="772"/>
      <c r="H600" s="772"/>
      <c r="I600" s="772"/>
      <c r="J600" s="772"/>
      <c r="K600" s="772"/>
      <c r="L600" s="772"/>
      <c r="M600" s="772"/>
      <c r="N600" s="772"/>
      <c r="O600" s="1079"/>
      <c r="P600" s="1076" t="s">
        <v>36</v>
      </c>
      <c r="Q600" s="1077"/>
      <c r="R600" s="1077"/>
      <c r="S600" s="1077"/>
      <c r="T600" s="1077"/>
      <c r="U600" s="1077"/>
      <c r="V600" s="1078"/>
      <c r="W600" s="40" t="s">
        <v>0</v>
      </c>
      <c r="X600" s="41">
        <f>GrossWeightTotal+PalletQtyTotal*25</f>
        <v>6767.4230769230771</v>
      </c>
      <c r="Y600" s="41">
        <f>GrossWeightTotalR+PalletQtyTotalR*25</f>
        <v>6773.8620000000001</v>
      </c>
      <c r="Z600" s="40"/>
      <c r="AA600" s="64"/>
      <c r="AB600" s="64"/>
      <c r="AC600" s="64"/>
    </row>
    <row r="601" spans="1:68" x14ac:dyDescent="0.2">
      <c r="A601" s="772"/>
      <c r="B601" s="772"/>
      <c r="C601" s="772"/>
      <c r="D601" s="772"/>
      <c r="E601" s="772"/>
      <c r="F601" s="772"/>
      <c r="G601" s="772"/>
      <c r="H601" s="772"/>
      <c r="I601" s="772"/>
      <c r="J601" s="772"/>
      <c r="K601" s="772"/>
      <c r="L601" s="772"/>
      <c r="M601" s="772"/>
      <c r="N601" s="772"/>
      <c r="O601" s="1079"/>
      <c r="P601" s="1076" t="s">
        <v>37</v>
      </c>
      <c r="Q601" s="1077"/>
      <c r="R601" s="1077"/>
      <c r="S601" s="1077"/>
      <c r="T601" s="1077"/>
      <c r="U601" s="1077"/>
      <c r="V601" s="1078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720.51282051282044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721</v>
      </c>
      <c r="Z601" s="40"/>
      <c r="AA601" s="64"/>
      <c r="AB601" s="64"/>
      <c r="AC601" s="64"/>
    </row>
    <row r="602" spans="1:68" ht="14.25" hidden="1" x14ac:dyDescent="0.2">
      <c r="A602" s="772"/>
      <c r="B602" s="772"/>
      <c r="C602" s="772"/>
      <c r="D602" s="772"/>
      <c r="E602" s="772"/>
      <c r="F602" s="772"/>
      <c r="G602" s="772"/>
      <c r="H602" s="772"/>
      <c r="I602" s="772"/>
      <c r="J602" s="772"/>
      <c r="K602" s="772"/>
      <c r="L602" s="772"/>
      <c r="M602" s="772"/>
      <c r="N602" s="772"/>
      <c r="O602" s="1079"/>
      <c r="P602" s="1076" t="s">
        <v>38</v>
      </c>
      <c r="Q602" s="1077"/>
      <c r="R602" s="1077"/>
      <c r="S602" s="1077"/>
      <c r="T602" s="1077"/>
      <c r="U602" s="1077"/>
      <c r="V602" s="1078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13.87017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1072" t="s">
        <v>99</v>
      </c>
      <c r="D604" s="1072" t="s">
        <v>99</v>
      </c>
      <c r="E604" s="1072" t="s">
        <v>99</v>
      </c>
      <c r="F604" s="1072" t="s">
        <v>99</v>
      </c>
      <c r="G604" s="1072" t="s">
        <v>99</v>
      </c>
      <c r="H604" s="1072" t="s">
        <v>99</v>
      </c>
      <c r="I604" s="1072" t="s">
        <v>302</v>
      </c>
      <c r="J604" s="1072" t="s">
        <v>302</v>
      </c>
      <c r="K604" s="1072" t="s">
        <v>302</v>
      </c>
      <c r="L604" s="1072" t="s">
        <v>302</v>
      </c>
      <c r="M604" s="1072" t="s">
        <v>302</v>
      </c>
      <c r="N604" s="1080"/>
      <c r="O604" s="1072" t="s">
        <v>302</v>
      </c>
      <c r="P604" s="1072" t="s">
        <v>302</v>
      </c>
      <c r="Q604" s="1072" t="s">
        <v>302</v>
      </c>
      <c r="R604" s="1072" t="s">
        <v>302</v>
      </c>
      <c r="S604" s="1072" t="s">
        <v>302</v>
      </c>
      <c r="T604" s="1072" t="s">
        <v>302</v>
      </c>
      <c r="U604" s="1072" t="s">
        <v>302</v>
      </c>
      <c r="V604" s="1072" t="s">
        <v>302</v>
      </c>
      <c r="W604" s="1072" t="s">
        <v>607</v>
      </c>
      <c r="X604" s="1072" t="s">
        <v>607</v>
      </c>
      <c r="Y604" s="1072" t="s">
        <v>688</v>
      </c>
      <c r="Z604" s="1072" t="s">
        <v>688</v>
      </c>
      <c r="AA604" s="1072" t="s">
        <v>688</v>
      </c>
      <c r="AB604" s="1072" t="s">
        <v>688</v>
      </c>
      <c r="AC604" s="80" t="s">
        <v>763</v>
      </c>
      <c r="AD604" s="1072" t="s">
        <v>865</v>
      </c>
      <c r="AE604" s="1072" t="s">
        <v>865</v>
      </c>
      <c r="AF604" s="1"/>
    </row>
    <row r="605" spans="1:68" ht="14.25" customHeight="1" thickTop="1" x14ac:dyDescent="0.2">
      <c r="A605" s="1081" t="s">
        <v>10</v>
      </c>
      <c r="B605" s="1072" t="s">
        <v>77</v>
      </c>
      <c r="C605" s="1072" t="s">
        <v>100</v>
      </c>
      <c r="D605" s="1072" t="s">
        <v>123</v>
      </c>
      <c r="E605" s="1072" t="s">
        <v>191</v>
      </c>
      <c r="F605" s="1072" t="s">
        <v>222</v>
      </c>
      <c r="G605" s="1072" t="s">
        <v>268</v>
      </c>
      <c r="H605" s="1072" t="s">
        <v>99</v>
      </c>
      <c r="I605" s="1072" t="s">
        <v>303</v>
      </c>
      <c r="J605" s="1072" t="s">
        <v>331</v>
      </c>
      <c r="K605" s="1072" t="s">
        <v>400</v>
      </c>
      <c r="L605" s="1072" t="s">
        <v>426</v>
      </c>
      <c r="M605" s="1072" t="s">
        <v>450</v>
      </c>
      <c r="N605" s="1"/>
      <c r="O605" s="1072" t="s">
        <v>454</v>
      </c>
      <c r="P605" s="1072" t="s">
        <v>463</v>
      </c>
      <c r="Q605" s="1072" t="s">
        <v>479</v>
      </c>
      <c r="R605" s="1072" t="s">
        <v>489</v>
      </c>
      <c r="S605" s="1072" t="s">
        <v>499</v>
      </c>
      <c r="T605" s="1072" t="s">
        <v>507</v>
      </c>
      <c r="U605" s="1072" t="s">
        <v>511</v>
      </c>
      <c r="V605" s="1072" t="s">
        <v>594</v>
      </c>
      <c r="W605" s="1072" t="s">
        <v>608</v>
      </c>
      <c r="X605" s="1072" t="s">
        <v>649</v>
      </c>
      <c r="Y605" s="1072" t="s">
        <v>689</v>
      </c>
      <c r="Z605" s="1072" t="s">
        <v>728</v>
      </c>
      <c r="AA605" s="1072" t="s">
        <v>748</v>
      </c>
      <c r="AB605" s="1072" t="s">
        <v>756</v>
      </c>
      <c r="AC605" s="1072" t="s">
        <v>763</v>
      </c>
      <c r="AD605" s="1072" t="s">
        <v>865</v>
      </c>
      <c r="AE605" s="1072" t="s">
        <v>956</v>
      </c>
      <c r="AF605" s="1"/>
    </row>
    <row r="606" spans="1:68" ht="13.5" thickBot="1" x14ac:dyDescent="0.25">
      <c r="A606" s="1082"/>
      <c r="B606" s="1072"/>
      <c r="C606" s="1072"/>
      <c r="D606" s="1072"/>
      <c r="E606" s="1072"/>
      <c r="F606" s="1072"/>
      <c r="G606" s="1072"/>
      <c r="H606" s="1072"/>
      <c r="I606" s="1072"/>
      <c r="J606" s="1072"/>
      <c r="K606" s="1072"/>
      <c r="L606" s="1072"/>
      <c r="M606" s="1072"/>
      <c r="N606" s="1"/>
      <c r="O606" s="1072"/>
      <c r="P606" s="1072"/>
      <c r="Q606" s="1072"/>
      <c r="R606" s="1072"/>
      <c r="S606" s="1072"/>
      <c r="T606" s="1072"/>
      <c r="U606" s="1072"/>
      <c r="V606" s="1072"/>
      <c r="W606" s="1072"/>
      <c r="X606" s="1072"/>
      <c r="Y606" s="1072"/>
      <c r="Z606" s="1072"/>
      <c r="AA606" s="1072"/>
      <c r="AB606" s="1072"/>
      <c r="AC606" s="1072"/>
      <c r="AD606" s="1072"/>
      <c r="AE606" s="1072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0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50">
        <f>IFERROR(Y138*1,"0")+IFERROR(Y139*1,"0")+IFERROR(Y143*1,"0")+IFERROR(Y144*1,"0")+IFERROR(Y148*1,"0")+IFERROR(Y149*1,"0")</f>
        <v>0</v>
      </c>
      <c r="H607" s="50">
        <f>IFERROR(Y154*1,"0")+IFERROR(Y158*1,"0")+IFERROR(Y159*1,"0")+IFERROR(Y160*1,"0")+IFERROR(Y161*1,"0")+IFERROR(Y162*1,"0")+IFERROR(Y166*1,"0")+IFERROR(Y167*1,"0")</f>
        <v>0</v>
      </c>
      <c r="I607" s="50">
        <f>IFERROR(Y173*1,"0")+IFERROR(Y177*1,"0")+IFERROR(Y178*1,"0")+IFERROR(Y179*1,"0")+IFERROR(Y180*1,"0")+IFERROR(Y181*1,"0")+IFERROR(Y182*1,"0")+IFERROR(Y183*1,"0")+IFERROR(Y184*1,"0")+IFERROR(Y185*1,"0")</f>
        <v>0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0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5101.2</v>
      </c>
      <c r="V607" s="50">
        <f>IFERROR(Y367*1,"0")+IFERROR(Y371*1,"0")+IFERROR(Y372*1,"0")+IFERROR(Y373*1,"0")</f>
        <v>0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1005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0">
        <f>IFERROR(Y456*1,"0")+IFERROR(Y457*1,"0")+IFERROR(Y461*1,"0")+IFERROR(Y462*1,"0")+IFERROR(Y463*1,"0")+IFERROR(Y464*1,"0")</f>
        <v>0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2"/>
        <filter val="5 100,00"/>
        <filter val="6 100,00"/>
        <filter val="6 467,42"/>
        <filter val="6 767,42"/>
        <filter val="653,85"/>
        <filter val="66,67"/>
        <filter val="720,51"/>
      </filters>
    </filterColumn>
    <filterColumn colId="29" showButton="0"/>
    <filterColumn colId="30" showButton="0"/>
  </autoFilter>
  <dataConsolidate/>
  <mergeCells count="1070"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U605:U606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2025-03-26T11:52:51Z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