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FB3B8A-6429-42A6-BAC7-5B1363A174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Y440" i="1" s="1"/>
  <c r="P438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N417" i="1"/>
  <c r="BM417" i="1"/>
  <c r="Z417" i="1"/>
  <c r="Y417" i="1"/>
  <c r="BP417" i="1" s="1"/>
  <c r="X413" i="1"/>
  <c r="X412" i="1"/>
  <c r="BO411" i="1"/>
  <c r="BM411" i="1"/>
  <c r="Y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Y350" i="1" s="1"/>
  <c r="P349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BP338" i="1" s="1"/>
  <c r="P338" i="1"/>
  <c r="BO337" i="1"/>
  <c r="BM337" i="1"/>
  <c r="Y337" i="1"/>
  <c r="Y339" i="1" s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Y319" i="1" s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Z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Y311" i="1" s="1"/>
  <c r="P305" i="1"/>
  <c r="BP304" i="1"/>
  <c r="BO304" i="1"/>
  <c r="BN304" i="1"/>
  <c r="BM304" i="1"/>
  <c r="Z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Y300" i="1" s="1"/>
  <c r="P298" i="1"/>
  <c r="X296" i="1"/>
  <c r="X295" i="1"/>
  <c r="BO294" i="1"/>
  <c r="BM294" i="1"/>
  <c r="Y294" i="1"/>
  <c r="Y296" i="1" s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BP239" i="1" s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BP183" i="1" s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G588" i="1" s="1"/>
  <c r="P137" i="1"/>
  <c r="X134" i="1"/>
  <c r="X133" i="1"/>
  <c r="BO132" i="1"/>
  <c r="BM132" i="1"/>
  <c r="Y132" i="1"/>
  <c r="BP132" i="1" s="1"/>
  <c r="P132" i="1"/>
  <c r="BO131" i="1"/>
  <c r="BN131" i="1"/>
  <c r="BM131" i="1"/>
  <c r="Z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Z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Y27" i="1" s="1"/>
  <c r="P22" i="1"/>
  <c r="H10" i="1"/>
  <c r="A9" i="1"/>
  <c r="A10" i="1" s="1"/>
  <c r="D7" i="1"/>
  <c r="Q6" i="1"/>
  <c r="P2" i="1"/>
  <c r="BP222" i="1" l="1"/>
  <c r="BN222" i="1"/>
  <c r="Z222" i="1"/>
  <c r="BP245" i="1"/>
  <c r="BN245" i="1"/>
  <c r="Z245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22" i="1"/>
  <c r="BN322" i="1"/>
  <c r="Z322" i="1"/>
  <c r="BP364" i="1"/>
  <c r="BN364" i="1"/>
  <c r="Z364" i="1"/>
  <c r="Y382" i="1"/>
  <c r="Y381" i="1"/>
  <c r="BP379" i="1"/>
  <c r="BN379" i="1"/>
  <c r="Z379" i="1"/>
  <c r="BP405" i="1"/>
  <c r="BN405" i="1"/>
  <c r="Z405" i="1"/>
  <c r="BP444" i="1"/>
  <c r="BN444" i="1"/>
  <c r="Z444" i="1"/>
  <c r="BP468" i="1"/>
  <c r="BN468" i="1"/>
  <c r="Z468" i="1"/>
  <c r="BP476" i="1"/>
  <c r="BN476" i="1"/>
  <c r="Z476" i="1"/>
  <c r="BP478" i="1"/>
  <c r="BN478" i="1"/>
  <c r="Z478" i="1"/>
  <c r="Z24" i="1"/>
  <c r="BN24" i="1"/>
  <c r="X578" i="1"/>
  <c r="C588" i="1"/>
  <c r="Z51" i="1"/>
  <c r="BN51" i="1"/>
  <c r="Z65" i="1"/>
  <c r="BN65" i="1"/>
  <c r="Z75" i="1"/>
  <c r="BN75" i="1"/>
  <c r="Z108" i="1"/>
  <c r="BN108" i="1"/>
  <c r="Z164" i="1"/>
  <c r="BN164" i="1"/>
  <c r="Y184" i="1"/>
  <c r="Z188" i="1"/>
  <c r="BN188" i="1"/>
  <c r="Z202" i="1"/>
  <c r="BN202" i="1"/>
  <c r="BP233" i="1"/>
  <c r="BN233" i="1"/>
  <c r="Z233" i="1"/>
  <c r="BP261" i="1"/>
  <c r="BN261" i="1"/>
  <c r="Z261" i="1"/>
  <c r="BP308" i="1"/>
  <c r="BN308" i="1"/>
  <c r="Z308" i="1"/>
  <c r="BP342" i="1"/>
  <c r="BN342" i="1"/>
  <c r="Z342" i="1"/>
  <c r="BP374" i="1"/>
  <c r="BN374" i="1"/>
  <c r="Z374" i="1"/>
  <c r="BP380" i="1"/>
  <c r="BN380" i="1"/>
  <c r="Z380" i="1"/>
  <c r="BP398" i="1"/>
  <c r="BN398" i="1"/>
  <c r="Z398" i="1"/>
  <c r="BP432" i="1"/>
  <c r="BN432" i="1"/>
  <c r="Z432" i="1"/>
  <c r="BP445" i="1"/>
  <c r="BN445" i="1"/>
  <c r="Z445" i="1"/>
  <c r="BP475" i="1"/>
  <c r="BN475" i="1"/>
  <c r="Z475" i="1"/>
  <c r="BP477" i="1"/>
  <c r="BN477" i="1"/>
  <c r="Z477" i="1"/>
  <c r="BP507" i="1"/>
  <c r="BN507" i="1"/>
  <c r="Z507" i="1"/>
  <c r="Y241" i="1"/>
  <c r="Y291" i="1"/>
  <c r="BP418" i="1"/>
  <c r="BN418" i="1"/>
  <c r="Z418" i="1"/>
  <c r="BP420" i="1"/>
  <c r="BN420" i="1"/>
  <c r="Z420" i="1"/>
  <c r="BP428" i="1"/>
  <c r="BN428" i="1"/>
  <c r="Z428" i="1"/>
  <c r="BP473" i="1"/>
  <c r="BN473" i="1"/>
  <c r="Z473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Z22" i="1"/>
  <c r="BN22" i="1"/>
  <c r="BP22" i="1"/>
  <c r="X582" i="1"/>
  <c r="Z36" i="1"/>
  <c r="BN36" i="1"/>
  <c r="Z49" i="1"/>
  <c r="BN49" i="1"/>
  <c r="Z53" i="1"/>
  <c r="BN53" i="1"/>
  <c r="Y63" i="1"/>
  <c r="Z61" i="1"/>
  <c r="BN61" i="1"/>
  <c r="Y69" i="1"/>
  <c r="Z67" i="1"/>
  <c r="BN67" i="1"/>
  <c r="Y77" i="1"/>
  <c r="Z73" i="1"/>
  <c r="BN73" i="1"/>
  <c r="Z81" i="1"/>
  <c r="BN81" i="1"/>
  <c r="E588" i="1"/>
  <c r="Y102" i="1"/>
  <c r="Z106" i="1"/>
  <c r="BN106" i="1"/>
  <c r="Z114" i="1"/>
  <c r="Y128" i="1"/>
  <c r="Z160" i="1"/>
  <c r="BN160" i="1"/>
  <c r="Y166" i="1"/>
  <c r="Z176" i="1"/>
  <c r="BN176" i="1"/>
  <c r="Z183" i="1"/>
  <c r="BN183" i="1"/>
  <c r="Z194" i="1"/>
  <c r="BN194" i="1"/>
  <c r="Y206" i="1"/>
  <c r="Z200" i="1"/>
  <c r="BN200" i="1"/>
  <c r="Z204" i="1"/>
  <c r="BN204" i="1"/>
  <c r="Y219" i="1"/>
  <c r="Z212" i="1"/>
  <c r="BN212" i="1"/>
  <c r="Z216" i="1"/>
  <c r="BN216" i="1"/>
  <c r="Z227" i="1"/>
  <c r="BN227" i="1"/>
  <c r="Y236" i="1"/>
  <c r="Z231" i="1"/>
  <c r="BN231" i="1"/>
  <c r="L588" i="1"/>
  <c r="Z247" i="1"/>
  <c r="BN247" i="1"/>
  <c r="Z254" i="1"/>
  <c r="Z255" i="1" s="1"/>
  <c r="BN254" i="1"/>
  <c r="BP254" i="1"/>
  <c r="Y255" i="1"/>
  <c r="Z259" i="1"/>
  <c r="BN259" i="1"/>
  <c r="Y262" i="1"/>
  <c r="Z266" i="1"/>
  <c r="BN266" i="1"/>
  <c r="Y271" i="1"/>
  <c r="Z270" i="1"/>
  <c r="BN270" i="1"/>
  <c r="Z299" i="1"/>
  <c r="BN299" i="1"/>
  <c r="Z306" i="1"/>
  <c r="BN306" i="1"/>
  <c r="Z310" i="1"/>
  <c r="BN310" i="1"/>
  <c r="Z316" i="1"/>
  <c r="BN316" i="1"/>
  <c r="Z324" i="1"/>
  <c r="BN324" i="1"/>
  <c r="Z338" i="1"/>
  <c r="BN338" i="1"/>
  <c r="Y346" i="1"/>
  <c r="Z344" i="1"/>
  <c r="BN344" i="1"/>
  <c r="Y345" i="1"/>
  <c r="Z349" i="1"/>
  <c r="Z350" i="1" s="1"/>
  <c r="BN349" i="1"/>
  <c r="BP349" i="1"/>
  <c r="Z353" i="1"/>
  <c r="BN353" i="1"/>
  <c r="Y357" i="1"/>
  <c r="Z362" i="1"/>
  <c r="BN362" i="1"/>
  <c r="Z366" i="1"/>
  <c r="BN366" i="1"/>
  <c r="Z370" i="1"/>
  <c r="BN370" i="1"/>
  <c r="Y376" i="1"/>
  <c r="Z390" i="1"/>
  <c r="BN390" i="1"/>
  <c r="Z394" i="1"/>
  <c r="BN394" i="1"/>
  <c r="Z407" i="1"/>
  <c r="BN407" i="1"/>
  <c r="BP419" i="1"/>
  <c r="BN419" i="1"/>
  <c r="Z419" i="1"/>
  <c r="BP423" i="1"/>
  <c r="BN423" i="1"/>
  <c r="Z423" i="1"/>
  <c r="BP439" i="1"/>
  <c r="BN439" i="1"/>
  <c r="Z439" i="1"/>
  <c r="BP470" i="1"/>
  <c r="BN470" i="1"/>
  <c r="Z470" i="1"/>
  <c r="BP480" i="1"/>
  <c r="BN480" i="1"/>
  <c r="Z480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434" i="1"/>
  <c r="Y505" i="1"/>
  <c r="F9" i="1"/>
  <c r="J9" i="1"/>
  <c r="F10" i="1"/>
  <c r="Y31" i="1"/>
  <c r="Y41" i="1"/>
  <c r="Y45" i="1"/>
  <c r="Y56" i="1"/>
  <c r="Y62" i="1"/>
  <c r="Y68" i="1"/>
  <c r="Y78" i="1"/>
  <c r="Y84" i="1"/>
  <c r="Z88" i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Y103" i="1"/>
  <c r="F588" i="1"/>
  <c r="Z107" i="1"/>
  <c r="BN107" i="1"/>
  <c r="Z109" i="1"/>
  <c r="BN109" i="1"/>
  <c r="Y110" i="1"/>
  <c r="Z113" i="1"/>
  <c r="BN113" i="1"/>
  <c r="BP113" i="1"/>
  <c r="Z115" i="1"/>
  <c r="BN115" i="1"/>
  <c r="Y116" i="1"/>
  <c r="Z119" i="1"/>
  <c r="BN119" i="1"/>
  <c r="BP119" i="1"/>
  <c r="Z120" i="1"/>
  <c r="BN120" i="1"/>
  <c r="Z122" i="1"/>
  <c r="BN122" i="1"/>
  <c r="BN123" i="1"/>
  <c r="Z126" i="1"/>
  <c r="BN126" i="1"/>
  <c r="Y129" i="1"/>
  <c r="Z132" i="1"/>
  <c r="Z133" i="1" s="1"/>
  <c r="BN132" i="1"/>
  <c r="Y133" i="1"/>
  <c r="Z137" i="1"/>
  <c r="BN137" i="1"/>
  <c r="BP137" i="1"/>
  <c r="Y140" i="1"/>
  <c r="Z143" i="1"/>
  <c r="BN143" i="1"/>
  <c r="Y144" i="1"/>
  <c r="Z147" i="1"/>
  <c r="BN147" i="1"/>
  <c r="BP147" i="1"/>
  <c r="Y150" i="1"/>
  <c r="H588" i="1"/>
  <c r="Y154" i="1"/>
  <c r="BP159" i="1"/>
  <c r="BN159" i="1"/>
  <c r="Z159" i="1"/>
  <c r="BP177" i="1"/>
  <c r="BN177" i="1"/>
  <c r="Z177" i="1"/>
  <c r="BP180" i="1"/>
  <c r="BN180" i="1"/>
  <c r="Z180" i="1"/>
  <c r="BP189" i="1"/>
  <c r="BN189" i="1"/>
  <c r="Z189" i="1"/>
  <c r="Z190" i="1" s="1"/>
  <c r="Y191" i="1"/>
  <c r="Y196" i="1"/>
  <c r="BP193" i="1"/>
  <c r="BN193" i="1"/>
  <c r="Z193" i="1"/>
  <c r="BP201" i="1"/>
  <c r="BN201" i="1"/>
  <c r="Z201" i="1"/>
  <c r="H9" i="1"/>
  <c r="B588" i="1"/>
  <c r="X579" i="1"/>
  <c r="X580" i="1"/>
  <c r="Z23" i="1"/>
  <c r="BN23" i="1"/>
  <c r="Z25" i="1"/>
  <c r="BN25" i="1"/>
  <c r="Y26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9" i="1"/>
  <c r="BN99" i="1"/>
  <c r="Z101" i="1"/>
  <c r="BN101" i="1"/>
  <c r="Y111" i="1"/>
  <c r="BN114" i="1"/>
  <c r="Z121" i="1"/>
  <c r="BN121" i="1"/>
  <c r="Z124" i="1"/>
  <c r="BN124" i="1"/>
  <c r="Z125" i="1"/>
  <c r="BN125" i="1"/>
  <c r="Z127" i="1"/>
  <c r="BN127" i="1"/>
  <c r="BP131" i="1"/>
  <c r="Z138" i="1"/>
  <c r="BN138" i="1"/>
  <c r="Y139" i="1"/>
  <c r="Z142" i="1"/>
  <c r="Z144" i="1" s="1"/>
  <c r="BN142" i="1"/>
  <c r="BP142" i="1"/>
  <c r="Z148" i="1"/>
  <c r="BN148" i="1"/>
  <c r="Z153" i="1"/>
  <c r="Z154" i="1" s="1"/>
  <c r="BN153" i="1"/>
  <c r="BP153" i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J588" i="1"/>
  <c r="Y195" i="1"/>
  <c r="Y207" i="1"/>
  <c r="BP199" i="1"/>
  <c r="BN199" i="1"/>
  <c r="Z199" i="1"/>
  <c r="Y190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Z221" i="1"/>
  <c r="Z223" i="1" s="1"/>
  <c r="BN221" i="1"/>
  <c r="BP221" i="1"/>
  <c r="Y224" i="1"/>
  <c r="K588" i="1"/>
  <c r="Z228" i="1"/>
  <c r="BN228" i="1"/>
  <c r="BP228" i="1"/>
  <c r="Z230" i="1"/>
  <c r="BN230" i="1"/>
  <c r="Z232" i="1"/>
  <c r="BN232" i="1"/>
  <c r="Z234" i="1"/>
  <c r="BN234" i="1"/>
  <c r="Y235" i="1"/>
  <c r="Z238" i="1"/>
  <c r="BN238" i="1"/>
  <c r="BP238" i="1"/>
  <c r="Z239" i="1"/>
  <c r="BN239" i="1"/>
  <c r="Y240" i="1"/>
  <c r="Z244" i="1"/>
  <c r="BN244" i="1"/>
  <c r="BP244" i="1"/>
  <c r="Z246" i="1"/>
  <c r="BN246" i="1"/>
  <c r="Z248" i="1"/>
  <c r="BN248" i="1"/>
  <c r="Y251" i="1"/>
  <c r="Y256" i="1"/>
  <c r="O588" i="1"/>
  <c r="Z260" i="1"/>
  <c r="Z262" i="1" s="1"/>
  <c r="BN260" i="1"/>
  <c r="BP260" i="1"/>
  <c r="Y263" i="1"/>
  <c r="P588" i="1"/>
  <c r="Z267" i="1"/>
  <c r="BN267" i="1"/>
  <c r="BP267" i="1"/>
  <c r="Z269" i="1"/>
  <c r="BN269" i="1"/>
  <c r="Y272" i="1"/>
  <c r="Y277" i="1"/>
  <c r="R588" i="1"/>
  <c r="Z289" i="1"/>
  <c r="BN289" i="1"/>
  <c r="BP289" i="1"/>
  <c r="Y290" i="1"/>
  <c r="Z294" i="1"/>
  <c r="Z295" i="1" s="1"/>
  <c r="BN294" i="1"/>
  <c r="BP294" i="1"/>
  <c r="Y295" i="1"/>
  <c r="Z298" i="1"/>
  <c r="BN298" i="1"/>
  <c r="BP298" i="1"/>
  <c r="Y301" i="1"/>
  <c r="T588" i="1"/>
  <c r="Y312" i="1"/>
  <c r="Z305" i="1"/>
  <c r="BN305" i="1"/>
  <c r="BP305" i="1"/>
  <c r="Z307" i="1"/>
  <c r="BN307" i="1"/>
  <c r="Y318" i="1"/>
  <c r="BP317" i="1"/>
  <c r="BN317" i="1"/>
  <c r="Z317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40" i="1"/>
  <c r="BP343" i="1"/>
  <c r="BN343" i="1"/>
  <c r="Z343" i="1"/>
  <c r="Z345" i="1" s="1"/>
  <c r="V588" i="1"/>
  <c r="Y372" i="1"/>
  <c r="BP361" i="1"/>
  <c r="BN361" i="1"/>
  <c r="Z361" i="1"/>
  <c r="Y37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S588" i="1"/>
  <c r="Y250" i="1"/>
  <c r="BP309" i="1"/>
  <c r="BN309" i="1"/>
  <c r="BP315" i="1"/>
  <c r="BN315" i="1"/>
  <c r="Z315" i="1"/>
  <c r="Z318" i="1" s="1"/>
  <c r="BP323" i="1"/>
  <c r="BN323" i="1"/>
  <c r="Z323" i="1"/>
  <c r="BP331" i="1"/>
  <c r="BN331" i="1"/>
  <c r="Z331" i="1"/>
  <c r="Y333" i="1"/>
  <c r="Z339" i="1"/>
  <c r="BP337" i="1"/>
  <c r="BN337" i="1"/>
  <c r="Z337" i="1"/>
  <c r="BP354" i="1"/>
  <c r="BN354" i="1"/>
  <c r="Z354" i="1"/>
  <c r="Z356" i="1" s="1"/>
  <c r="BP391" i="1"/>
  <c r="BN391" i="1"/>
  <c r="Z391" i="1"/>
  <c r="Y395" i="1"/>
  <c r="BP399" i="1"/>
  <c r="BN399" i="1"/>
  <c r="Z399" i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501" i="1"/>
  <c r="BN501" i="1"/>
  <c r="Z501" i="1"/>
  <c r="Y504" i="1"/>
  <c r="BP508" i="1"/>
  <c r="BN508" i="1"/>
  <c r="Z508" i="1"/>
  <c r="AA588" i="1"/>
  <c r="U588" i="1"/>
  <c r="Y351" i="1"/>
  <c r="Y35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Z429" i="1" s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W588" i="1"/>
  <c r="X588" i="1"/>
  <c r="Y430" i="1"/>
  <c r="Y510" i="1"/>
  <c r="BP509" i="1"/>
  <c r="BN509" i="1"/>
  <c r="Z509" i="1"/>
  <c r="Y511" i="1"/>
  <c r="Y515" i="1"/>
  <c r="BP513" i="1"/>
  <c r="BN513" i="1"/>
  <c r="Z513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400" i="1" l="1"/>
  <c r="Z311" i="1"/>
  <c r="Z300" i="1"/>
  <c r="Z290" i="1"/>
  <c r="Z271" i="1"/>
  <c r="Z68" i="1"/>
  <c r="Z195" i="1"/>
  <c r="Z381" i="1"/>
  <c r="Z206" i="1"/>
  <c r="Z77" i="1"/>
  <c r="Z26" i="1"/>
  <c r="Z110" i="1"/>
  <c r="Z102" i="1"/>
  <c r="Z526" i="1"/>
  <c r="Z544" i="1"/>
  <c r="Z515" i="1"/>
  <c r="Z504" i="1"/>
  <c r="Z510" i="1"/>
  <c r="Z250" i="1"/>
  <c r="Z240" i="1"/>
  <c r="Z235" i="1"/>
  <c r="Z161" i="1"/>
  <c r="Z90" i="1"/>
  <c r="Z62" i="1"/>
  <c r="Y580" i="1"/>
  <c r="Y579" i="1"/>
  <c r="Y581" i="1" s="1"/>
  <c r="Z116" i="1"/>
  <c r="Y578" i="1"/>
  <c r="Z395" i="1"/>
  <c r="Z371" i="1"/>
  <c r="Z332" i="1"/>
  <c r="Z326" i="1"/>
  <c r="Z218" i="1"/>
  <c r="Z184" i="1"/>
  <c r="Z83" i="1"/>
  <c r="Z40" i="1"/>
  <c r="Y582" i="1"/>
  <c r="X581" i="1"/>
  <c r="Z149" i="1"/>
  <c r="Z553" i="1"/>
  <c r="Z534" i="1"/>
  <c r="Z489" i="1"/>
  <c r="Z482" i="1"/>
  <c r="Z447" i="1"/>
  <c r="Z408" i="1"/>
  <c r="Z55" i="1"/>
  <c r="Z139" i="1"/>
  <c r="Z128" i="1"/>
  <c r="Z583" i="1" l="1"/>
</calcChain>
</file>

<file path=xl/sharedStrings.xml><?xml version="1.0" encoding="utf-8"?>
<sst xmlns="http://schemas.openxmlformats.org/spreadsheetml/2006/main" count="2721" uniqueCount="964">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</sst>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963</v>
      </c>
      <c r="I5" s="952"/>
      <c r="J5" s="952"/>
      <c r="K5" s="952"/>
      <c r="L5" s="952"/>
      <c r="M5" s="761"/>
      <c r="N5" s="58"/>
      <c r="P5" s="24" t="s">
        <v>10</v>
      </c>
      <c r="Q5" s="1026">
        <v>45745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1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 t="s">
        <v>19</v>
      </c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20</v>
      </c>
      <c r="Q8" s="807">
        <v>0.45833333333333331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864"/>
      <c r="R10" s="865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1016" t="s">
        <v>28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29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30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31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32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33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35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75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4"/>
      <c r="R17" s="774"/>
      <c r="S17" s="774"/>
      <c r="T17" s="775"/>
      <c r="U17" s="1047" t="s">
        <v>51</v>
      </c>
      <c r="V17" s="770"/>
      <c r="W17" s="712" t="s">
        <v>52</v>
      </c>
      <c r="X17" s="712" t="s">
        <v>53</v>
      </c>
      <c r="Y17" s="1048" t="s">
        <v>54</v>
      </c>
      <c r="Z17" s="948" t="s">
        <v>55</v>
      </c>
      <c r="AA17" s="919" t="s">
        <v>56</v>
      </c>
      <c r="AB17" s="919" t="s">
        <v>57</v>
      </c>
      <c r="AC17" s="919" t="s">
        <v>58</v>
      </c>
      <c r="AD17" s="919" t="s">
        <v>59</v>
      </c>
      <c r="AE17" s="1010"/>
      <c r="AF17" s="1011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61</v>
      </c>
      <c r="V18" s="67" t="s">
        <v>62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69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69</v>
      </c>
      <c r="X54" s="669">
        <v>1188</v>
      </c>
      <c r="Y54" s="670">
        <f t="shared" si="0"/>
        <v>1188</v>
      </c>
      <c r="Z54" s="36">
        <f>IFERROR(IF(Y54=0,"",ROUNDUP(Y54/H54,0)*0.00902),"")</f>
        <v>2.3812800000000003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1243.4399999999998</v>
      </c>
      <c r="BN54" s="64">
        <f t="shared" si="2"/>
        <v>1243.4399999999998</v>
      </c>
      <c r="BO54" s="64">
        <f t="shared" si="3"/>
        <v>2</v>
      </c>
      <c r="BP54" s="64">
        <f t="shared" si="4"/>
        <v>2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264</v>
      </c>
      <c r="Y55" s="671">
        <f>IFERROR(Y48/H48,"0")+IFERROR(Y49/H49,"0")+IFERROR(Y50/H50,"0")+IFERROR(Y51/H51,"0")+IFERROR(Y52/H52,"0")+IFERROR(Y53/H53,"0")+IFERROR(Y54/H54,"0")</f>
        <v>264</v>
      </c>
      <c r="Z55" s="671">
        <f>IFERROR(IF(Z48="",0,Z48),"0")+IFERROR(IF(Z49="",0,Z49),"0")+IFERROR(IF(Z50="",0,Z50),"0")+IFERROR(IF(Z51="",0,Z51),"0")+IFERROR(IF(Z52="",0,Z52),"0")+IFERROR(IF(Z53="",0,Z53),"0")+IFERROR(IF(Z54="",0,Z54),"0")</f>
        <v>2.3812800000000003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1188</v>
      </c>
      <c r="Y56" s="671">
        <f>IFERROR(SUM(Y48:Y54),"0")</f>
        <v>1188</v>
      </c>
      <c r="Z56" s="37"/>
      <c r="AA56" s="672"/>
      <c r="AB56" s="672"/>
      <c r="AC56" s="672"/>
    </row>
    <row r="57" spans="1:68" ht="14.25" hidden="1" customHeight="1" x14ac:dyDescent="0.25">
      <c r="A57" s="675" t="s">
        <v>135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69</v>
      </c>
      <c r="X58" s="669">
        <v>600</v>
      </c>
      <c r="Y58" s="670">
        <f>IFERROR(IF(X58="",0,CEILING((X58/$H58),1)*$H58),"")</f>
        <v>604.80000000000007</v>
      </c>
      <c r="Z58" s="36">
        <f>IFERROR(IF(Y58=0,"",ROUNDUP(Y58/H58,0)*0.01898),"")</f>
        <v>1.06288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624.16666666666663</v>
      </c>
      <c r="BN58" s="64">
        <f>IFERROR(Y58*I58/H58,"0")</f>
        <v>629.16000000000008</v>
      </c>
      <c r="BO58" s="64">
        <f>IFERROR(1/J58*(X58/H58),"0")</f>
        <v>0.86805555555555547</v>
      </c>
      <c r="BP58" s="64">
        <f>IFERROR(1/J58*(Y58/H58),"0")</f>
        <v>0.875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55.55555555555555</v>
      </c>
      <c r="Y62" s="671">
        <f>IFERROR(Y58/H58,"0")+IFERROR(Y59/H59,"0")+IFERROR(Y60/H60,"0")+IFERROR(Y61/H61,"0")</f>
        <v>56</v>
      </c>
      <c r="Z62" s="671">
        <f>IFERROR(IF(Z58="",0,Z58),"0")+IFERROR(IF(Z59="",0,Z59),"0")+IFERROR(IF(Z60="",0,Z60),"0")+IFERROR(IF(Z61="",0,Z61),"0")</f>
        <v>1.06288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600</v>
      </c>
      <c r="Y63" s="671">
        <f>IFERROR(SUM(Y58:Y61),"0")</f>
        <v>604.80000000000007</v>
      </c>
      <c r="Z63" s="37"/>
      <c r="AA63" s="672"/>
      <c r="AB63" s="672"/>
      <c r="AC63" s="672"/>
    </row>
    <row r="64" spans="1:68" ht="14.25" hidden="1" customHeight="1" x14ac:dyDescent="0.25">
      <c r="A64" s="675" t="s">
        <v>146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172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180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4" t="s">
        <v>194</v>
      </c>
      <c r="Q95" s="678"/>
      <c r="R95" s="678"/>
      <c r="S95" s="678"/>
      <c r="T95" s="679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6" t="s">
        <v>198</v>
      </c>
      <c r="Q96" s="678"/>
      <c r="R96" s="678"/>
      <c r="S96" s="678"/>
      <c r="T96" s="679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57" t="s">
        <v>202</v>
      </c>
      <c r="Q97" s="678"/>
      <c r="R97" s="678"/>
      <c r="S97" s="678"/>
      <c r="T97" s="679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53" t="s">
        <v>204</v>
      </c>
      <c r="Q98" s="678"/>
      <c r="R98" s="678"/>
      <c r="S98" s="678"/>
      <c r="T98" s="679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211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135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0" t="s">
        <v>232</v>
      </c>
      <c r="Q120" s="678"/>
      <c r="R120" s="678"/>
      <c r="S120" s="678"/>
      <c r="T120" s="679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992" t="s">
        <v>239</v>
      </c>
      <c r="Q123" s="678"/>
      <c r="R123" s="678"/>
      <c r="S123" s="678"/>
      <c r="T123" s="679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5" t="s">
        <v>243</v>
      </c>
      <c r="Q125" s="678"/>
      <c r="R125" s="678"/>
      <c r="S125" s="678"/>
      <c r="T125" s="679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172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256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146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146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289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135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146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">
        <v>308</v>
      </c>
      <c r="Q180" s="678"/>
      <c r="R180" s="678"/>
      <c r="S180" s="678"/>
      <c r="T180" s="679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317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135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146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69</v>
      </c>
      <c r="X200" s="669">
        <v>200</v>
      </c>
      <c r="Y200" s="670">
        <f t="shared" si="26"/>
        <v>205.20000000000002</v>
      </c>
      <c r="Z200" s="36">
        <f>IFERROR(IF(Y200=0,"",ROUNDUP(Y200/H200,0)*0.00902),"")</f>
        <v>0.34276000000000001</v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207.77777777777777</v>
      </c>
      <c r="BN200" s="64">
        <f t="shared" si="28"/>
        <v>213.18000000000004</v>
      </c>
      <c r="BO200" s="64">
        <f t="shared" si="29"/>
        <v>0.28058361391694725</v>
      </c>
      <c r="BP200" s="64">
        <f t="shared" si="30"/>
        <v>0.2878787878787879</v>
      </c>
    </row>
    <row r="201" spans="1:68" ht="27" hidden="1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37.037037037037038</v>
      </c>
      <c r="Y206" s="671">
        <f>IFERROR(Y198/H198,"0")+IFERROR(Y199/H199,"0")+IFERROR(Y200/H200,"0")+IFERROR(Y201/H201,"0")+IFERROR(Y202/H202,"0")+IFERROR(Y203/H203,"0")+IFERROR(Y204/H204,"0")+IFERROR(Y205/H205,"0")</f>
        <v>38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0.34276000000000001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200</v>
      </c>
      <c r="Y207" s="671">
        <f>IFERROR(SUM(Y198:Y205),"0")</f>
        <v>205.20000000000002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172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378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135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8"/>
      <c r="R238" s="678"/>
      <c r="S238" s="678"/>
      <c r="T238" s="679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26" t="s">
        <v>402</v>
      </c>
      <c r="Q239" s="678"/>
      <c r="R239" s="678"/>
      <c r="S239" s="678"/>
      <c r="T239" s="679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403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421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425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434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450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146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460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467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146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475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146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69</v>
      </c>
      <c r="X321" s="669">
        <v>6550</v>
      </c>
      <c r="Y321" s="670">
        <f>IFERROR(IF(X321="",0,CEILING((X321/$H321),1)*$H321),"")</f>
        <v>6552</v>
      </c>
      <c r="Z321" s="36">
        <f>IFERROR(IF(Y321=0,"",ROUNDUP(Y321/H321,0)*0.01898),"")</f>
        <v>15.943200000000001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6980.7884615384619</v>
      </c>
      <c r="BN321" s="64">
        <f>IFERROR(Y321*I321/H321,"0")</f>
        <v>6982.920000000001</v>
      </c>
      <c r="BO321" s="64">
        <f>IFERROR(1/J321*(X321/H321),"0")</f>
        <v>13.120993589743589</v>
      </c>
      <c r="BP321" s="64">
        <f>IFERROR(1/J321*(Y321/H321),"0")</f>
        <v>13.125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839.74358974358972</v>
      </c>
      <c r="Y326" s="671">
        <f>IFERROR(Y321/H321,"0")+IFERROR(Y322/H322,"0")+IFERROR(Y323/H323,"0")+IFERROR(Y324/H324,"0")+IFERROR(Y325/H325,"0")</f>
        <v>840</v>
      </c>
      <c r="Z326" s="671">
        <f>IFERROR(IF(Z321="",0,Z321),"0")+IFERROR(IF(Z322="",0,Z322),"0")+IFERROR(IF(Z323="",0,Z323),"0")+IFERROR(IF(Z324="",0,Z324),"0")+IFERROR(IF(Z325="",0,Z325),"0")</f>
        <v>15.943200000000001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6550</v>
      </c>
      <c r="Y327" s="671">
        <f>IFERROR(SUM(Y321:Y325),"0")</f>
        <v>6552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172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5" t="s">
        <v>532</v>
      </c>
      <c r="Q335" s="678"/>
      <c r="R335" s="678"/>
      <c r="S335" s="678"/>
      <c r="T335" s="679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1035" t="s">
        <v>536</v>
      </c>
      <c r="Q336" s="678"/>
      <c r="R336" s="678"/>
      <c r="S336" s="678"/>
      <c r="T336" s="679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146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69</v>
      </c>
      <c r="X361" s="669">
        <v>1440</v>
      </c>
      <c r="Y361" s="670">
        <f t="shared" ref="Y361:Y370" si="52">IFERROR(IF(X361="",0,CEILING((X361/$H361),1)*$H361),"")</f>
        <v>1440</v>
      </c>
      <c r="Z361" s="36">
        <f>IFERROR(IF(Y361=0,"",ROUNDUP(Y361/H361,0)*0.02039),"")</f>
        <v>1.9574399999999998</v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1486.0800000000002</v>
      </c>
      <c r="BN361" s="64">
        <f t="shared" ref="BN361:BN370" si="54">IFERROR(Y361*I361/H361,"0")</f>
        <v>1486.0800000000002</v>
      </c>
      <c r="BO361" s="64">
        <f t="shared" ref="BO361:BO370" si="55">IFERROR(1/J361*(X361/H361),"0")</f>
        <v>2</v>
      </c>
      <c r="BP361" s="64">
        <f t="shared" ref="BP361:BP370" si="56">IFERROR(1/J361*(Y361/H361),"0")</f>
        <v>2</v>
      </c>
    </row>
    <row r="362" spans="1:68" ht="37.5" hidden="1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69</v>
      </c>
      <c r="X363" s="669">
        <v>3000</v>
      </c>
      <c r="Y363" s="670">
        <f t="shared" si="52"/>
        <v>3000</v>
      </c>
      <c r="Z363" s="36">
        <f>IFERROR(IF(Y363=0,"",ROUNDUP(Y363/H363,0)*0.02039),"")</f>
        <v>4.0779999999999994</v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3096</v>
      </c>
      <c r="BN363" s="64">
        <f t="shared" si="54"/>
        <v>3096</v>
      </c>
      <c r="BO363" s="64">
        <f t="shared" si="55"/>
        <v>4.1666666666666661</v>
      </c>
      <c r="BP363" s="64">
        <f t="shared" si="56"/>
        <v>4.1666666666666661</v>
      </c>
    </row>
    <row r="364" spans="1:68" ht="27" hidden="1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69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69</v>
      </c>
      <c r="X365" s="669">
        <v>5000</v>
      </c>
      <c r="Y365" s="670">
        <f t="shared" si="52"/>
        <v>5010</v>
      </c>
      <c r="Z365" s="36">
        <f>IFERROR(IF(Y365=0,"",ROUNDUP(Y365/H365,0)*0.02175),"")</f>
        <v>7.2644999999999991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5160</v>
      </c>
      <c r="BN365" s="64">
        <f t="shared" si="54"/>
        <v>5170.3200000000006</v>
      </c>
      <c r="BO365" s="64">
        <f t="shared" si="55"/>
        <v>6.9444444444444438</v>
      </c>
      <c r="BP365" s="64">
        <f t="shared" si="56"/>
        <v>6.958333333333333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629.33333333333326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630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13.299939999999999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9440</v>
      </c>
      <c r="Y372" s="671">
        <f>IFERROR(SUM(Y361:Y370),"0")</f>
        <v>9450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135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69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8"/>
      <c r="R379" s="678"/>
      <c r="S379" s="678"/>
      <c r="T379" s="679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1" t="s">
        <v>601</v>
      </c>
      <c r="Q380" s="678"/>
      <c r="R380" s="678"/>
      <c r="S380" s="678"/>
      <c r="T380" s="679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172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08" t="s">
        <v>605</v>
      </c>
      <c r="Q384" s="678"/>
      <c r="R384" s="678"/>
      <c r="S384" s="678"/>
      <c r="T384" s="679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146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8"/>
      <c r="R404" s="678"/>
      <c r="S404" s="678"/>
      <c r="T404" s="679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172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8" t="s">
        <v>644</v>
      </c>
      <c r="Q411" s="678"/>
      <c r="R411" s="678"/>
      <c r="S411" s="678"/>
      <c r="T411" s="679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146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1041" t="s">
        <v>650</v>
      </c>
      <c r="Q417" s="678"/>
      <c r="R417" s="678"/>
      <c r="S417" s="678"/>
      <c r="T417" s="679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8"/>
      <c r="R418" s="678"/>
      <c r="S418" s="678"/>
      <c r="T418" s="679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4" t="s">
        <v>654</v>
      </c>
      <c r="Q419" s="678"/>
      <c r="R419" s="678"/>
      <c r="S419" s="678"/>
      <c r="T419" s="679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8" t="s">
        <v>659</v>
      </c>
      <c r="Q420" s="678"/>
      <c r="R420" s="678"/>
      <c r="S420" s="678"/>
      <c r="T420" s="679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4" t="s">
        <v>664</v>
      </c>
      <c r="Q422" s="678"/>
      <c r="R422" s="678"/>
      <c r="S422" s="678"/>
      <c r="T422" s="679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1" t="s">
        <v>674</v>
      </c>
      <c r="Q426" s="678"/>
      <c r="R426" s="678"/>
      <c r="S426" s="678"/>
      <c r="T426" s="679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135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146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7" t="s">
        <v>695</v>
      </c>
      <c r="Q443" s="678"/>
      <c r="R443" s="678"/>
      <c r="S443" s="678"/>
      <c r="T443" s="679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24" t="s">
        <v>702</v>
      </c>
      <c r="Q445" s="678"/>
      <c r="R445" s="678"/>
      <c r="S445" s="678"/>
      <c r="T445" s="679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146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8"/>
      <c r="R452" s="678"/>
      <c r="S452" s="678"/>
      <c r="T452" s="679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146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172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4" t="s">
        <v>739</v>
      </c>
      <c r="Q472" s="678"/>
      <c r="R472" s="678"/>
      <c r="S472" s="678"/>
      <c r="T472" s="679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8"/>
      <c r="R476" s="678"/>
      <c r="S476" s="678"/>
      <c r="T476" s="679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7" t="s">
        <v>750</v>
      </c>
      <c r="Q477" s="678"/>
      <c r="R477" s="678"/>
      <c r="S477" s="678"/>
      <c r="T477" s="679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8"/>
      <c r="R478" s="678"/>
      <c r="S478" s="678"/>
      <c r="T478" s="679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hidden="1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hidden="1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135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21" t="s">
        <v>765</v>
      </c>
      <c r="Q486" s="678"/>
      <c r="R486" s="678"/>
      <c r="S486" s="678"/>
      <c r="T486" s="679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7" t="s">
        <v>769</v>
      </c>
      <c r="Q487" s="678"/>
      <c r="R487" s="678"/>
      <c r="S487" s="678"/>
      <c r="T487" s="679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2" t="s">
        <v>772</v>
      </c>
      <c r="Q488" s="678"/>
      <c r="R488" s="678"/>
      <c r="S488" s="678"/>
      <c r="T488" s="679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146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1" t="s">
        <v>775</v>
      </c>
      <c r="Q492" s="678"/>
      <c r="R492" s="678"/>
      <c r="S492" s="678"/>
      <c r="T492" s="679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5" t="s">
        <v>779</v>
      </c>
      <c r="Q493" s="678"/>
      <c r="R493" s="678"/>
      <c r="S493" s="678"/>
      <c r="T493" s="679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877" t="s">
        <v>783</v>
      </c>
      <c r="Q494" s="678"/>
      <c r="R494" s="678"/>
      <c r="S494" s="678"/>
      <c r="T494" s="679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3" t="s">
        <v>787</v>
      </c>
      <c r="Q495" s="678"/>
      <c r="R495" s="678"/>
      <c r="S495" s="678"/>
      <c r="T495" s="679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6" t="s">
        <v>790</v>
      </c>
      <c r="Q496" s="678"/>
      <c r="R496" s="678"/>
      <c r="S496" s="678"/>
      <c r="T496" s="679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29" t="s">
        <v>792</v>
      </c>
      <c r="Q497" s="678"/>
      <c r="R497" s="678"/>
      <c r="S497" s="678"/>
      <c r="T497" s="679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8"/>
      <c r="R498" s="678"/>
      <c r="S498" s="678"/>
      <c r="T498" s="679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73" t="s">
        <v>799</v>
      </c>
      <c r="Q500" s="678"/>
      <c r="R500" s="678"/>
      <c r="S500" s="678"/>
      <c r="T500" s="679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5" t="s">
        <v>804</v>
      </c>
      <c r="Q502" s="678"/>
      <c r="R502" s="678"/>
      <c r="S502" s="678"/>
      <c r="T502" s="679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172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52" t="s">
        <v>820</v>
      </c>
      <c r="Q514" s="678"/>
      <c r="R514" s="678"/>
      <c r="S514" s="678"/>
      <c r="T514" s="679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9" t="s">
        <v>824</v>
      </c>
      <c r="Q520" s="678"/>
      <c r="R520" s="678"/>
      <c r="S520" s="678"/>
      <c r="T520" s="679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1" t="s">
        <v>828</v>
      </c>
      <c r="Q521" s="678"/>
      <c r="R521" s="678"/>
      <c r="S521" s="678"/>
      <c r="T521" s="679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1" t="s">
        <v>832</v>
      </c>
      <c r="Q522" s="678"/>
      <c r="R522" s="678"/>
      <c r="S522" s="678"/>
      <c r="T522" s="679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86" t="s">
        <v>836</v>
      </c>
      <c r="Q523" s="678"/>
      <c r="R523" s="678"/>
      <c r="S523" s="678"/>
      <c r="T523" s="679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27" t="s">
        <v>840</v>
      </c>
      <c r="Q524" s="678"/>
      <c r="R524" s="678"/>
      <c r="S524" s="678"/>
      <c r="T524" s="679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61" t="s">
        <v>843</v>
      </c>
      <c r="Q525" s="678"/>
      <c r="R525" s="678"/>
      <c r="S525" s="678"/>
      <c r="T525" s="679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135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7" t="s">
        <v>846</v>
      </c>
      <c r="Q529" s="678"/>
      <c r="R529" s="678"/>
      <c r="S529" s="678"/>
      <c r="T529" s="679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29" t="s">
        <v>849</v>
      </c>
      <c r="Q530" s="678"/>
      <c r="R530" s="678"/>
      <c r="S530" s="678"/>
      <c r="T530" s="679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8"/>
      <c r="R531" s="678"/>
      <c r="S531" s="678"/>
      <c r="T531" s="679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2" t="s">
        <v>856</v>
      </c>
      <c r="Q532" s="678"/>
      <c r="R532" s="678"/>
      <c r="S532" s="678"/>
      <c r="T532" s="679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8" t="s">
        <v>860</v>
      </c>
      <c r="Q533" s="678"/>
      <c r="R533" s="678"/>
      <c r="S533" s="678"/>
      <c r="T533" s="679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146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93" t="s">
        <v>863</v>
      </c>
      <c r="Q537" s="678"/>
      <c r="R537" s="678"/>
      <c r="S537" s="678"/>
      <c r="T537" s="679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8"/>
      <c r="R538" s="678"/>
      <c r="S538" s="678"/>
      <c r="T538" s="679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8"/>
      <c r="R539" s="678"/>
      <c r="S539" s="678"/>
      <c r="T539" s="679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8"/>
      <c r="R540" s="678"/>
      <c r="S540" s="678"/>
      <c r="T540" s="679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2" t="s">
        <v>879</v>
      </c>
      <c r="Q541" s="678"/>
      <c r="R541" s="678"/>
      <c r="S541" s="678"/>
      <c r="T541" s="679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25" t="s">
        <v>883</v>
      </c>
      <c r="Q542" s="678"/>
      <c r="R542" s="678"/>
      <c r="S542" s="678"/>
      <c r="T542" s="679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791" t="s">
        <v>886</v>
      </c>
      <c r="Q543" s="678"/>
      <c r="R543" s="678"/>
      <c r="S543" s="678"/>
      <c r="T543" s="679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1" t="s">
        <v>889</v>
      </c>
      <c r="Q547" s="678"/>
      <c r="R547" s="678"/>
      <c r="S547" s="678"/>
      <c r="T547" s="679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85" t="s">
        <v>892</v>
      </c>
      <c r="Q548" s="678"/>
      <c r="R548" s="678"/>
      <c r="S548" s="678"/>
      <c r="T548" s="679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0" t="s">
        <v>892</v>
      </c>
      <c r="Q549" s="678"/>
      <c r="R549" s="678"/>
      <c r="S549" s="678"/>
      <c r="T549" s="679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8"/>
      <c r="R550" s="678"/>
      <c r="S550" s="678"/>
      <c r="T550" s="679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70" t="s">
        <v>900</v>
      </c>
      <c r="Q551" s="678"/>
      <c r="R551" s="678"/>
      <c r="S551" s="678"/>
      <c r="T551" s="679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0" t="s">
        <v>903</v>
      </c>
      <c r="Q552" s="678"/>
      <c r="R552" s="678"/>
      <c r="S552" s="678"/>
      <c r="T552" s="679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172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75" t="s">
        <v>906</v>
      </c>
      <c r="Q556" s="678"/>
      <c r="R556" s="678"/>
      <c r="S556" s="678"/>
      <c r="T556" s="679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6" t="s">
        <v>909</v>
      </c>
      <c r="Q557" s="678"/>
      <c r="R557" s="678"/>
      <c r="S557" s="678"/>
      <c r="T557" s="679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66" t="s">
        <v>911</v>
      </c>
      <c r="Q558" s="678"/>
      <c r="R558" s="678"/>
      <c r="S558" s="678"/>
      <c r="T558" s="679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8"/>
      <c r="R559" s="678"/>
      <c r="S559" s="678"/>
      <c r="T559" s="679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31" t="s">
        <v>917</v>
      </c>
      <c r="Q560" s="678"/>
      <c r="R560" s="678"/>
      <c r="S560" s="678"/>
      <c r="T560" s="679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890" t="s">
        <v>919</v>
      </c>
      <c r="Q561" s="678"/>
      <c r="R561" s="678"/>
      <c r="S561" s="678"/>
      <c r="T561" s="679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5" t="s">
        <v>923</v>
      </c>
      <c r="Q566" s="678"/>
      <c r="R566" s="678"/>
      <c r="S566" s="678"/>
      <c r="T566" s="679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4" t="s">
        <v>927</v>
      </c>
      <c r="Q567" s="678"/>
      <c r="R567" s="678"/>
      <c r="S567" s="678"/>
      <c r="T567" s="679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135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6" t="s">
        <v>931</v>
      </c>
      <c r="Q571" s="678"/>
      <c r="R571" s="678"/>
      <c r="S571" s="678"/>
      <c r="T571" s="679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146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8"/>
      <c r="R575" s="678"/>
      <c r="S575" s="678"/>
      <c r="T575" s="679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937</v>
      </c>
      <c r="Q578" s="769"/>
      <c r="R578" s="769"/>
      <c r="S578" s="769"/>
      <c r="T578" s="769"/>
      <c r="U578" s="769"/>
      <c r="V578" s="770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17978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18000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938</v>
      </c>
      <c r="Q579" s="769"/>
      <c r="R579" s="769"/>
      <c r="S579" s="769"/>
      <c r="T579" s="769"/>
      <c r="U579" s="769"/>
      <c r="V579" s="770"/>
      <c r="W579" s="37" t="s">
        <v>69</v>
      </c>
      <c r="X579" s="671">
        <f>IFERROR(SUM(BM22:BM575),"0")</f>
        <v>18798.252905982907</v>
      </c>
      <c r="Y579" s="671">
        <f>IFERROR(SUM(BN22:BN575),"0")</f>
        <v>18821.100000000002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939</v>
      </c>
      <c r="Q580" s="769"/>
      <c r="R580" s="769"/>
      <c r="S580" s="769"/>
      <c r="T580" s="769"/>
      <c r="U580" s="769"/>
      <c r="V580" s="770"/>
      <c r="W580" s="37" t="s">
        <v>940</v>
      </c>
      <c r="X580" s="38">
        <f>ROUNDUP(SUM(BO22:BO575),0)</f>
        <v>30</v>
      </c>
      <c r="Y580" s="38">
        <f>ROUNDUP(SUM(BP22:BP575),0)</f>
        <v>30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941</v>
      </c>
      <c r="Q581" s="769"/>
      <c r="R581" s="769"/>
      <c r="S581" s="769"/>
      <c r="T581" s="769"/>
      <c r="U581" s="769"/>
      <c r="V581" s="770"/>
      <c r="W581" s="37" t="s">
        <v>69</v>
      </c>
      <c r="X581" s="671">
        <f>GrossWeightTotal+PalletQtyTotal*25</f>
        <v>19548.252905982907</v>
      </c>
      <c r="Y581" s="671">
        <f>GrossWeightTotalR+PalletQtyTotalR*25</f>
        <v>19571.100000000002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942</v>
      </c>
      <c r="Q582" s="769"/>
      <c r="R582" s="769"/>
      <c r="S582" s="769"/>
      <c r="T582" s="769"/>
      <c r="U582" s="769"/>
      <c r="V582" s="770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1825.6695156695157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1828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943</v>
      </c>
      <c r="Q583" s="769"/>
      <c r="R583" s="769"/>
      <c r="S583" s="769"/>
      <c r="T583" s="769"/>
      <c r="U583" s="769"/>
      <c r="V583" s="770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33.030059999999999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2" t="s">
        <v>88</v>
      </c>
      <c r="D585" s="812"/>
      <c r="E585" s="812"/>
      <c r="F585" s="812"/>
      <c r="G585" s="812"/>
      <c r="H585" s="813"/>
      <c r="I585" s="682" t="s">
        <v>288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565</v>
      </c>
      <c r="W585" s="813"/>
      <c r="X585" s="682" t="s">
        <v>646</v>
      </c>
      <c r="Y585" s="812"/>
      <c r="Z585" s="812"/>
      <c r="AA585" s="813"/>
      <c r="AB585" s="666" t="s">
        <v>721</v>
      </c>
      <c r="AC585" s="682" t="s">
        <v>821</v>
      </c>
      <c r="AD585" s="813"/>
      <c r="AF585" s="667"/>
    </row>
    <row r="586" spans="1:32" ht="14.25" customHeight="1" thickTop="1" x14ac:dyDescent="0.2">
      <c r="A586" s="879" t="s">
        <v>946</v>
      </c>
      <c r="B586" s="682" t="s">
        <v>63</v>
      </c>
      <c r="C586" s="682" t="s">
        <v>89</v>
      </c>
      <c r="D586" s="682" t="s">
        <v>112</v>
      </c>
      <c r="E586" s="682" t="s">
        <v>180</v>
      </c>
      <c r="F586" s="682" t="s">
        <v>211</v>
      </c>
      <c r="G586" s="682" t="s">
        <v>256</v>
      </c>
      <c r="H586" s="682" t="s">
        <v>88</v>
      </c>
      <c r="I586" s="682" t="s">
        <v>289</v>
      </c>
      <c r="J586" s="682" t="s">
        <v>317</v>
      </c>
      <c r="K586" s="682" t="s">
        <v>378</v>
      </c>
      <c r="L586" s="682" t="s">
        <v>403</v>
      </c>
      <c r="M586" s="682" t="s">
        <v>421</v>
      </c>
      <c r="N586" s="667"/>
      <c r="O586" s="682" t="s">
        <v>425</v>
      </c>
      <c r="P586" s="682" t="s">
        <v>434</v>
      </c>
      <c r="Q586" s="682" t="s">
        <v>450</v>
      </c>
      <c r="R586" s="682" t="s">
        <v>460</v>
      </c>
      <c r="S586" s="682" t="s">
        <v>467</v>
      </c>
      <c r="T586" s="682" t="s">
        <v>475</v>
      </c>
      <c r="U586" s="682" t="s">
        <v>552</v>
      </c>
      <c r="V586" s="682" t="s">
        <v>566</v>
      </c>
      <c r="W586" s="682" t="s">
        <v>607</v>
      </c>
      <c r="X586" s="682" t="s">
        <v>647</v>
      </c>
      <c r="Y586" s="682" t="s">
        <v>686</v>
      </c>
      <c r="Z586" s="682" t="s">
        <v>706</v>
      </c>
      <c r="AA586" s="682" t="s">
        <v>714</v>
      </c>
      <c r="AB586" s="682" t="s">
        <v>721</v>
      </c>
      <c r="AC586" s="682" t="s">
        <v>821</v>
      </c>
      <c r="AD586" s="682" t="s">
        <v>920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1792.8000000000002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205.20000000000002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6552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9450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8,00"/>
        <filter val="1 440,00"/>
        <filter val="1 825,67"/>
        <filter val="17 978,00"/>
        <filter val="18 798,25"/>
        <filter val="19 548,25"/>
        <filter val="200,00"/>
        <filter val="264,00"/>
        <filter val="3 000,00"/>
        <filter val="30"/>
        <filter val="37,04"/>
        <filter val="5 000,00"/>
        <filter val="55,56"/>
        <filter val="6 550,00"/>
        <filter val="600,00"/>
        <filter val="629,33"/>
        <filter val="839,74"/>
        <filter val="9 440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