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F1ACEFF-E7E7-4A52-827A-FF18CF33087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AA588" i="1" s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P444" i="1"/>
  <c r="BO443" i="1"/>
  <c r="BM443" i="1"/>
  <c r="Y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5" i="1"/>
  <c r="X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X412" i="1"/>
  <c r="BO411" i="1"/>
  <c r="BM411" i="1"/>
  <c r="Y411" i="1"/>
  <c r="X409" i="1"/>
  <c r="X408" i="1"/>
  <c r="BO407" i="1"/>
  <c r="BM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Y381" i="1"/>
  <c r="X381" i="1"/>
  <c r="BP380" i="1"/>
  <c r="BO380" i="1"/>
  <c r="BN380" i="1"/>
  <c r="BM380" i="1"/>
  <c r="Z380" i="1"/>
  <c r="Y380" i="1"/>
  <c r="BP379" i="1"/>
  <c r="BO379" i="1"/>
  <c r="BN379" i="1"/>
  <c r="BM379" i="1"/>
  <c r="Z379" i="1"/>
  <c r="Z381" i="1" s="1"/>
  <c r="Y379" i="1"/>
  <c r="Y382" i="1" s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BP353" i="1" s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Y345" i="1" s="1"/>
  <c r="P342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O336" i="1"/>
  <c r="BM336" i="1"/>
  <c r="Y336" i="1"/>
  <c r="BO335" i="1"/>
  <c r="BM335" i="1"/>
  <c r="Y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O304" i="1"/>
  <c r="BM304" i="1"/>
  <c r="Y304" i="1"/>
  <c r="Z304" i="1" s="1"/>
  <c r="P304" i="1"/>
  <c r="X301" i="1"/>
  <c r="X300" i="1"/>
  <c r="BO299" i="1"/>
  <c r="BM299" i="1"/>
  <c r="Y299" i="1"/>
  <c r="P299" i="1"/>
  <c r="BO298" i="1"/>
  <c r="BM298" i="1"/>
  <c r="Y298" i="1"/>
  <c r="Y301" i="1" s="1"/>
  <c r="P298" i="1"/>
  <c r="X296" i="1"/>
  <c r="X295" i="1"/>
  <c r="BO294" i="1"/>
  <c r="BM294" i="1"/>
  <c r="Y294" i="1"/>
  <c r="Y295" i="1" s="1"/>
  <c r="P294" i="1"/>
  <c r="X291" i="1"/>
  <c r="X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Q588" i="1" s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1" i="1"/>
  <c r="X240" i="1"/>
  <c r="BO239" i="1"/>
  <c r="BM239" i="1"/>
  <c r="Y239" i="1"/>
  <c r="BP239" i="1" s="1"/>
  <c r="P239" i="1"/>
  <c r="BO238" i="1"/>
  <c r="BM238" i="1"/>
  <c r="Y238" i="1"/>
  <c r="X236" i="1"/>
  <c r="X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Y224" i="1" s="1"/>
  <c r="P221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Y218" i="1" s="1"/>
  <c r="P209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X196" i="1"/>
  <c r="X195" i="1"/>
  <c r="BO194" i="1"/>
  <c r="BM194" i="1"/>
  <c r="Y194" i="1"/>
  <c r="BP194" i="1" s="1"/>
  <c r="P194" i="1"/>
  <c r="BO193" i="1"/>
  <c r="BM193" i="1"/>
  <c r="Y193" i="1"/>
  <c r="Y196" i="1" s="1"/>
  <c r="P193" i="1"/>
  <c r="X191" i="1"/>
  <c r="X190" i="1"/>
  <c r="BO189" i="1"/>
  <c r="BM189" i="1"/>
  <c r="Y189" i="1"/>
  <c r="BP189" i="1" s="1"/>
  <c r="P189" i="1"/>
  <c r="BO188" i="1"/>
  <c r="BM188" i="1"/>
  <c r="Y188" i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BP180" i="1" s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P158" i="1"/>
  <c r="BO157" i="1"/>
  <c r="BM157" i="1"/>
  <c r="Y157" i="1"/>
  <c r="Y162" i="1" s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X134" i="1"/>
  <c r="X133" i="1"/>
  <c r="BO132" i="1"/>
  <c r="BM132" i="1"/>
  <c r="Y132" i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P123" i="1"/>
  <c r="BO123" i="1"/>
  <c r="BN123" i="1"/>
  <c r="BM123" i="1"/>
  <c r="Z123" i="1"/>
  <c r="Y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BO119" i="1"/>
  <c r="BM119" i="1"/>
  <c r="Y119" i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O93" i="1"/>
  <c r="BM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C588" i="1" s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O22" i="1"/>
  <c r="BM22" i="1"/>
  <c r="Y22" i="1"/>
  <c r="P22" i="1"/>
  <c r="H10" i="1"/>
  <c r="A9" i="1"/>
  <c r="A10" i="1" s="1"/>
  <c r="D7" i="1"/>
  <c r="Q6" i="1"/>
  <c r="P2" i="1"/>
  <c r="BP212" i="1" l="1"/>
  <c r="BN212" i="1"/>
  <c r="Z212" i="1"/>
  <c r="BP249" i="1"/>
  <c r="BN249" i="1"/>
  <c r="Z249" i="1"/>
  <c r="BP324" i="1"/>
  <c r="BN324" i="1"/>
  <c r="Z324" i="1"/>
  <c r="BP368" i="1"/>
  <c r="BN368" i="1"/>
  <c r="Z368" i="1"/>
  <c r="BP417" i="1"/>
  <c r="BN417" i="1"/>
  <c r="Z417" i="1"/>
  <c r="BP419" i="1"/>
  <c r="BN419" i="1"/>
  <c r="Z419" i="1"/>
  <c r="BP423" i="1"/>
  <c r="BN423" i="1"/>
  <c r="Z423" i="1"/>
  <c r="BP492" i="1"/>
  <c r="BN492" i="1"/>
  <c r="Z492" i="1"/>
  <c r="BP494" i="1"/>
  <c r="BN494" i="1"/>
  <c r="Z494" i="1"/>
  <c r="BP496" i="1"/>
  <c r="BN496" i="1"/>
  <c r="Z496" i="1"/>
  <c r="BP500" i="1"/>
  <c r="BN500" i="1"/>
  <c r="Z500" i="1"/>
  <c r="Y573" i="1"/>
  <c r="Y572" i="1"/>
  <c r="BP571" i="1"/>
  <c r="BN571" i="1"/>
  <c r="Z571" i="1"/>
  <c r="Z572" i="1" s="1"/>
  <c r="Y26" i="1"/>
  <c r="Z38" i="1"/>
  <c r="BN38" i="1"/>
  <c r="D588" i="1"/>
  <c r="Z59" i="1"/>
  <c r="BN59" i="1"/>
  <c r="Z71" i="1"/>
  <c r="BN71" i="1"/>
  <c r="Z88" i="1"/>
  <c r="BN88" i="1"/>
  <c r="Y102" i="1"/>
  <c r="Z109" i="1"/>
  <c r="BN109" i="1"/>
  <c r="Z137" i="1"/>
  <c r="BN137" i="1"/>
  <c r="Z160" i="1"/>
  <c r="BN160" i="1"/>
  <c r="Z194" i="1"/>
  <c r="BN194" i="1"/>
  <c r="BP200" i="1"/>
  <c r="BN200" i="1"/>
  <c r="Z200" i="1"/>
  <c r="BP227" i="1"/>
  <c r="BN227" i="1"/>
  <c r="Z227" i="1"/>
  <c r="BP268" i="1"/>
  <c r="BN268" i="1"/>
  <c r="Z268" i="1"/>
  <c r="BP310" i="1"/>
  <c r="BN310" i="1"/>
  <c r="Z310" i="1"/>
  <c r="BP344" i="1"/>
  <c r="BN344" i="1"/>
  <c r="Z344" i="1"/>
  <c r="Y350" i="1"/>
  <c r="BP349" i="1"/>
  <c r="BN349" i="1"/>
  <c r="Z349" i="1"/>
  <c r="Z350" i="1" s="1"/>
  <c r="BP355" i="1"/>
  <c r="BN355" i="1"/>
  <c r="Z355" i="1"/>
  <c r="BP392" i="1"/>
  <c r="BN392" i="1"/>
  <c r="Z392" i="1"/>
  <c r="BP418" i="1"/>
  <c r="BN418" i="1"/>
  <c r="Z418" i="1"/>
  <c r="BP420" i="1"/>
  <c r="BN420" i="1"/>
  <c r="Z420" i="1"/>
  <c r="BP428" i="1"/>
  <c r="BN428" i="1"/>
  <c r="Z428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117" i="1"/>
  <c r="BP113" i="1"/>
  <c r="BN113" i="1"/>
  <c r="Z113" i="1"/>
  <c r="BP120" i="1"/>
  <c r="BN120" i="1"/>
  <c r="Z120" i="1"/>
  <c r="BP143" i="1"/>
  <c r="BN143" i="1"/>
  <c r="Z143" i="1"/>
  <c r="Y166" i="1"/>
  <c r="BP164" i="1"/>
  <c r="BN164" i="1"/>
  <c r="Z164" i="1"/>
  <c r="BP181" i="1"/>
  <c r="BN181" i="1"/>
  <c r="Z181" i="1"/>
  <c r="Y206" i="1"/>
  <c r="BP198" i="1"/>
  <c r="BN198" i="1"/>
  <c r="Z198" i="1"/>
  <c r="BP210" i="1"/>
  <c r="BN210" i="1"/>
  <c r="Z210" i="1"/>
  <c r="BP222" i="1"/>
  <c r="BN222" i="1"/>
  <c r="Z222" i="1"/>
  <c r="BP233" i="1"/>
  <c r="BN233" i="1"/>
  <c r="Z233" i="1"/>
  <c r="BP247" i="1"/>
  <c r="BN247" i="1"/>
  <c r="Z247" i="1"/>
  <c r="BP266" i="1"/>
  <c r="BN266" i="1"/>
  <c r="Z266" i="1"/>
  <c r="BP299" i="1"/>
  <c r="BN299" i="1"/>
  <c r="Z299" i="1"/>
  <c r="Z22" i="1"/>
  <c r="BN22" i="1"/>
  <c r="BP22" i="1"/>
  <c r="X582" i="1"/>
  <c r="Z36" i="1"/>
  <c r="BN36" i="1"/>
  <c r="Z49" i="1"/>
  <c r="BN49" i="1"/>
  <c r="Z53" i="1"/>
  <c r="BN53" i="1"/>
  <c r="Y63" i="1"/>
  <c r="Z61" i="1"/>
  <c r="BN61" i="1"/>
  <c r="Y69" i="1"/>
  <c r="Z67" i="1"/>
  <c r="BN67" i="1"/>
  <c r="Y77" i="1"/>
  <c r="Z73" i="1"/>
  <c r="BN73" i="1"/>
  <c r="Z81" i="1"/>
  <c r="BN81" i="1"/>
  <c r="Z94" i="1"/>
  <c r="BN94" i="1"/>
  <c r="Z95" i="1"/>
  <c r="BN95" i="1"/>
  <c r="Z96" i="1"/>
  <c r="BN96" i="1"/>
  <c r="Z100" i="1"/>
  <c r="BN100" i="1"/>
  <c r="F588" i="1"/>
  <c r="BP107" i="1"/>
  <c r="BN107" i="1"/>
  <c r="Z107" i="1"/>
  <c r="Y128" i="1"/>
  <c r="BP119" i="1"/>
  <c r="BN119" i="1"/>
  <c r="Z119" i="1"/>
  <c r="BP132" i="1"/>
  <c r="BN132" i="1"/>
  <c r="Z132" i="1"/>
  <c r="H588" i="1"/>
  <c r="BP158" i="1"/>
  <c r="BN158" i="1"/>
  <c r="Z158" i="1"/>
  <c r="BP178" i="1"/>
  <c r="BN178" i="1"/>
  <c r="Z178" i="1"/>
  <c r="J588" i="1"/>
  <c r="BP188" i="1"/>
  <c r="BN188" i="1"/>
  <c r="Z188" i="1"/>
  <c r="BP202" i="1"/>
  <c r="BN202" i="1"/>
  <c r="Z202" i="1"/>
  <c r="BP214" i="1"/>
  <c r="BN214" i="1"/>
  <c r="Z214" i="1"/>
  <c r="BP229" i="1"/>
  <c r="BN229" i="1"/>
  <c r="Z229" i="1"/>
  <c r="Y240" i="1"/>
  <c r="BP238" i="1"/>
  <c r="BN238" i="1"/>
  <c r="Z238" i="1"/>
  <c r="M588" i="1"/>
  <c r="Y255" i="1"/>
  <c r="BP254" i="1"/>
  <c r="BN254" i="1"/>
  <c r="Z254" i="1"/>
  <c r="Z255" i="1" s="1"/>
  <c r="BP259" i="1"/>
  <c r="BN259" i="1"/>
  <c r="Z259" i="1"/>
  <c r="BP270" i="1"/>
  <c r="BN270" i="1"/>
  <c r="Z270" i="1"/>
  <c r="BP314" i="1"/>
  <c r="BN314" i="1"/>
  <c r="Z314" i="1"/>
  <c r="BP330" i="1"/>
  <c r="BN330" i="1"/>
  <c r="Z330" i="1"/>
  <c r="BP336" i="1"/>
  <c r="BN336" i="1"/>
  <c r="Z336" i="1"/>
  <c r="BN361" i="1"/>
  <c r="Z361" i="1"/>
  <c r="BP362" i="1"/>
  <c r="BN362" i="1"/>
  <c r="Z362" i="1"/>
  <c r="BP370" i="1"/>
  <c r="BN370" i="1"/>
  <c r="Z370" i="1"/>
  <c r="BP394" i="1"/>
  <c r="BN394" i="1"/>
  <c r="Z394" i="1"/>
  <c r="BP425" i="1"/>
  <c r="BN425" i="1"/>
  <c r="Z425" i="1"/>
  <c r="BP432" i="1"/>
  <c r="BN432" i="1"/>
  <c r="Z432" i="1"/>
  <c r="BP473" i="1"/>
  <c r="BN473" i="1"/>
  <c r="Z473" i="1"/>
  <c r="BP507" i="1"/>
  <c r="BN507" i="1"/>
  <c r="Z507" i="1"/>
  <c r="BP557" i="1"/>
  <c r="BN557" i="1"/>
  <c r="Z557" i="1"/>
  <c r="BP559" i="1"/>
  <c r="BN559" i="1"/>
  <c r="Z559" i="1"/>
  <c r="BP561" i="1"/>
  <c r="BN561" i="1"/>
  <c r="Z561" i="1"/>
  <c r="Y149" i="1"/>
  <c r="I588" i="1"/>
  <c r="Y185" i="1"/>
  <c r="L588" i="1"/>
  <c r="BP304" i="1"/>
  <c r="BN304" i="1"/>
  <c r="BP308" i="1"/>
  <c r="BN308" i="1"/>
  <c r="Z308" i="1"/>
  <c r="BP322" i="1"/>
  <c r="BN322" i="1"/>
  <c r="Z322" i="1"/>
  <c r="BP335" i="1"/>
  <c r="BN335" i="1"/>
  <c r="Z335" i="1"/>
  <c r="Y346" i="1"/>
  <c r="BP342" i="1"/>
  <c r="BN342" i="1"/>
  <c r="Z342" i="1"/>
  <c r="BP366" i="1"/>
  <c r="BN366" i="1"/>
  <c r="Z366" i="1"/>
  <c r="BP390" i="1"/>
  <c r="BN390" i="1"/>
  <c r="Z390" i="1"/>
  <c r="BP407" i="1"/>
  <c r="BN407" i="1"/>
  <c r="Z407" i="1"/>
  <c r="BP426" i="1"/>
  <c r="BN426" i="1"/>
  <c r="Z426" i="1"/>
  <c r="BP470" i="1"/>
  <c r="BN470" i="1"/>
  <c r="Z470" i="1"/>
  <c r="BP480" i="1"/>
  <c r="BN480" i="1"/>
  <c r="Z480" i="1"/>
  <c r="Y563" i="1"/>
  <c r="Y562" i="1"/>
  <c r="BP556" i="1"/>
  <c r="BN556" i="1"/>
  <c r="Z556" i="1"/>
  <c r="BP558" i="1"/>
  <c r="BN558" i="1"/>
  <c r="Z558" i="1"/>
  <c r="BP560" i="1"/>
  <c r="BN560" i="1"/>
  <c r="Z560" i="1"/>
  <c r="Y400" i="1"/>
  <c r="Z353" i="1"/>
  <c r="BN353" i="1"/>
  <c r="E588" i="1"/>
  <c r="Z97" i="1"/>
  <c r="BN97" i="1"/>
  <c r="F9" i="1"/>
  <c r="J9" i="1"/>
  <c r="F10" i="1"/>
  <c r="Y27" i="1"/>
  <c r="Y31" i="1"/>
  <c r="Y41" i="1"/>
  <c r="Y45" i="1"/>
  <c r="Y56" i="1"/>
  <c r="Y62" i="1"/>
  <c r="Y68" i="1"/>
  <c r="Y78" i="1"/>
  <c r="Y84" i="1"/>
  <c r="Y91" i="1"/>
  <c r="Y103" i="1"/>
  <c r="Y110" i="1"/>
  <c r="Y116" i="1"/>
  <c r="Y129" i="1"/>
  <c r="Y133" i="1"/>
  <c r="Y140" i="1"/>
  <c r="Y144" i="1"/>
  <c r="Y150" i="1"/>
  <c r="Y155" i="1"/>
  <c r="Y161" i="1"/>
  <c r="Y167" i="1"/>
  <c r="Y173" i="1"/>
  <c r="Y184" i="1"/>
  <c r="Y191" i="1"/>
  <c r="Y195" i="1"/>
  <c r="Y207" i="1"/>
  <c r="Y219" i="1"/>
  <c r="Y223" i="1"/>
  <c r="Y236" i="1"/>
  <c r="Y241" i="1"/>
  <c r="Y250" i="1"/>
  <c r="Y262" i="1"/>
  <c r="Y271" i="1"/>
  <c r="Y291" i="1"/>
  <c r="Y296" i="1"/>
  <c r="Y300" i="1"/>
  <c r="Y311" i="1"/>
  <c r="BP315" i="1"/>
  <c r="BN315" i="1"/>
  <c r="Z315" i="1"/>
  <c r="BP323" i="1"/>
  <c r="BN323" i="1"/>
  <c r="Z323" i="1"/>
  <c r="BP331" i="1"/>
  <c r="BN331" i="1"/>
  <c r="Z331" i="1"/>
  <c r="Y333" i="1"/>
  <c r="BP337" i="1"/>
  <c r="BN337" i="1"/>
  <c r="Z337" i="1"/>
  <c r="BP354" i="1"/>
  <c r="BN354" i="1"/>
  <c r="Z354" i="1"/>
  <c r="BP404" i="1"/>
  <c r="BN404" i="1"/>
  <c r="Z404" i="1"/>
  <c r="Y408" i="1"/>
  <c r="Y412" i="1"/>
  <c r="BP411" i="1"/>
  <c r="BN411" i="1"/>
  <c r="Z411" i="1"/>
  <c r="Z412" i="1" s="1"/>
  <c r="Y413" i="1"/>
  <c r="BP421" i="1"/>
  <c r="BN421" i="1"/>
  <c r="Z421" i="1"/>
  <c r="BP424" i="1"/>
  <c r="BN424" i="1"/>
  <c r="Z424" i="1"/>
  <c r="Y429" i="1"/>
  <c r="BP433" i="1"/>
  <c r="BN433" i="1"/>
  <c r="Z433" i="1"/>
  <c r="Z434" i="1" s="1"/>
  <c r="Y435" i="1"/>
  <c r="Y588" i="1"/>
  <c r="Y441" i="1"/>
  <c r="BP438" i="1"/>
  <c r="BN438" i="1"/>
  <c r="Z438" i="1"/>
  <c r="Z440" i="1" s="1"/>
  <c r="Y440" i="1"/>
  <c r="B588" i="1"/>
  <c r="S588" i="1"/>
  <c r="H9" i="1"/>
  <c r="X579" i="1"/>
  <c r="X580" i="1"/>
  <c r="Z23" i="1"/>
  <c r="BN23" i="1"/>
  <c r="Z25" i="1"/>
  <c r="BN25" i="1"/>
  <c r="X578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BN72" i="1"/>
  <c r="Z74" i="1"/>
  <c r="BN74" i="1"/>
  <c r="Z76" i="1"/>
  <c r="BN76" i="1"/>
  <c r="Z80" i="1"/>
  <c r="Z83" i="1" s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9" i="1"/>
  <c r="BN99" i="1"/>
  <c r="Z101" i="1"/>
  <c r="BN101" i="1"/>
  <c r="Z106" i="1"/>
  <c r="Z110" i="1" s="1"/>
  <c r="BN106" i="1"/>
  <c r="BP106" i="1"/>
  <c r="Z108" i="1"/>
  <c r="BN108" i="1"/>
  <c r="Y111" i="1"/>
  <c r="Z114" i="1"/>
  <c r="Z116" i="1" s="1"/>
  <c r="BN114" i="1"/>
  <c r="Z121" i="1"/>
  <c r="BN121" i="1"/>
  <c r="Z124" i="1"/>
  <c r="BN124" i="1"/>
  <c r="Z125" i="1"/>
  <c r="BN125" i="1"/>
  <c r="Z127" i="1"/>
  <c r="BN127" i="1"/>
  <c r="Z131" i="1"/>
  <c r="Z133" i="1" s="1"/>
  <c r="BN131" i="1"/>
  <c r="BP131" i="1"/>
  <c r="G588" i="1"/>
  <c r="Z138" i="1"/>
  <c r="Z139" i="1" s="1"/>
  <c r="BN138" i="1"/>
  <c r="Y139" i="1"/>
  <c r="Z142" i="1"/>
  <c r="Z144" i="1" s="1"/>
  <c r="BN142" i="1"/>
  <c r="BP142" i="1"/>
  <c r="Z148" i="1"/>
  <c r="Z149" i="1" s="1"/>
  <c r="BN148" i="1"/>
  <c r="Z153" i="1"/>
  <c r="Z154" i="1" s="1"/>
  <c r="BN153" i="1"/>
  <c r="BP153" i="1"/>
  <c r="Y154" i="1"/>
  <c r="Z157" i="1"/>
  <c r="Z161" i="1" s="1"/>
  <c r="BN157" i="1"/>
  <c r="BP157" i="1"/>
  <c r="Z159" i="1"/>
  <c r="BN159" i="1"/>
  <c r="Z165" i="1"/>
  <c r="Z166" i="1" s="1"/>
  <c r="BN165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0" i="1"/>
  <c r="BN180" i="1"/>
  <c r="Z182" i="1"/>
  <c r="BN182" i="1"/>
  <c r="Z189" i="1"/>
  <c r="Z190" i="1" s="1"/>
  <c r="BN189" i="1"/>
  <c r="Y190" i="1"/>
  <c r="Z193" i="1"/>
  <c r="BN193" i="1"/>
  <c r="BP193" i="1"/>
  <c r="Z199" i="1"/>
  <c r="BN199" i="1"/>
  <c r="Z201" i="1"/>
  <c r="BN201" i="1"/>
  <c r="Z203" i="1"/>
  <c r="BN203" i="1"/>
  <c r="Z205" i="1"/>
  <c r="BN205" i="1"/>
  <c r="Z209" i="1"/>
  <c r="Z218" i="1" s="1"/>
  <c r="BN209" i="1"/>
  <c r="BP209" i="1"/>
  <c r="Z211" i="1"/>
  <c r="BN211" i="1"/>
  <c r="Z213" i="1"/>
  <c r="BN213" i="1"/>
  <c r="Z215" i="1"/>
  <c r="BN215" i="1"/>
  <c r="Z217" i="1"/>
  <c r="BN217" i="1"/>
  <c r="Z221" i="1"/>
  <c r="BN221" i="1"/>
  <c r="BP221" i="1"/>
  <c r="K588" i="1"/>
  <c r="Z228" i="1"/>
  <c r="BN228" i="1"/>
  <c r="Z230" i="1"/>
  <c r="BN230" i="1"/>
  <c r="Z232" i="1"/>
  <c r="BN232" i="1"/>
  <c r="Z234" i="1"/>
  <c r="BN234" i="1"/>
  <c r="Y235" i="1"/>
  <c r="Z239" i="1"/>
  <c r="Z240" i="1" s="1"/>
  <c r="BN239" i="1"/>
  <c r="Z244" i="1"/>
  <c r="Z250" i="1" s="1"/>
  <c r="BN244" i="1"/>
  <c r="BP244" i="1"/>
  <c r="Z246" i="1"/>
  <c r="BN246" i="1"/>
  <c r="Z248" i="1"/>
  <c r="BN248" i="1"/>
  <c r="Y251" i="1"/>
  <c r="Y256" i="1"/>
  <c r="O588" i="1"/>
  <c r="Z260" i="1"/>
  <c r="Z262" i="1" s="1"/>
  <c r="BN260" i="1"/>
  <c r="Y263" i="1"/>
  <c r="P588" i="1"/>
  <c r="Z267" i="1"/>
  <c r="BN267" i="1"/>
  <c r="Z269" i="1"/>
  <c r="BN269" i="1"/>
  <c r="Y272" i="1"/>
  <c r="Y277" i="1"/>
  <c r="R588" i="1"/>
  <c r="Z289" i="1"/>
  <c r="Z290" i="1" s="1"/>
  <c r="BN289" i="1"/>
  <c r="Y290" i="1"/>
  <c r="Z294" i="1"/>
  <c r="Z295" i="1" s="1"/>
  <c r="BN294" i="1"/>
  <c r="BP294" i="1"/>
  <c r="Z298" i="1"/>
  <c r="BN298" i="1"/>
  <c r="BP298" i="1"/>
  <c r="T588" i="1"/>
  <c r="Y312" i="1"/>
  <c r="Z305" i="1"/>
  <c r="BN305" i="1"/>
  <c r="Z307" i="1"/>
  <c r="BN307" i="1"/>
  <c r="BP309" i="1"/>
  <c r="BN309" i="1"/>
  <c r="Z309" i="1"/>
  <c r="Y318" i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Z332" i="1" s="1"/>
  <c r="Y340" i="1"/>
  <c r="Y339" i="1"/>
  <c r="Z345" i="1"/>
  <c r="BP343" i="1"/>
  <c r="BN343" i="1"/>
  <c r="Z343" i="1"/>
  <c r="Y357" i="1"/>
  <c r="Y356" i="1"/>
  <c r="BP363" i="1"/>
  <c r="BN363" i="1"/>
  <c r="Z363" i="1"/>
  <c r="BP367" i="1"/>
  <c r="BN367" i="1"/>
  <c r="Z367" i="1"/>
  <c r="Y371" i="1"/>
  <c r="BP375" i="1"/>
  <c r="BN375" i="1"/>
  <c r="Z375" i="1"/>
  <c r="Z376" i="1" s="1"/>
  <c r="Y377" i="1"/>
  <c r="Y385" i="1"/>
  <c r="BP384" i="1"/>
  <c r="BN384" i="1"/>
  <c r="Z384" i="1"/>
  <c r="Z385" i="1" s="1"/>
  <c r="Y386" i="1"/>
  <c r="Y396" i="1"/>
  <c r="BP389" i="1"/>
  <c r="BN389" i="1"/>
  <c r="Z389" i="1"/>
  <c r="W588" i="1"/>
  <c r="Y395" i="1"/>
  <c r="BP393" i="1"/>
  <c r="BN393" i="1"/>
  <c r="Z393" i="1"/>
  <c r="BP446" i="1"/>
  <c r="BN446" i="1"/>
  <c r="Z446" i="1"/>
  <c r="Y448" i="1"/>
  <c r="Z588" i="1"/>
  <c r="Y453" i="1"/>
  <c r="BP451" i="1"/>
  <c r="BN451" i="1"/>
  <c r="Z451" i="1"/>
  <c r="Y454" i="1"/>
  <c r="BP469" i="1"/>
  <c r="BN469" i="1"/>
  <c r="Z469" i="1"/>
  <c r="BP472" i="1"/>
  <c r="BN472" i="1"/>
  <c r="Z472" i="1"/>
  <c r="BP479" i="1"/>
  <c r="BN479" i="1"/>
  <c r="Z479" i="1"/>
  <c r="BP486" i="1"/>
  <c r="BN486" i="1"/>
  <c r="Z486" i="1"/>
  <c r="BP488" i="1"/>
  <c r="BN488" i="1"/>
  <c r="Z488" i="1"/>
  <c r="Y490" i="1"/>
  <c r="BP497" i="1"/>
  <c r="BN497" i="1"/>
  <c r="Z497" i="1"/>
  <c r="BP501" i="1"/>
  <c r="BN501" i="1"/>
  <c r="Z501" i="1"/>
  <c r="Y504" i="1"/>
  <c r="BP508" i="1"/>
  <c r="BN508" i="1"/>
  <c r="Z508" i="1"/>
  <c r="U588" i="1"/>
  <c r="Y351" i="1"/>
  <c r="V588" i="1"/>
  <c r="Y372" i="1"/>
  <c r="BP361" i="1"/>
  <c r="BP365" i="1"/>
  <c r="BN365" i="1"/>
  <c r="Z365" i="1"/>
  <c r="Z371" i="1" s="1"/>
  <c r="BP369" i="1"/>
  <c r="BN369" i="1"/>
  <c r="Z369" i="1"/>
  <c r="Y376" i="1"/>
  <c r="BP391" i="1"/>
  <c r="BN391" i="1"/>
  <c r="Z391" i="1"/>
  <c r="BP399" i="1"/>
  <c r="BN399" i="1"/>
  <c r="Z399" i="1"/>
  <c r="Z400" i="1" s="1"/>
  <c r="Y401" i="1"/>
  <c r="Y409" i="1"/>
  <c r="BP403" i="1"/>
  <c r="BN403" i="1"/>
  <c r="Z403" i="1"/>
  <c r="BP406" i="1"/>
  <c r="BN406" i="1"/>
  <c r="Z406" i="1"/>
  <c r="BP422" i="1"/>
  <c r="BN422" i="1"/>
  <c r="Z422" i="1"/>
  <c r="BP427" i="1"/>
  <c r="BN427" i="1"/>
  <c r="Z427" i="1"/>
  <c r="Y434" i="1"/>
  <c r="Y447" i="1"/>
  <c r="BP443" i="1"/>
  <c r="BN443" i="1"/>
  <c r="Z443" i="1"/>
  <c r="Z447" i="1" s="1"/>
  <c r="BP452" i="1"/>
  <c r="BN452" i="1"/>
  <c r="Z452" i="1"/>
  <c r="Y458" i="1"/>
  <c r="BP457" i="1"/>
  <c r="BN457" i="1"/>
  <c r="Z457" i="1"/>
  <c r="Z458" i="1" s="1"/>
  <c r="Y459" i="1"/>
  <c r="Y462" i="1"/>
  <c r="BP461" i="1"/>
  <c r="BN461" i="1"/>
  <c r="Z461" i="1"/>
  <c r="Z462" i="1" s="1"/>
  <c r="Y463" i="1"/>
  <c r="AB588" i="1"/>
  <c r="Y482" i="1"/>
  <c r="BP467" i="1"/>
  <c r="BN467" i="1"/>
  <c r="Z467" i="1"/>
  <c r="BP471" i="1"/>
  <c r="BN471" i="1"/>
  <c r="Z471" i="1"/>
  <c r="BP474" i="1"/>
  <c r="BN474" i="1"/>
  <c r="Z474" i="1"/>
  <c r="BP481" i="1"/>
  <c r="BN481" i="1"/>
  <c r="Z481" i="1"/>
  <c r="Y483" i="1"/>
  <c r="Y489" i="1"/>
  <c r="BP485" i="1"/>
  <c r="BN485" i="1"/>
  <c r="Z485" i="1"/>
  <c r="BP487" i="1"/>
  <c r="BN487" i="1"/>
  <c r="Z487" i="1"/>
  <c r="Y505" i="1"/>
  <c r="BP498" i="1"/>
  <c r="BN498" i="1"/>
  <c r="Z498" i="1"/>
  <c r="BP502" i="1"/>
  <c r="BN502" i="1"/>
  <c r="Z502" i="1"/>
  <c r="BP514" i="1"/>
  <c r="BN514" i="1"/>
  <c r="Z514" i="1"/>
  <c r="Y516" i="1"/>
  <c r="Y534" i="1"/>
  <c r="BP529" i="1"/>
  <c r="BN529" i="1"/>
  <c r="Z529" i="1"/>
  <c r="AC588" i="1"/>
  <c r="BP531" i="1"/>
  <c r="BN531" i="1"/>
  <c r="Z531" i="1"/>
  <c r="BP533" i="1"/>
  <c r="BN533" i="1"/>
  <c r="Z533" i="1"/>
  <c r="Y535" i="1"/>
  <c r="Y553" i="1"/>
  <c r="BP547" i="1"/>
  <c r="BN547" i="1"/>
  <c r="Z547" i="1"/>
  <c r="Y554" i="1"/>
  <c r="BP549" i="1"/>
  <c r="BN549" i="1"/>
  <c r="Z549" i="1"/>
  <c r="BP551" i="1"/>
  <c r="BN551" i="1"/>
  <c r="Z551" i="1"/>
  <c r="BP567" i="1"/>
  <c r="BN567" i="1"/>
  <c r="Z567" i="1"/>
  <c r="Y569" i="1"/>
  <c r="Y576" i="1"/>
  <c r="BP575" i="1"/>
  <c r="BN575" i="1"/>
  <c r="Z575" i="1"/>
  <c r="Z576" i="1" s="1"/>
  <c r="Y577" i="1"/>
  <c r="X588" i="1"/>
  <c r="Y430" i="1"/>
  <c r="Y510" i="1"/>
  <c r="BP509" i="1"/>
  <c r="BN509" i="1"/>
  <c r="Z509" i="1"/>
  <c r="Y511" i="1"/>
  <c r="Y515" i="1"/>
  <c r="BP513" i="1"/>
  <c r="BN513" i="1"/>
  <c r="Z513" i="1"/>
  <c r="Z515" i="1" s="1"/>
  <c r="BP530" i="1"/>
  <c r="BN530" i="1"/>
  <c r="Z530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AD588" i="1"/>
  <c r="Y568" i="1"/>
  <c r="BP566" i="1"/>
  <c r="BN566" i="1"/>
  <c r="Z566" i="1"/>
  <c r="Z568" i="1" s="1"/>
  <c r="Z300" i="1" l="1"/>
  <c r="Z223" i="1"/>
  <c r="Z195" i="1"/>
  <c r="Z339" i="1"/>
  <c r="Z510" i="1"/>
  <c r="Z311" i="1"/>
  <c r="Z271" i="1"/>
  <c r="Z206" i="1"/>
  <c r="Z128" i="1"/>
  <c r="Z77" i="1"/>
  <c r="Z40" i="1"/>
  <c r="Z26" i="1"/>
  <c r="Z429" i="1"/>
  <c r="Z318" i="1"/>
  <c r="Z504" i="1"/>
  <c r="Z235" i="1"/>
  <c r="Y580" i="1"/>
  <c r="Z356" i="1"/>
  <c r="Z562" i="1"/>
  <c r="Y582" i="1"/>
  <c r="Y579" i="1"/>
  <c r="Y581" i="1" s="1"/>
  <c r="Z553" i="1"/>
  <c r="Z534" i="1"/>
  <c r="Z489" i="1"/>
  <c r="Z482" i="1"/>
  <c r="Z408" i="1"/>
  <c r="Z453" i="1"/>
  <c r="Z326" i="1"/>
  <c r="Z184" i="1"/>
  <c r="Z102" i="1"/>
  <c r="Z90" i="1"/>
  <c r="Z62" i="1"/>
  <c r="Z55" i="1"/>
  <c r="Z395" i="1"/>
  <c r="X581" i="1"/>
  <c r="Y578" i="1"/>
  <c r="Z583" i="1" l="1"/>
</calcChain>
</file>

<file path=xl/sharedStrings.xml><?xml version="1.0" encoding="utf-8"?>
<sst xmlns="http://schemas.openxmlformats.org/spreadsheetml/2006/main" count="2709" uniqueCount="972">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</sst>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971</v>
      </c>
      <c r="I5" s="952"/>
      <c r="J5" s="952"/>
      <c r="K5" s="952"/>
      <c r="L5" s="952"/>
      <c r="M5" s="761"/>
      <c r="N5" s="58"/>
      <c r="P5" s="24" t="s">
        <v>10</v>
      </c>
      <c r="Q5" s="1026">
        <v>45745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4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/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19</v>
      </c>
      <c r="Q8" s="807">
        <v>0.41666666666666669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21</v>
      </c>
      <c r="Q10" s="864"/>
      <c r="R10" s="865"/>
      <c r="U10" s="24" t="s">
        <v>22</v>
      </c>
      <c r="V10" s="704" t="s">
        <v>23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9"/>
      <c r="R11" s="800"/>
      <c r="U11" s="24" t="s">
        <v>26</v>
      </c>
      <c r="V11" s="1016" t="s">
        <v>27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28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29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30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31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32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33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34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16" t="s">
        <v>37</v>
      </c>
      <c r="D17" s="712" t="s">
        <v>38</v>
      </c>
      <c r="E17" s="775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74"/>
      <c r="R17" s="774"/>
      <c r="S17" s="774"/>
      <c r="T17" s="775"/>
      <c r="U17" s="1047" t="s">
        <v>50</v>
      </c>
      <c r="V17" s="770"/>
      <c r="W17" s="712" t="s">
        <v>51</v>
      </c>
      <c r="X17" s="712" t="s">
        <v>52</v>
      </c>
      <c r="Y17" s="1048" t="s">
        <v>53</v>
      </c>
      <c r="Z17" s="948" t="s">
        <v>54</v>
      </c>
      <c r="AA17" s="919" t="s">
        <v>55</v>
      </c>
      <c r="AB17" s="919" t="s">
        <v>56</v>
      </c>
      <c r="AC17" s="919" t="s">
        <v>57</v>
      </c>
      <c r="AD17" s="919" t="s">
        <v>58</v>
      </c>
      <c r="AE17" s="1010"/>
      <c r="AF17" s="1011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60</v>
      </c>
      <c r="V18" s="67" t="s">
        <v>61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62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63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81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88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89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68</v>
      </c>
      <c r="X35" s="669">
        <v>1036.8</v>
      </c>
      <c r="Y35" s="670">
        <f>IFERROR(IF(X35="",0,CEILING((X35/$H35),1)*$H35),"")</f>
        <v>1036.8000000000002</v>
      </c>
      <c r="Z35" s="36">
        <f>IFERROR(IF(Y35=0,"",ROUNDUP(Y35/H35,0)*0.01898),"")</f>
        <v>1.8220800000000001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1078.5599999999997</v>
      </c>
      <c r="BN35" s="64">
        <f>IFERROR(Y35*I35/H35,"0")</f>
        <v>1078.5600000000002</v>
      </c>
      <c r="BO35" s="64">
        <f>IFERROR(1/J35*(X35/H35),"0")</f>
        <v>1.4999999999999998</v>
      </c>
      <c r="BP35" s="64">
        <f>IFERROR(1/J35*(Y35/H35),"0")</f>
        <v>1.5000000000000002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95.999999999999986</v>
      </c>
      <c r="Y40" s="671">
        <f>IFERROR(Y35/H35,"0")+IFERROR(Y36/H36,"0")+IFERROR(Y37/H37,"0")+IFERROR(Y38/H38,"0")+IFERROR(Y39/H39,"0")</f>
        <v>96.000000000000014</v>
      </c>
      <c r="Z40" s="671">
        <f>IFERROR(IF(Z35="",0,Z35),"0")+IFERROR(IF(Z36="",0,Z36),"0")+IFERROR(IF(Z37="",0,Z37),"0")+IFERROR(IF(Z38="",0,Z38),"0")+IFERROR(IF(Z39="",0,Z39),"0")</f>
        <v>1.8220800000000001</v>
      </c>
      <c r="AA40" s="672"/>
      <c r="AB40" s="672"/>
      <c r="AC40" s="672"/>
    </row>
    <row r="41" spans="1:68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1036.8</v>
      </c>
      <c r="Y41" s="671">
        <f>IFERROR(SUM(Y35:Y39),"0")</f>
        <v>1036.8000000000002</v>
      </c>
      <c r="Z41" s="37"/>
      <c r="AA41" s="672"/>
      <c r="AB41" s="672"/>
      <c r="AC41" s="672"/>
    </row>
    <row r="42" spans="1:68" ht="14.25" hidden="1" customHeight="1" x14ac:dyDescent="0.25">
      <c r="A42" s="675" t="s">
        <v>63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109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89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68</v>
      </c>
      <c r="X48" s="669">
        <v>537.6</v>
      </c>
      <c r="Y48" s="670">
        <f t="shared" ref="Y48:Y54" si="0">IFERROR(IF(X48="",0,CEILING((X48/$H48),1)*$H48),"")</f>
        <v>537.59999999999991</v>
      </c>
      <c r="Z48" s="36">
        <f>IFERROR(IF(Y48=0,"",ROUNDUP(Y48/H48,0)*0.01898),"")</f>
        <v>0.91104000000000007</v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558.48000000000013</v>
      </c>
      <c r="BN48" s="64">
        <f t="shared" ref="BN48:BN54" si="2">IFERROR(Y48*I48/H48,"0")</f>
        <v>558.4799999999999</v>
      </c>
      <c r="BO48" s="64">
        <f t="shared" ref="BO48:BO54" si="3">IFERROR(1/J48*(X48/H48),"0")</f>
        <v>0.75000000000000011</v>
      </c>
      <c r="BP48" s="64">
        <f t="shared" ref="BP48:BP54" si="4">IFERROR(1/J48*(Y48/H48),"0")</f>
        <v>0.74999999999999989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68</v>
      </c>
      <c r="X49" s="669">
        <v>1036.8</v>
      </c>
      <c r="Y49" s="670">
        <f t="shared" si="0"/>
        <v>1036.8000000000002</v>
      </c>
      <c r="Z49" s="36">
        <f>IFERROR(IF(Y49=0,"",ROUNDUP(Y49/H49,0)*0.01898),"")</f>
        <v>1.8220800000000001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1078.5599999999997</v>
      </c>
      <c r="BN49" s="64">
        <f t="shared" si="2"/>
        <v>1078.5600000000002</v>
      </c>
      <c r="BO49" s="64">
        <f t="shared" si="3"/>
        <v>1.4999999999999998</v>
      </c>
      <c r="BP49" s="64">
        <f t="shared" si="4"/>
        <v>1.5000000000000002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144</v>
      </c>
      <c r="Y55" s="671">
        <f>IFERROR(Y48/H48,"0")+IFERROR(Y49/H49,"0")+IFERROR(Y50/H50,"0")+IFERROR(Y51/H51,"0")+IFERROR(Y52/H52,"0")+IFERROR(Y53/H53,"0")+IFERROR(Y54/H54,"0")</f>
        <v>144</v>
      </c>
      <c r="Z55" s="671">
        <f>IFERROR(IF(Z48="",0,Z48),"0")+IFERROR(IF(Z49="",0,Z49),"0")+IFERROR(IF(Z50="",0,Z50),"0")+IFERROR(IF(Z51="",0,Z51),"0")+IFERROR(IF(Z52="",0,Z52),"0")+IFERROR(IF(Z53="",0,Z53),"0")+IFERROR(IF(Z54="",0,Z54),"0")</f>
        <v>2.7331200000000004</v>
      </c>
      <c r="AA55" s="672"/>
      <c r="AB55" s="672"/>
      <c r="AC55" s="672"/>
    </row>
    <row r="56" spans="1:68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1574.4</v>
      </c>
      <c r="Y56" s="671">
        <f>IFERROR(SUM(Y48:Y54),"0")</f>
        <v>1574.4</v>
      </c>
      <c r="Z56" s="37"/>
      <c r="AA56" s="672"/>
      <c r="AB56" s="672"/>
      <c r="AC56" s="672"/>
    </row>
    <row r="57" spans="1:68" ht="14.25" hidden="1" customHeight="1" x14ac:dyDescent="0.25">
      <c r="A57" s="675" t="s">
        <v>130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68</v>
      </c>
      <c r="X58" s="669">
        <v>777.6</v>
      </c>
      <c r="Y58" s="670">
        <f>IFERROR(IF(X58="",0,CEILING((X58/$H58),1)*$H58),"")</f>
        <v>777.6</v>
      </c>
      <c r="Z58" s="36">
        <f>IFERROR(IF(Y58=0,"",ROUNDUP(Y58/H58,0)*0.01898),"")</f>
        <v>1.36656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808.91999999999985</v>
      </c>
      <c r="BN58" s="64">
        <f>IFERROR(Y58*I58/H58,"0")</f>
        <v>808.91999999999985</v>
      </c>
      <c r="BO58" s="64">
        <f>IFERROR(1/J58*(X58/H58),"0")</f>
        <v>1.125</v>
      </c>
      <c r="BP58" s="64">
        <f>IFERROR(1/J58*(Y58/H58),"0")</f>
        <v>1.125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72</v>
      </c>
      <c r="Y62" s="671">
        <f>IFERROR(Y58/H58,"0")+IFERROR(Y59/H59,"0")+IFERROR(Y60/H60,"0")+IFERROR(Y61/H61,"0")</f>
        <v>72</v>
      </c>
      <c r="Z62" s="671">
        <f>IFERROR(IF(Z58="",0,Z58),"0")+IFERROR(IF(Z59="",0,Z59),"0")+IFERROR(IF(Z60="",0,Z60),"0")+IFERROR(IF(Z61="",0,Z61),"0")</f>
        <v>1.36656</v>
      </c>
      <c r="AA62" s="672"/>
      <c r="AB62" s="672"/>
      <c r="AC62" s="672"/>
    </row>
    <row r="63" spans="1:68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777.6</v>
      </c>
      <c r="Y63" s="671">
        <f>IFERROR(SUM(Y58:Y61),"0")</f>
        <v>777.6</v>
      </c>
      <c r="Z63" s="37"/>
      <c r="AA63" s="672"/>
      <c r="AB63" s="672"/>
      <c r="AC63" s="672"/>
    </row>
    <row r="64" spans="1:68" ht="14.25" hidden="1" customHeight="1" x14ac:dyDescent="0.25">
      <c r="A64" s="675" t="s">
        <v>141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63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68</v>
      </c>
      <c r="X73" s="669">
        <v>67.2</v>
      </c>
      <c r="Y73" s="670">
        <f t="shared" si="5"/>
        <v>67.2</v>
      </c>
      <c r="Z73" s="36">
        <f>IFERROR(IF(Y73=0,"",ROUNDUP(Y73/H73,0)*0.01898),"")</f>
        <v>0.15184</v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71.256</v>
      </c>
      <c r="BN73" s="64">
        <f t="shared" si="7"/>
        <v>71.256</v>
      </c>
      <c r="BO73" s="64">
        <f t="shared" si="8"/>
        <v>0.125</v>
      </c>
      <c r="BP73" s="64">
        <f t="shared" si="9"/>
        <v>0.125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8</v>
      </c>
      <c r="Y77" s="671">
        <f>IFERROR(Y71/H71,"0")+IFERROR(Y72/H72,"0")+IFERROR(Y73/H73,"0")+IFERROR(Y74/H74,"0")+IFERROR(Y75/H75,"0")+IFERROR(Y76/H76,"0")</f>
        <v>8</v>
      </c>
      <c r="Z77" s="671">
        <f>IFERROR(IF(Z71="",0,Z71),"0")+IFERROR(IF(Z72="",0,Z72),"0")+IFERROR(IF(Z73="",0,Z73),"0")+IFERROR(IF(Z74="",0,Z74),"0")+IFERROR(IF(Z75="",0,Z75),"0")+IFERROR(IF(Z76="",0,Z76),"0")</f>
        <v>0.15184</v>
      </c>
      <c r="AA77" s="672"/>
      <c r="AB77" s="672"/>
      <c r="AC77" s="672"/>
    </row>
    <row r="78" spans="1:68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67.2</v>
      </c>
      <c r="Y78" s="671">
        <f>IFERROR(SUM(Y71:Y76),"0")</f>
        <v>67.2</v>
      </c>
      <c r="Z78" s="37"/>
      <c r="AA78" s="672"/>
      <c r="AB78" s="672"/>
      <c r="AC78" s="672"/>
    </row>
    <row r="79" spans="1:68" ht="14.25" hidden="1" customHeight="1" x14ac:dyDescent="0.25">
      <c r="A79" s="675" t="s">
        <v>167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68</v>
      </c>
      <c r="X80" s="669">
        <v>124.8</v>
      </c>
      <c r="Y80" s="670">
        <f>IFERROR(IF(X80="",0,CEILING((X80/$H80),1)*$H80),"")</f>
        <v>124.8</v>
      </c>
      <c r="Z80" s="36">
        <f>IFERROR(IF(Y80=0,"",ROUNDUP(Y80/H80,0)*0.01898),"")</f>
        <v>0.30368000000000001</v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131.76</v>
      </c>
      <c r="BN80" s="64">
        <f>IFERROR(Y80*I80/H80,"0")</f>
        <v>131.76</v>
      </c>
      <c r="BO80" s="64">
        <f>IFERROR(1/J80*(X80/H80),"0")</f>
        <v>0.25</v>
      </c>
      <c r="BP80" s="64">
        <f>IFERROR(1/J80*(Y80/H80),"0")</f>
        <v>0.25</v>
      </c>
    </row>
    <row r="81" spans="1:68" ht="37.5" hidden="1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16</v>
      </c>
      <c r="Y83" s="671">
        <f>IFERROR(Y80/H80,"0")+IFERROR(Y81/H81,"0")+IFERROR(Y82/H82,"0")</f>
        <v>16</v>
      </c>
      <c r="Z83" s="671">
        <f>IFERROR(IF(Z80="",0,Z80),"0")+IFERROR(IF(Z81="",0,Z81),"0")+IFERROR(IF(Z82="",0,Z82),"0")</f>
        <v>0.30368000000000001</v>
      </c>
      <c r="AA83" s="672"/>
      <c r="AB83" s="672"/>
      <c r="AC83" s="672"/>
    </row>
    <row r="84" spans="1:68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124.8</v>
      </c>
      <c r="Y84" s="671">
        <f>IFERROR(SUM(Y80:Y82),"0")</f>
        <v>124.8</v>
      </c>
      <c r="Z84" s="37"/>
      <c r="AA84" s="672"/>
      <c r="AB84" s="672"/>
      <c r="AC84" s="672"/>
    </row>
    <row r="85" spans="1:68" ht="16.5" hidden="1" customHeight="1" x14ac:dyDescent="0.25">
      <c r="A85" s="703" t="s">
        <v>175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89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hidden="1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68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hidden="1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hidden="1" customHeight="1" x14ac:dyDescent="0.25">
      <c r="A92" s="675" t="s">
        <v>63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68</v>
      </c>
      <c r="X93" s="669">
        <v>259.2</v>
      </c>
      <c r="Y93" s="670">
        <f t="shared" ref="Y93:Y101" si="10">IFERROR(IF(X93="",0,CEILING((X93/$H93),1)*$H93),"")</f>
        <v>259.2</v>
      </c>
      <c r="Z93" s="36">
        <f>IFERROR(IF(Y93=0,"",ROUNDUP(Y93/H93,0)*0.01898),"")</f>
        <v>0.60736000000000001</v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275.80799999999999</v>
      </c>
      <c r="BN93" s="64">
        <f t="shared" ref="BN93:BN101" si="12">IFERROR(Y93*I93/H93,"0")</f>
        <v>275.80799999999999</v>
      </c>
      <c r="BO93" s="64">
        <f t="shared" ref="BO93:BO101" si="13">IFERROR(1/J93*(X93/H93),"0")</f>
        <v>0.5</v>
      </c>
      <c r="BP93" s="64">
        <f t="shared" ref="BP93:BP101" si="14">IFERROR(1/J93*(Y93/H93),"0")</f>
        <v>0.5</v>
      </c>
    </row>
    <row r="94" spans="1:68" ht="27" hidden="1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4" t="s">
        <v>189</v>
      </c>
      <c r="Q95" s="678"/>
      <c r="R95" s="678"/>
      <c r="S95" s="678"/>
      <c r="T95" s="679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6" t="s">
        <v>193</v>
      </c>
      <c r="Q96" s="678"/>
      <c r="R96" s="678"/>
      <c r="S96" s="678"/>
      <c r="T96" s="679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57" t="s">
        <v>197</v>
      </c>
      <c r="Q97" s="678"/>
      <c r="R97" s="678"/>
      <c r="S97" s="678"/>
      <c r="T97" s="679"/>
      <c r="U97" s="34"/>
      <c r="V97" s="34"/>
      <c r="W97" s="35" t="s">
        <v>68</v>
      </c>
      <c r="X97" s="669">
        <v>64.8</v>
      </c>
      <c r="Y97" s="670">
        <f t="shared" si="10"/>
        <v>64.800000000000011</v>
      </c>
      <c r="Z97" s="36">
        <f>IFERROR(IF(Y97=0,"",ROUNDUP(Y97/H97,0)*0.00651),"")</f>
        <v>0.15623999999999999</v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70.847999999999985</v>
      </c>
      <c r="BN97" s="64">
        <f t="shared" si="12"/>
        <v>70.848000000000013</v>
      </c>
      <c r="BO97" s="64">
        <f t="shared" si="13"/>
        <v>0.13186813186813187</v>
      </c>
      <c r="BP97" s="64">
        <f t="shared" si="14"/>
        <v>0.1318681318681319</v>
      </c>
    </row>
    <row r="98" spans="1:68" ht="27" hidden="1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53" t="s">
        <v>199</v>
      </c>
      <c r="Q98" s="678"/>
      <c r="R98" s="678"/>
      <c r="S98" s="678"/>
      <c r="T98" s="679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56</v>
      </c>
      <c r="Y102" s="671">
        <f>IFERROR(Y93/H93,"0")+IFERROR(Y94/H94,"0")+IFERROR(Y95/H95,"0")+IFERROR(Y96/H96,"0")+IFERROR(Y97/H97,"0")+IFERROR(Y98/H98,"0")+IFERROR(Y99/H99,"0")+IFERROR(Y100/H100,"0")+IFERROR(Y101/H101,"0")</f>
        <v>56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0.76360000000000006</v>
      </c>
      <c r="AA102" s="672"/>
      <c r="AB102" s="672"/>
      <c r="AC102" s="672"/>
    </row>
    <row r="103" spans="1:68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324</v>
      </c>
      <c r="Y103" s="671">
        <f>IFERROR(SUM(Y93:Y101),"0")</f>
        <v>324</v>
      </c>
      <c r="Z103" s="37"/>
      <c r="AA103" s="672"/>
      <c r="AB103" s="672"/>
      <c r="AC103" s="672"/>
    </row>
    <row r="104" spans="1:68" ht="16.5" hidden="1" customHeight="1" x14ac:dyDescent="0.25">
      <c r="A104" s="703" t="s">
        <v>206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89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68</v>
      </c>
      <c r="X106" s="669">
        <v>1209.5999999999999</v>
      </c>
      <c r="Y106" s="670">
        <f>IFERROR(IF(X106="",0,CEILING((X106/$H106),1)*$H106),"")</f>
        <v>1209.6000000000001</v>
      </c>
      <c r="Z106" s="36">
        <f>IFERROR(IF(Y106=0,"",ROUNDUP(Y106/H106,0)*0.01898),"")</f>
        <v>2.1257600000000001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1258.3199999999997</v>
      </c>
      <c r="BN106" s="64">
        <f>IFERROR(Y106*I106/H106,"0")</f>
        <v>1258.3200000000002</v>
      </c>
      <c r="BO106" s="64">
        <f>IFERROR(1/J106*(X106/H106),"0")</f>
        <v>1.7499999999999998</v>
      </c>
      <c r="BP106" s="64">
        <f>IFERROR(1/J106*(Y106/H106),"0")</f>
        <v>1.75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111.99999999999999</v>
      </c>
      <c r="Y110" s="671">
        <f>IFERROR(Y106/H106,"0")+IFERROR(Y107/H107,"0")+IFERROR(Y108/H108,"0")+IFERROR(Y109/H109,"0")</f>
        <v>112</v>
      </c>
      <c r="Z110" s="671">
        <f>IFERROR(IF(Z106="",0,Z106),"0")+IFERROR(IF(Z107="",0,Z107),"0")+IFERROR(IF(Z108="",0,Z108),"0")+IFERROR(IF(Z109="",0,Z109),"0")</f>
        <v>2.1257600000000001</v>
      </c>
      <c r="AA110" s="672"/>
      <c r="AB110" s="672"/>
      <c r="AC110" s="672"/>
    </row>
    <row r="111" spans="1:68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1209.5999999999999</v>
      </c>
      <c r="Y111" s="671">
        <f>IFERROR(SUM(Y106:Y109),"0")</f>
        <v>1209.6000000000001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130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hidden="1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hidden="1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hidden="1" customHeight="1" x14ac:dyDescent="0.25">
      <c r="A118" s="675" t="s">
        <v>63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68</v>
      </c>
      <c r="X119" s="669">
        <v>518.4</v>
      </c>
      <c r="Y119" s="670">
        <f t="shared" ref="Y119:Y127" si="15">IFERROR(IF(X119="",0,CEILING((X119/$H119),1)*$H119),"")</f>
        <v>518.4</v>
      </c>
      <c r="Z119" s="36">
        <f>IFERROR(IF(Y119=0,"",ROUNDUP(Y119/H119,0)*0.01898),"")</f>
        <v>1.21472</v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551.23199999999997</v>
      </c>
      <c r="BN119" s="64">
        <f t="shared" ref="BN119:BN127" si="17">IFERROR(Y119*I119/H119,"0")</f>
        <v>551.23199999999997</v>
      </c>
      <c r="BO119" s="64">
        <f t="shared" ref="BO119:BO127" si="18">IFERROR(1/J119*(X119/H119),"0")</f>
        <v>1</v>
      </c>
      <c r="BP119" s="64">
        <f t="shared" ref="BP119:BP127" si="19">IFERROR(1/J119*(Y119/H119),"0")</f>
        <v>1</v>
      </c>
    </row>
    <row r="120" spans="1:68" ht="16.5" hidden="1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0" t="s">
        <v>227</v>
      </c>
      <c r="Q120" s="678"/>
      <c r="R120" s="678"/>
      <c r="S120" s="678"/>
      <c r="T120" s="679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hidden="1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68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992" t="s">
        <v>234</v>
      </c>
      <c r="Q123" s="678"/>
      <c r="R123" s="678"/>
      <c r="S123" s="678"/>
      <c r="T123" s="679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68</v>
      </c>
      <c r="X124" s="669">
        <v>64.8</v>
      </c>
      <c r="Y124" s="670">
        <f t="shared" si="15"/>
        <v>64.800000000000011</v>
      </c>
      <c r="Z124" s="36">
        <f t="shared" si="20"/>
        <v>0.15623999999999999</v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70.847999999999985</v>
      </c>
      <c r="BN124" s="64">
        <f t="shared" si="17"/>
        <v>70.848000000000013</v>
      </c>
      <c r="BO124" s="64">
        <f t="shared" si="18"/>
        <v>0.13186813186813187</v>
      </c>
      <c r="BP124" s="64">
        <f t="shared" si="19"/>
        <v>0.1318681318681319</v>
      </c>
    </row>
    <row r="125" spans="1:68" ht="27" hidden="1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5" t="s">
        <v>238</v>
      </c>
      <c r="Q125" s="678"/>
      <c r="R125" s="678"/>
      <c r="S125" s="678"/>
      <c r="T125" s="679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88</v>
      </c>
      <c r="Y128" s="671">
        <f>IFERROR(Y119/H119,"0")+IFERROR(Y120/H120,"0")+IFERROR(Y121/H121,"0")+IFERROR(Y122/H122,"0")+IFERROR(Y123/H123,"0")+IFERROR(Y124/H124,"0")+IFERROR(Y125/H125,"0")+IFERROR(Y126/H126,"0")+IFERROR(Y127/H127,"0")</f>
        <v>88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1.37096</v>
      </c>
      <c r="AA128" s="672"/>
      <c r="AB128" s="672"/>
      <c r="AC128" s="672"/>
    </row>
    <row r="129" spans="1:68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583.19999999999993</v>
      </c>
      <c r="Y129" s="671">
        <f>IFERROR(SUM(Y119:Y127),"0")</f>
        <v>583.20000000000005</v>
      </c>
      <c r="Z129" s="37"/>
      <c r="AA129" s="672"/>
      <c r="AB129" s="672"/>
      <c r="AC129" s="672"/>
    </row>
    <row r="130" spans="1:68" ht="14.25" hidden="1" customHeight="1" x14ac:dyDescent="0.25">
      <c r="A130" s="675" t="s">
        <v>167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251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89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141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63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87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89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141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63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284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130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141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hidden="1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68</v>
      </c>
      <c r="X177" s="669">
        <v>352.8</v>
      </c>
      <c r="Y177" s="670">
        <f t="shared" si="21"/>
        <v>352.8</v>
      </c>
      <c r="Z177" s="36">
        <f>IFERROR(IF(Y177=0,"",ROUNDUP(Y177/H177,0)*0.00902),"")</f>
        <v>0.75768000000000002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370.44000000000005</v>
      </c>
      <c r="BN177" s="64">
        <f t="shared" si="23"/>
        <v>370.44000000000005</v>
      </c>
      <c r="BO177" s="64">
        <f t="shared" si="24"/>
        <v>0.63636363636363635</v>
      </c>
      <c r="BP177" s="64">
        <f t="shared" si="25"/>
        <v>0.63636363636363635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68</v>
      </c>
      <c r="X178" s="669">
        <v>151.19999999999999</v>
      </c>
      <c r="Y178" s="670">
        <f t="shared" si="21"/>
        <v>151.20000000000002</v>
      </c>
      <c r="Z178" s="36">
        <f>IFERROR(IF(Y178=0,"",ROUNDUP(Y178/H178,0)*0.00502),"")</f>
        <v>0.36143999999999998</v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160.55999999999997</v>
      </c>
      <c r="BN178" s="64">
        <f t="shared" si="23"/>
        <v>160.56</v>
      </c>
      <c r="BO178" s="64">
        <f t="shared" si="24"/>
        <v>0.30769230769230765</v>
      </c>
      <c r="BP178" s="64">
        <f t="shared" si="25"/>
        <v>0.30769230769230771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2" t="s">
        <v>303</v>
      </c>
      <c r="Q180" s="678"/>
      <c r="R180" s="678"/>
      <c r="S180" s="678"/>
      <c r="T180" s="679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68</v>
      </c>
      <c r="X181" s="669">
        <v>340.2</v>
      </c>
      <c r="Y181" s="670">
        <f t="shared" si="21"/>
        <v>340.2</v>
      </c>
      <c r="Z181" s="36">
        <f>IFERROR(IF(Y181=0,"",ROUNDUP(Y181/H181,0)*0.00502),"")</f>
        <v>0.81324000000000007</v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356.40000000000003</v>
      </c>
      <c r="BN181" s="64">
        <f t="shared" si="23"/>
        <v>356.40000000000003</v>
      </c>
      <c r="BO181" s="64">
        <f t="shared" si="24"/>
        <v>0.6923076923076924</v>
      </c>
      <c r="BP181" s="64">
        <f t="shared" si="25"/>
        <v>0.6923076923076924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318</v>
      </c>
      <c r="Y184" s="671">
        <f>IFERROR(Y175/H175,"0")+IFERROR(Y176/H176,"0")+IFERROR(Y177/H177,"0")+IFERROR(Y178/H178,"0")+IFERROR(Y179/H179,"0")+IFERROR(Y180/H180,"0")+IFERROR(Y181/H181,"0")+IFERROR(Y182/H182,"0")+IFERROR(Y183/H183,"0")</f>
        <v>318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1.9323600000000001</v>
      </c>
      <c r="AA184" s="672"/>
      <c r="AB184" s="672"/>
      <c r="AC184" s="672"/>
    </row>
    <row r="185" spans="1:68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844.2</v>
      </c>
      <c r="Y185" s="671">
        <f>IFERROR(SUM(Y175:Y183),"0")</f>
        <v>844.2</v>
      </c>
      <c r="Z185" s="37"/>
      <c r="AA185" s="672"/>
      <c r="AB185" s="672"/>
      <c r="AC185" s="672"/>
    </row>
    <row r="186" spans="1:68" ht="16.5" hidden="1" customHeight="1" x14ac:dyDescent="0.25">
      <c r="A186" s="703" t="s">
        <v>312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89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130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141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68</v>
      </c>
      <c r="X198" s="669">
        <v>518.4</v>
      </c>
      <c r="Y198" s="670">
        <f t="shared" ref="Y198:Y205" si="26">IFERROR(IF(X198="",0,CEILING((X198/$H198),1)*$H198),"")</f>
        <v>518.40000000000009</v>
      </c>
      <c r="Z198" s="36">
        <f>IFERROR(IF(Y198=0,"",ROUNDUP(Y198/H198,0)*0.00902),"")</f>
        <v>0.86592000000000002</v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538.55999999999995</v>
      </c>
      <c r="BN198" s="64">
        <f t="shared" ref="BN198:BN205" si="28">IFERROR(Y198*I198/H198,"0")</f>
        <v>538.56000000000006</v>
      </c>
      <c r="BO198" s="64">
        <f t="shared" ref="BO198:BO205" si="29">IFERROR(1/J198*(X198/H198),"0")</f>
        <v>0.72727272727272718</v>
      </c>
      <c r="BP198" s="64">
        <f t="shared" ref="BP198:BP205" si="30">IFERROR(1/J198*(Y198/H198),"0")</f>
        <v>0.7272727272727274</v>
      </c>
    </row>
    <row r="199" spans="1:68" ht="27" hidden="1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68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68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95.999999999999986</v>
      </c>
      <c r="Y206" s="671">
        <f>IFERROR(Y198/H198,"0")+IFERROR(Y199/H199,"0")+IFERROR(Y200/H200,"0")+IFERROR(Y201/H201,"0")+IFERROR(Y202/H202,"0")+IFERROR(Y203/H203,"0")+IFERROR(Y204/H204,"0")+IFERROR(Y205/H205,"0")</f>
        <v>96.000000000000014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0.86592000000000002</v>
      </c>
      <c r="AA206" s="672"/>
      <c r="AB206" s="672"/>
      <c r="AC206" s="672"/>
    </row>
    <row r="207" spans="1:68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518.4</v>
      </c>
      <c r="Y207" s="671">
        <f>IFERROR(SUM(Y198:Y205),"0")</f>
        <v>518.40000000000009</v>
      </c>
      <c r="Z207" s="37"/>
      <c r="AA207" s="672"/>
      <c r="AB207" s="672"/>
      <c r="AC207" s="672"/>
    </row>
    <row r="208" spans="1:68" ht="14.25" hidden="1" customHeight="1" x14ac:dyDescent="0.25">
      <c r="A208" s="675" t="s">
        <v>63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68</v>
      </c>
      <c r="X211" s="669">
        <v>1183.2</v>
      </c>
      <c r="Y211" s="670">
        <f t="shared" si="31"/>
        <v>1183.1999999999998</v>
      </c>
      <c r="Z211" s="36">
        <f>IFERROR(IF(Y211=0,"",ROUNDUP(Y211/H211,0)*0.01898),"")</f>
        <v>2.58128</v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1253.7840000000001</v>
      </c>
      <c r="BN211" s="64">
        <f t="shared" si="33"/>
        <v>1253.7839999999999</v>
      </c>
      <c r="BO211" s="64">
        <f t="shared" si="34"/>
        <v>2.1250000000000004</v>
      </c>
      <c r="BP211" s="64">
        <f t="shared" si="35"/>
        <v>2.125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68</v>
      </c>
      <c r="X212" s="669">
        <v>57.6</v>
      </c>
      <c r="Y212" s="670">
        <f t="shared" si="31"/>
        <v>57.599999999999994</v>
      </c>
      <c r="Z212" s="36">
        <f t="shared" ref="Z212:Z217" si="36">IFERROR(IF(Y212=0,"",ROUNDUP(Y212/H212,0)*0.00651),"")</f>
        <v>0.15623999999999999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64.08</v>
      </c>
      <c r="BN212" s="64">
        <f t="shared" si="33"/>
        <v>64.079999999999984</v>
      </c>
      <c r="BO212" s="64">
        <f t="shared" si="34"/>
        <v>0.13186813186813187</v>
      </c>
      <c r="BP212" s="64">
        <f t="shared" si="35"/>
        <v>0.13186813186813187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68</v>
      </c>
      <c r="X214" s="669">
        <v>115.2</v>
      </c>
      <c r="Y214" s="670">
        <f t="shared" si="31"/>
        <v>115.19999999999999</v>
      </c>
      <c r="Z214" s="36">
        <f t="shared" si="36"/>
        <v>0.31247999999999998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127.29600000000001</v>
      </c>
      <c r="BN214" s="64">
        <f t="shared" si="33"/>
        <v>127.29600000000001</v>
      </c>
      <c r="BO214" s="64">
        <f t="shared" si="34"/>
        <v>0.26373626373626374</v>
      </c>
      <c r="BP214" s="64">
        <f t="shared" si="35"/>
        <v>0.26373626373626374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68</v>
      </c>
      <c r="X215" s="669">
        <v>86.4</v>
      </c>
      <c r="Y215" s="670">
        <f t="shared" si="31"/>
        <v>86.399999999999991</v>
      </c>
      <c r="Z215" s="36">
        <f t="shared" si="36"/>
        <v>0.23436000000000001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95.472000000000023</v>
      </c>
      <c r="BN215" s="64">
        <f t="shared" si="33"/>
        <v>95.472000000000008</v>
      </c>
      <c r="BO215" s="64">
        <f t="shared" si="34"/>
        <v>0.19780219780219785</v>
      </c>
      <c r="BP215" s="64">
        <f t="shared" si="35"/>
        <v>0.19780219780219782</v>
      </c>
    </row>
    <row r="216" spans="1:68" ht="27" hidden="1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68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68</v>
      </c>
      <c r="X217" s="669">
        <v>28.8</v>
      </c>
      <c r="Y217" s="670">
        <f t="shared" si="31"/>
        <v>28.799999999999997</v>
      </c>
      <c r="Z217" s="36">
        <f t="shared" si="36"/>
        <v>7.8119999999999995E-2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31.896000000000001</v>
      </c>
      <c r="BN217" s="64">
        <f t="shared" si="33"/>
        <v>31.896000000000001</v>
      </c>
      <c r="BO217" s="64">
        <f t="shared" si="34"/>
        <v>6.5934065934065936E-2</v>
      </c>
      <c r="BP217" s="64">
        <f t="shared" si="35"/>
        <v>6.5934065934065936E-2</v>
      </c>
    </row>
    <row r="218" spans="1:68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256</v>
      </c>
      <c r="Y218" s="671">
        <f>IFERROR(Y209/H209,"0")+IFERROR(Y210/H210,"0")+IFERROR(Y211/H211,"0")+IFERROR(Y212/H212,"0")+IFERROR(Y213/H213,"0")+IFERROR(Y214/H214,"0")+IFERROR(Y215/H215,"0")+IFERROR(Y216/H216,"0")+IFERROR(Y217/H217,"0")</f>
        <v>256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3.3624800000000001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1471.2</v>
      </c>
      <c r="Y219" s="671">
        <f>IFERROR(SUM(Y209:Y217),"0")</f>
        <v>1471.1999999999998</v>
      </c>
      <c r="Z219" s="37"/>
      <c r="AA219" s="672"/>
      <c r="AB219" s="672"/>
      <c r="AC219" s="672"/>
    </row>
    <row r="220" spans="1:68" ht="14.25" hidden="1" customHeight="1" x14ac:dyDescent="0.25">
      <c r="A220" s="675" t="s">
        <v>167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68</v>
      </c>
      <c r="X221" s="669">
        <v>28.8</v>
      </c>
      <c r="Y221" s="670">
        <f>IFERROR(IF(X221="",0,CEILING((X221/$H221),1)*$H221),"")</f>
        <v>28.799999999999997</v>
      </c>
      <c r="Z221" s="36">
        <f>IFERROR(IF(Y221=0,"",ROUNDUP(Y221/H221,0)*0.00651),"")</f>
        <v>7.8119999999999995E-2</v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31.824000000000002</v>
      </c>
      <c r="BN221" s="64">
        <f>IFERROR(Y221*I221/H221,"0")</f>
        <v>31.824000000000002</v>
      </c>
      <c r="BO221" s="64">
        <f>IFERROR(1/J221*(X221/H221),"0")</f>
        <v>6.5934065934065936E-2</v>
      </c>
      <c r="BP221" s="64">
        <f>IFERROR(1/J221*(Y221/H221),"0")</f>
        <v>6.5934065934065936E-2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68</v>
      </c>
      <c r="X222" s="669">
        <v>28.8</v>
      </c>
      <c r="Y222" s="670">
        <f>IFERROR(IF(X222="",0,CEILING((X222/$H222),1)*$H222),"")</f>
        <v>28.799999999999997</v>
      </c>
      <c r="Z222" s="36">
        <f>IFERROR(IF(Y222=0,"",ROUNDUP(Y222/H222,0)*0.00651),"")</f>
        <v>7.8119999999999995E-2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31.824000000000002</v>
      </c>
      <c r="BN222" s="64">
        <f>IFERROR(Y222*I222/H222,"0")</f>
        <v>31.824000000000002</v>
      </c>
      <c r="BO222" s="64">
        <f>IFERROR(1/J222*(X222/H222),"0")</f>
        <v>6.5934065934065936E-2</v>
      </c>
      <c r="BP222" s="64">
        <f>IFERROR(1/J222*(Y222/H222),"0")</f>
        <v>6.5934065934065936E-2</v>
      </c>
    </row>
    <row r="223" spans="1:68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24</v>
      </c>
      <c r="Y223" s="671">
        <f>IFERROR(Y221/H221,"0")+IFERROR(Y222/H222,"0")</f>
        <v>24</v>
      </c>
      <c r="Z223" s="671">
        <f>IFERROR(IF(Z221="",0,Z221),"0")+IFERROR(IF(Z222="",0,Z222),"0")</f>
        <v>0.15623999999999999</v>
      </c>
      <c r="AA223" s="672"/>
      <c r="AB223" s="672"/>
      <c r="AC223" s="672"/>
    </row>
    <row r="224" spans="1:68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57.6</v>
      </c>
      <c r="Y224" s="671">
        <f>IFERROR(SUM(Y221:Y222),"0")</f>
        <v>57.599999999999994</v>
      </c>
      <c r="Z224" s="37"/>
      <c r="AA224" s="672"/>
      <c r="AB224" s="672"/>
      <c r="AC224" s="672"/>
    </row>
    <row r="225" spans="1:68" ht="16.5" hidden="1" customHeight="1" x14ac:dyDescent="0.25">
      <c r="A225" s="703" t="s">
        <v>373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89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130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4" t="s">
        <v>395</v>
      </c>
      <c r="Q238" s="678"/>
      <c r="R238" s="678"/>
      <c r="S238" s="678"/>
      <c r="T238" s="679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8"/>
      <c r="R239" s="678"/>
      <c r="S239" s="678"/>
      <c r="T239" s="679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398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89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416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89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420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89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429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63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68</v>
      </c>
      <c r="X268" s="669">
        <v>172.8</v>
      </c>
      <c r="Y268" s="670">
        <f>IFERROR(IF(X268="",0,CEILING((X268/$H268),1)*$H268),"")</f>
        <v>172.79999999999998</v>
      </c>
      <c r="Z268" s="36">
        <f>IFERROR(IF(Y268=0,"",ROUNDUP(Y268/H268,0)*0.00651),"")</f>
        <v>0.46872000000000003</v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190.94400000000005</v>
      </c>
      <c r="BN268" s="64">
        <f>IFERROR(Y268*I268/H268,"0")</f>
        <v>190.94400000000002</v>
      </c>
      <c r="BO268" s="64">
        <f>IFERROR(1/J268*(X268/H268),"0")</f>
        <v>0.3956043956043957</v>
      </c>
      <c r="BP268" s="64">
        <f>IFERROR(1/J268*(Y268/H268),"0")</f>
        <v>0.39560439560439564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68</v>
      </c>
      <c r="X269" s="669">
        <v>172.8</v>
      </c>
      <c r="Y269" s="670">
        <f>IFERROR(IF(X269="",0,CEILING((X269/$H269),1)*$H269),"")</f>
        <v>172.79999999999998</v>
      </c>
      <c r="Z269" s="36">
        <f>IFERROR(IF(Y269=0,"",ROUNDUP(Y269/H269,0)*0.00651),"")</f>
        <v>0.46872000000000003</v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185.76000000000005</v>
      </c>
      <c r="BN269" s="64">
        <f>IFERROR(Y269*I269/H269,"0")</f>
        <v>185.76</v>
      </c>
      <c r="BO269" s="64">
        <f>IFERROR(1/J269*(X269/H269),"0")</f>
        <v>0.3956043956043957</v>
      </c>
      <c r="BP269" s="64">
        <f>IFERROR(1/J269*(Y269/H269),"0")</f>
        <v>0.39560439560439564</v>
      </c>
    </row>
    <row r="270" spans="1:68" ht="37.5" hidden="1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144.00000000000003</v>
      </c>
      <c r="Y271" s="671">
        <f>IFERROR(Y266/H266,"0")+IFERROR(Y267/H267,"0")+IFERROR(Y268/H268,"0")+IFERROR(Y269/H269,"0")+IFERROR(Y270/H270,"0")</f>
        <v>144</v>
      </c>
      <c r="Z271" s="671">
        <f>IFERROR(IF(Z266="",0,Z266),"0")+IFERROR(IF(Z267="",0,Z267),"0")+IFERROR(IF(Z268="",0,Z268),"0")+IFERROR(IF(Z269="",0,Z269),"0")+IFERROR(IF(Z270="",0,Z270),"0")</f>
        <v>0.93744000000000005</v>
      </c>
      <c r="AA271" s="672"/>
      <c r="AB271" s="672"/>
      <c r="AC271" s="672"/>
    </row>
    <row r="272" spans="1:68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345.6</v>
      </c>
      <c r="Y272" s="671">
        <f>IFERROR(SUM(Y266:Y270),"0")</f>
        <v>345.59999999999997</v>
      </c>
      <c r="Z272" s="37"/>
      <c r="AA272" s="672"/>
      <c r="AB272" s="672"/>
      <c r="AC272" s="672"/>
    </row>
    <row r="273" spans="1:68" ht="16.5" hidden="1" customHeight="1" x14ac:dyDescent="0.25">
      <c r="A273" s="703" t="s">
        <v>445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89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141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63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455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63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462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89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141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470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89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141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63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hidden="1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hidden="1" customHeight="1" x14ac:dyDescent="0.25">
      <c r="A328" s="675" t="s">
        <v>167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68</v>
      </c>
      <c r="X329" s="669">
        <v>134.4</v>
      </c>
      <c r="Y329" s="670">
        <f>IFERROR(IF(X329="",0,CEILING((X329/$H329),1)*$H329),"")</f>
        <v>134.4</v>
      </c>
      <c r="Z329" s="36">
        <f>IFERROR(IF(Y329=0,"",ROUNDUP(Y329/H329,0)*0.01898),"")</f>
        <v>0.30368000000000001</v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142.70400000000001</v>
      </c>
      <c r="BN329" s="64">
        <f>IFERROR(Y329*I329/H329,"0")</f>
        <v>142.70400000000001</v>
      </c>
      <c r="BO329" s="64">
        <f>IFERROR(1/J329*(X329/H329),"0")</f>
        <v>0.25</v>
      </c>
      <c r="BP329" s="64">
        <f>IFERROR(1/J329*(Y329/H329),"0")</f>
        <v>0.25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68</v>
      </c>
      <c r="X330" s="669">
        <v>312</v>
      </c>
      <c r="Y330" s="670">
        <f>IFERROR(IF(X330="",0,CEILING((X330/$H330),1)*$H330),"")</f>
        <v>312</v>
      </c>
      <c r="Z330" s="36">
        <f>IFERROR(IF(Y330=0,"",ROUNDUP(Y330/H330,0)*0.01898),"")</f>
        <v>0.75919999999999999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332.76000000000005</v>
      </c>
      <c r="BN330" s="64">
        <f>IFERROR(Y330*I330/H330,"0")</f>
        <v>332.76000000000005</v>
      </c>
      <c r="BO330" s="64">
        <f>IFERROR(1/J330*(X330/H330),"0")</f>
        <v>0.625</v>
      </c>
      <c r="BP330" s="64">
        <f>IFERROR(1/J330*(Y330/H330),"0")</f>
        <v>0.625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68</v>
      </c>
      <c r="X331" s="669">
        <v>134.4</v>
      </c>
      <c r="Y331" s="670">
        <f>IFERROR(IF(X331="",0,CEILING((X331/$H331),1)*$H331),"")</f>
        <v>134.4</v>
      </c>
      <c r="Z331" s="36">
        <f>IFERROR(IF(Y331=0,"",ROUNDUP(Y331/H331,0)*0.01898),"")</f>
        <v>0.30368000000000001</v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142.70400000000001</v>
      </c>
      <c r="BN331" s="64">
        <f>IFERROR(Y331*I331/H331,"0")</f>
        <v>142.70400000000001</v>
      </c>
      <c r="BO331" s="64">
        <f>IFERROR(1/J331*(X331/H331),"0")</f>
        <v>0.25</v>
      </c>
      <c r="BP331" s="64">
        <f>IFERROR(1/J331*(Y331/H331),"0")</f>
        <v>0.25</v>
      </c>
    </row>
    <row r="332" spans="1:68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72</v>
      </c>
      <c r="Y332" s="671">
        <f>IFERROR(Y329/H329,"0")+IFERROR(Y330/H330,"0")+IFERROR(Y331/H331,"0")</f>
        <v>72</v>
      </c>
      <c r="Z332" s="671">
        <f>IFERROR(IF(Z329="",0,Z329),"0")+IFERROR(IF(Z330="",0,Z330),"0")+IFERROR(IF(Z331="",0,Z331),"0")</f>
        <v>1.36656</v>
      </c>
      <c r="AA332" s="672"/>
      <c r="AB332" s="672"/>
      <c r="AC332" s="672"/>
    </row>
    <row r="333" spans="1:68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580.79999999999995</v>
      </c>
      <c r="Y333" s="671">
        <f>IFERROR(SUM(Y329:Y331),"0")</f>
        <v>580.79999999999995</v>
      </c>
      <c r="Z333" s="37"/>
      <c r="AA333" s="672"/>
      <c r="AB333" s="672"/>
      <c r="AC333" s="672"/>
    </row>
    <row r="334" spans="1:68" ht="14.25" hidden="1" customHeight="1" x14ac:dyDescent="0.25">
      <c r="A334" s="675" t="s">
        <v>81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5" t="s">
        <v>527</v>
      </c>
      <c r="Q335" s="678"/>
      <c r="R335" s="678"/>
      <c r="S335" s="678"/>
      <c r="T335" s="679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1035" t="s">
        <v>531</v>
      </c>
      <c r="Q336" s="678"/>
      <c r="R336" s="678"/>
      <c r="S336" s="678"/>
      <c r="T336" s="679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hidden="1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hidden="1" customHeight="1" x14ac:dyDescent="0.25">
      <c r="A341" s="675" t="s">
        <v>538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547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141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63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68</v>
      </c>
      <c r="X353" s="669">
        <v>64.8</v>
      </c>
      <c r="Y353" s="670">
        <f>IFERROR(IF(X353="",0,CEILING((X353/$H353),1)*$H353),"")</f>
        <v>64.8</v>
      </c>
      <c r="Z353" s="36">
        <f>IFERROR(IF(Y353=0,"",ROUNDUP(Y353/H353,0)*0.01898),"")</f>
        <v>0.15184</v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68.951999999999998</v>
      </c>
      <c r="BN353" s="64">
        <f>IFERROR(Y353*I353/H353,"0")</f>
        <v>68.951999999999998</v>
      </c>
      <c r="BO353" s="64">
        <f>IFERROR(1/J353*(X353/H353),"0")</f>
        <v>0.125</v>
      </c>
      <c r="BP353" s="64">
        <f>IFERROR(1/J353*(Y353/H353),"0")</f>
        <v>0.125</v>
      </c>
    </row>
    <row r="354" spans="1:68" ht="27" hidden="1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8</v>
      </c>
      <c r="Y356" s="671">
        <f>IFERROR(Y353/H353,"0")+IFERROR(Y354/H354,"0")+IFERROR(Y355/H355,"0")</f>
        <v>8</v>
      </c>
      <c r="Z356" s="671">
        <f>IFERROR(IF(Z353="",0,Z353),"0")+IFERROR(IF(Z354="",0,Z354),"0")+IFERROR(IF(Z355="",0,Z355),"0")</f>
        <v>0.15184</v>
      </c>
      <c r="AA356" s="672"/>
      <c r="AB356" s="672"/>
      <c r="AC356" s="672"/>
    </row>
    <row r="357" spans="1:68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64.8</v>
      </c>
      <c r="Y357" s="671">
        <f>IFERROR(SUM(Y353:Y355),"0")</f>
        <v>64.8</v>
      </c>
      <c r="Z357" s="37"/>
      <c r="AA357" s="672"/>
      <c r="AB357" s="672"/>
      <c r="AC357" s="672"/>
    </row>
    <row r="358" spans="1:68" ht="27.75" hidden="1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561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89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68</v>
      </c>
      <c r="X361" s="669">
        <v>840</v>
      </c>
      <c r="Y361" s="670">
        <f t="shared" ref="Y361:Y370" si="52">IFERROR(IF(X361="",0,CEILING((X361/$H361),1)*$H361),"")</f>
        <v>840</v>
      </c>
      <c r="Z361" s="36">
        <f>IFERROR(IF(Y361=0,"",ROUNDUP(Y361/H361,0)*0.02039),"")</f>
        <v>1.14184</v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866.88</v>
      </c>
      <c r="BN361" s="64">
        <f t="shared" ref="BN361:BN370" si="54">IFERROR(Y361*I361/H361,"0")</f>
        <v>866.88</v>
      </c>
      <c r="BO361" s="64">
        <f t="shared" ref="BO361:BO370" si="55">IFERROR(1/J361*(X361/H361),"0")</f>
        <v>1.1666666666666665</v>
      </c>
      <c r="BP361" s="64">
        <f t="shared" ref="BP361:BP370" si="56">IFERROR(1/J361*(Y361/H361),"0")</f>
        <v>1.1666666666666665</v>
      </c>
    </row>
    <row r="362" spans="1:68" ht="37.5" hidden="1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hidden="1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68</v>
      </c>
      <c r="X364" s="669">
        <v>480</v>
      </c>
      <c r="Y364" s="670">
        <f t="shared" si="52"/>
        <v>480</v>
      </c>
      <c r="Z364" s="36">
        <f>IFERROR(IF(Y364=0,"",ROUNDUP(Y364/H364,0)*0.02175),"")</f>
        <v>0.69599999999999995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495.36</v>
      </c>
      <c r="BN364" s="64">
        <f t="shared" si="54"/>
        <v>495.36</v>
      </c>
      <c r="BO364" s="64">
        <f t="shared" si="55"/>
        <v>0.66666666666666663</v>
      </c>
      <c r="BP364" s="64">
        <f t="shared" si="56"/>
        <v>0.66666666666666663</v>
      </c>
    </row>
    <row r="365" spans="1:68" ht="27" hidden="1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68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68</v>
      </c>
      <c r="X367" s="669">
        <v>675</v>
      </c>
      <c r="Y367" s="670">
        <f t="shared" si="52"/>
        <v>675</v>
      </c>
      <c r="Z367" s="36">
        <f>IFERROR(IF(Y367=0,"",ROUNDUP(Y367/H367,0)*0.02175),"")</f>
        <v>0.9787499999999999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696.6</v>
      </c>
      <c r="BN367" s="64">
        <f t="shared" si="54"/>
        <v>696.6</v>
      </c>
      <c r="BO367" s="64">
        <f t="shared" si="55"/>
        <v>0.9375</v>
      </c>
      <c r="BP367" s="64">
        <f t="shared" si="56"/>
        <v>0.9375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133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133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2.8165899999999997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1995</v>
      </c>
      <c r="Y372" s="671">
        <f>IFERROR(SUM(Y361:Y370),"0")</f>
        <v>1995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130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68</v>
      </c>
      <c r="X374" s="669">
        <v>840</v>
      </c>
      <c r="Y374" s="670">
        <f>IFERROR(IF(X374="",0,CEILING((X374/$H374),1)*$H374),"")</f>
        <v>840</v>
      </c>
      <c r="Z374" s="36">
        <f>IFERROR(IF(Y374=0,"",ROUNDUP(Y374/H374,0)*0.02175),"")</f>
        <v>1.218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866.88</v>
      </c>
      <c r="BN374" s="64">
        <f>IFERROR(Y374*I374/H374,"0")</f>
        <v>866.88</v>
      </c>
      <c r="BO374" s="64">
        <f>IFERROR(1/J374*(X374/H374),"0")</f>
        <v>1.1666666666666665</v>
      </c>
      <c r="BP374" s="64">
        <f>IFERROR(1/J374*(Y374/H374),"0")</f>
        <v>1.1666666666666665</v>
      </c>
    </row>
    <row r="375" spans="1:68" ht="27" hidden="1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56</v>
      </c>
      <c r="Y376" s="671">
        <f>IFERROR(Y374/H374,"0")+IFERROR(Y375/H375,"0")</f>
        <v>56</v>
      </c>
      <c r="Z376" s="671">
        <f>IFERROR(IF(Z374="",0,Z374),"0")+IFERROR(IF(Z375="",0,Z375),"0")</f>
        <v>1.218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840</v>
      </c>
      <c r="Y377" s="671">
        <f>IFERROR(SUM(Y374:Y375),"0")</f>
        <v>840</v>
      </c>
      <c r="Z377" s="37"/>
      <c r="AA377" s="672"/>
      <c r="AB377" s="672"/>
      <c r="AC377" s="672"/>
    </row>
    <row r="378" spans="1:68" ht="14.25" hidden="1" customHeight="1" x14ac:dyDescent="0.25">
      <c r="A378" s="675" t="s">
        <v>63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8"/>
      <c r="R379" s="678"/>
      <c r="S379" s="678"/>
      <c r="T379" s="679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1" t="s">
        <v>596</v>
      </c>
      <c r="Q380" s="678"/>
      <c r="R380" s="678"/>
      <c r="S380" s="678"/>
      <c r="T380" s="679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167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708" t="s">
        <v>600</v>
      </c>
      <c r="Q384" s="678"/>
      <c r="R384" s="678"/>
      <c r="S384" s="678"/>
      <c r="T384" s="679"/>
      <c r="U384" s="34"/>
      <c r="V384" s="34"/>
      <c r="W384" s="35" t="s">
        <v>68</v>
      </c>
      <c r="X384" s="669">
        <v>144</v>
      </c>
      <c r="Y384" s="670">
        <f>IFERROR(IF(X384="",0,CEILING((X384/$H384),1)*$H384),"")</f>
        <v>144</v>
      </c>
      <c r="Z384" s="36">
        <f>IFERROR(IF(Y384=0,"",ROUNDUP(Y384/H384,0)*0.01898),"")</f>
        <v>0.30368000000000001</v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152.304</v>
      </c>
      <c r="BN384" s="64">
        <f>IFERROR(Y384*I384/H384,"0")</f>
        <v>152.304</v>
      </c>
      <c r="BO384" s="64">
        <f>IFERROR(1/J384*(X384/H384),"0")</f>
        <v>0.25</v>
      </c>
      <c r="BP384" s="64">
        <f>IFERROR(1/J384*(Y384/H384),"0")</f>
        <v>0.25</v>
      </c>
    </row>
    <row r="385" spans="1:68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16</v>
      </c>
      <c r="Y385" s="671">
        <f>IFERROR(Y384/H384,"0")</f>
        <v>16</v>
      </c>
      <c r="Z385" s="671">
        <f>IFERROR(IF(Z384="",0,Z384),"0")</f>
        <v>0.30368000000000001</v>
      </c>
      <c r="AA385" s="672"/>
      <c r="AB385" s="672"/>
      <c r="AC385" s="672"/>
    </row>
    <row r="386" spans="1:68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144</v>
      </c>
      <c r="Y386" s="671">
        <f>IFERROR(SUM(Y384:Y384),"0")</f>
        <v>144</v>
      </c>
      <c r="Z386" s="37"/>
      <c r="AA386" s="672"/>
      <c r="AB386" s="672"/>
      <c r="AC386" s="672"/>
    </row>
    <row r="387" spans="1:68" ht="16.5" hidden="1" customHeight="1" x14ac:dyDescent="0.25">
      <c r="A387" s="703" t="s">
        <v>602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89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68</v>
      </c>
      <c r="X392" s="669">
        <v>1036.8</v>
      </c>
      <c r="Y392" s="670">
        <f t="shared" si="57"/>
        <v>1036.8000000000002</v>
      </c>
      <c r="Z392" s="36">
        <f>IFERROR(IF(Y392=0,"",ROUNDUP(Y392/H392,0)*0.01898),"")</f>
        <v>1.8220800000000001</v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1078.5599999999997</v>
      </c>
      <c r="BN392" s="64">
        <f t="shared" si="59"/>
        <v>1078.5600000000002</v>
      </c>
      <c r="BO392" s="64">
        <f t="shared" si="60"/>
        <v>1.4999999999999998</v>
      </c>
      <c r="BP392" s="64">
        <f t="shared" si="61"/>
        <v>1.5000000000000002</v>
      </c>
    </row>
    <row r="393" spans="1:68" ht="37.5" hidden="1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95.999999999999986</v>
      </c>
      <c r="Y395" s="671">
        <f>IFERROR(Y389/H389,"0")+IFERROR(Y390/H390,"0")+IFERROR(Y391/H391,"0")+IFERROR(Y392/H392,"0")+IFERROR(Y393/H393,"0")+IFERROR(Y394/H394,"0")</f>
        <v>96.000000000000014</v>
      </c>
      <c r="Z395" s="671">
        <f>IFERROR(IF(Z389="",0,Z389),"0")+IFERROR(IF(Z390="",0,Z390),"0")+IFERROR(IF(Z391="",0,Z391),"0")+IFERROR(IF(Z392="",0,Z392),"0")+IFERROR(IF(Z393="",0,Z393),"0")+IFERROR(IF(Z394="",0,Z394),"0")</f>
        <v>1.8220800000000001</v>
      </c>
      <c r="AA395" s="672"/>
      <c r="AB395" s="672"/>
      <c r="AC395" s="672"/>
    </row>
    <row r="396" spans="1:68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1036.8</v>
      </c>
      <c r="Y396" s="671">
        <f>IFERROR(SUM(Y389:Y394),"0")</f>
        <v>1036.8000000000002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141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63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68</v>
      </c>
      <c r="X403" s="669">
        <v>432</v>
      </c>
      <c r="Y403" s="670">
        <f>IFERROR(IF(X403="",0,CEILING((X403/$H403),1)*$H403),"")</f>
        <v>432</v>
      </c>
      <c r="Z403" s="36">
        <f>IFERROR(IF(Y403=0,"",ROUNDUP(Y403/H403,0)*0.01898),"")</f>
        <v>0.91104000000000007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456.91199999999998</v>
      </c>
      <c r="BN403" s="64">
        <f>IFERROR(Y403*I403/H403,"0")</f>
        <v>456.91199999999998</v>
      </c>
      <c r="BO403" s="64">
        <f>IFERROR(1/J403*(X403/H403),"0")</f>
        <v>0.75</v>
      </c>
      <c r="BP403" s="64">
        <f>IFERROR(1/J403*(Y403/H403),"0")</f>
        <v>0.75</v>
      </c>
    </row>
    <row r="404" spans="1:68" ht="37.5" hidden="1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8"/>
      <c r="R404" s="678"/>
      <c r="S404" s="678"/>
      <c r="T404" s="679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68</v>
      </c>
      <c r="X406" s="669">
        <v>57.6</v>
      </c>
      <c r="Y406" s="670">
        <f>IFERROR(IF(X406="",0,CEILING((X406/$H406),1)*$H406),"")</f>
        <v>57.599999999999994</v>
      </c>
      <c r="Z406" s="36">
        <f>IFERROR(IF(Y406=0,"",ROUNDUP(Y406/H406,0)*0.00651),"")</f>
        <v>0.15623999999999999</v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63.936000000000007</v>
      </c>
      <c r="BN406" s="64">
        <f>IFERROR(Y406*I406/H406,"0")</f>
        <v>63.935999999999993</v>
      </c>
      <c r="BO406" s="64">
        <f>IFERROR(1/J406*(X406/H406),"0")</f>
        <v>0.13186813186813187</v>
      </c>
      <c r="BP406" s="64">
        <f>IFERROR(1/J406*(Y406/H406),"0")</f>
        <v>0.13186813186813187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72</v>
      </c>
      <c r="Y408" s="671">
        <f>IFERROR(Y403/H403,"0")+IFERROR(Y404/H404,"0")+IFERROR(Y405/H405,"0")+IFERROR(Y406/H406,"0")+IFERROR(Y407/H407,"0")</f>
        <v>72</v>
      </c>
      <c r="Z408" s="671">
        <f>IFERROR(IF(Z403="",0,Z403),"0")+IFERROR(IF(Z404="",0,Z404),"0")+IFERROR(IF(Z405="",0,Z405),"0")+IFERROR(IF(Z406="",0,Z406),"0")+IFERROR(IF(Z407="",0,Z407),"0")</f>
        <v>1.06728</v>
      </c>
      <c r="AA408" s="672"/>
      <c r="AB408" s="672"/>
      <c r="AC408" s="672"/>
    </row>
    <row r="409" spans="1:68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489.6</v>
      </c>
      <c r="Y409" s="671">
        <f>IFERROR(SUM(Y403:Y407),"0")</f>
        <v>489.6</v>
      </c>
      <c r="Z409" s="37"/>
      <c r="AA409" s="672"/>
      <c r="AB409" s="672"/>
      <c r="AC409" s="672"/>
    </row>
    <row r="410" spans="1:68" ht="14.25" hidden="1" customHeight="1" x14ac:dyDescent="0.25">
      <c r="A410" s="675" t="s">
        <v>167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08" t="s">
        <v>639</v>
      </c>
      <c r="Q411" s="678"/>
      <c r="R411" s="678"/>
      <c r="S411" s="678"/>
      <c r="T411" s="679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642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141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1041" t="s">
        <v>645</v>
      </c>
      <c r="Q417" s="678"/>
      <c r="R417" s="678"/>
      <c r="S417" s="678"/>
      <c r="T417" s="679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4" t="s">
        <v>649</v>
      </c>
      <c r="Q418" s="678"/>
      <c r="R418" s="678"/>
      <c r="S418" s="678"/>
      <c r="T418" s="679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4" t="s">
        <v>649</v>
      </c>
      <c r="Q419" s="678"/>
      <c r="R419" s="678"/>
      <c r="S419" s="678"/>
      <c r="T419" s="679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8" t="s">
        <v>654</v>
      </c>
      <c r="Q420" s="678"/>
      <c r="R420" s="678"/>
      <c r="S420" s="678"/>
      <c r="T420" s="679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4" t="s">
        <v>659</v>
      </c>
      <c r="Q422" s="678"/>
      <c r="R422" s="678"/>
      <c r="S422" s="678"/>
      <c r="T422" s="679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1" t="s">
        <v>669</v>
      </c>
      <c r="Q426" s="678"/>
      <c r="R426" s="678"/>
      <c r="S426" s="678"/>
      <c r="T426" s="679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hidden="1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hidden="1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hidden="1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hidden="1" customHeight="1" x14ac:dyDescent="0.25">
      <c r="A431" s="675" t="s">
        <v>63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681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130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141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37" t="s">
        <v>690</v>
      </c>
      <c r="Q443" s="678"/>
      <c r="R443" s="678"/>
      <c r="S443" s="678"/>
      <c r="T443" s="679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24" t="s">
        <v>697</v>
      </c>
      <c r="Q445" s="678"/>
      <c r="R445" s="678"/>
      <c r="S445" s="678"/>
      <c r="T445" s="679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703" t="s">
        <v>701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141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8"/>
      <c r="R452" s="678"/>
      <c r="S452" s="678"/>
      <c r="T452" s="679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709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141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167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716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89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hidden="1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hidden="1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68</v>
      </c>
      <c r="X469" s="669">
        <v>802.56</v>
      </c>
      <c r="Y469" s="670">
        <f t="shared" si="68"/>
        <v>802.56000000000006</v>
      </c>
      <c r="Z469" s="36">
        <f>IFERROR(IF(Y469=0,"",ROUNDUP(Y469/H469,0)*0.01196),"")</f>
        <v>1.81792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857.27999999999975</v>
      </c>
      <c r="BN469" s="64">
        <f t="shared" si="70"/>
        <v>857.28</v>
      </c>
      <c r="BO469" s="64">
        <f t="shared" si="71"/>
        <v>1.4615384615384615</v>
      </c>
      <c r="BP469" s="64">
        <f t="shared" si="72"/>
        <v>1.4615384615384617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68</v>
      </c>
      <c r="X470" s="669">
        <v>802.56</v>
      </c>
      <c r="Y470" s="670">
        <f t="shared" si="68"/>
        <v>802.56000000000006</v>
      </c>
      <c r="Z470" s="36">
        <f>IFERROR(IF(Y470=0,"",ROUNDUP(Y470/H470,0)*0.01196),"")</f>
        <v>1.81792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857.27999999999975</v>
      </c>
      <c r="BN470" s="64">
        <f t="shared" si="70"/>
        <v>857.28</v>
      </c>
      <c r="BO470" s="64">
        <f t="shared" si="71"/>
        <v>1.4615384615384615</v>
      </c>
      <c r="BP470" s="64">
        <f t="shared" si="72"/>
        <v>1.4615384615384617</v>
      </c>
    </row>
    <row r="471" spans="1:68" ht="16.5" hidden="1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4" t="s">
        <v>734</v>
      </c>
      <c r="Q472" s="678"/>
      <c r="R472" s="678"/>
      <c r="S472" s="678"/>
      <c r="T472" s="679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2" t="s">
        <v>742</v>
      </c>
      <c r="Q476" s="678"/>
      <c r="R476" s="678"/>
      <c r="S476" s="678"/>
      <c r="T476" s="679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7" t="s">
        <v>745</v>
      </c>
      <c r="Q477" s="678"/>
      <c r="R477" s="678"/>
      <c r="S477" s="678"/>
      <c r="T477" s="679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86" t="s">
        <v>749</v>
      </c>
      <c r="Q478" s="678"/>
      <c r="R478" s="678"/>
      <c r="S478" s="678"/>
      <c r="T478" s="679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303.99999999999994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304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3.63584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1605.12</v>
      </c>
      <c r="Y483" s="671">
        <f>IFERROR(SUM(Y467:Y481),"0")</f>
        <v>1605.1200000000001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130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hidden="1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68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21" t="s">
        <v>760</v>
      </c>
      <c r="Q486" s="678"/>
      <c r="R486" s="678"/>
      <c r="S486" s="678"/>
      <c r="T486" s="679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27" t="s">
        <v>764</v>
      </c>
      <c r="Q487" s="678"/>
      <c r="R487" s="678"/>
      <c r="S487" s="678"/>
      <c r="T487" s="679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2" t="s">
        <v>767</v>
      </c>
      <c r="Q488" s="678"/>
      <c r="R488" s="678"/>
      <c r="S488" s="678"/>
      <c r="T488" s="679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hidden="1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141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1" t="s">
        <v>770</v>
      </c>
      <c r="Q492" s="678"/>
      <c r="R492" s="678"/>
      <c r="S492" s="678"/>
      <c r="T492" s="679"/>
      <c r="U492" s="34"/>
      <c r="V492" s="34"/>
      <c r="W492" s="35" t="s">
        <v>68</v>
      </c>
      <c r="X492" s="669">
        <v>211.2</v>
      </c>
      <c r="Y492" s="670">
        <f t="shared" ref="Y492:Y503" si="73">IFERROR(IF(X492="",0,CEILING((X492/$H492),1)*$H492),"")</f>
        <v>211.20000000000002</v>
      </c>
      <c r="Z492" s="36">
        <f>IFERROR(IF(Y492=0,"",ROUNDUP(Y492/H492,0)*0.01196),"")</f>
        <v>0.47839999999999999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225.59999999999997</v>
      </c>
      <c r="BN492" s="64">
        <f t="shared" ref="BN492:BN503" si="75">IFERROR(Y492*I492/H492,"0")</f>
        <v>225.60000000000002</v>
      </c>
      <c r="BO492" s="64">
        <f t="shared" ref="BO492:BO503" si="76">IFERROR(1/J492*(X492/H492),"0")</f>
        <v>0.38461538461538458</v>
      </c>
      <c r="BP492" s="64">
        <f t="shared" ref="BP492:BP503" si="77">IFERROR(1/J492*(Y492/H492),"0")</f>
        <v>0.38461538461538464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5" t="s">
        <v>774</v>
      </c>
      <c r="Q493" s="678"/>
      <c r="R493" s="678"/>
      <c r="S493" s="678"/>
      <c r="T493" s="679"/>
      <c r="U493" s="34"/>
      <c r="V493" s="34"/>
      <c r="W493" s="35" t="s">
        <v>68</v>
      </c>
      <c r="X493" s="669">
        <v>337.92</v>
      </c>
      <c r="Y493" s="670">
        <f t="shared" si="73"/>
        <v>337.92</v>
      </c>
      <c r="Z493" s="36">
        <f>IFERROR(IF(Y493=0,"",ROUNDUP(Y493/H493,0)*0.01196),"")</f>
        <v>0.76544000000000001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360.96</v>
      </c>
      <c r="BN493" s="64">
        <f t="shared" si="75"/>
        <v>360.96</v>
      </c>
      <c r="BO493" s="64">
        <f t="shared" si="76"/>
        <v>0.61538461538461542</v>
      </c>
      <c r="BP493" s="64">
        <f t="shared" si="77"/>
        <v>0.61538461538461542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877" t="s">
        <v>778</v>
      </c>
      <c r="Q494" s="678"/>
      <c r="R494" s="678"/>
      <c r="S494" s="678"/>
      <c r="T494" s="679"/>
      <c r="U494" s="34"/>
      <c r="V494" s="34"/>
      <c r="W494" s="35" t="s">
        <v>68</v>
      </c>
      <c r="X494" s="669">
        <v>84.48</v>
      </c>
      <c r="Y494" s="670">
        <f t="shared" si="73"/>
        <v>84.48</v>
      </c>
      <c r="Z494" s="36">
        <f>IFERROR(IF(Y494=0,"",ROUNDUP(Y494/H494,0)*0.01196),"")</f>
        <v>0.19136</v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90.24</v>
      </c>
      <c r="BN494" s="64">
        <f t="shared" si="75"/>
        <v>90.24</v>
      </c>
      <c r="BO494" s="64">
        <f t="shared" si="76"/>
        <v>0.15384615384615385</v>
      </c>
      <c r="BP494" s="64">
        <f t="shared" si="77"/>
        <v>0.15384615384615385</v>
      </c>
    </row>
    <row r="495" spans="1:68" ht="27" hidden="1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3" t="s">
        <v>782</v>
      </c>
      <c r="Q495" s="678"/>
      <c r="R495" s="678"/>
      <c r="S495" s="678"/>
      <c r="T495" s="679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6" t="s">
        <v>785</v>
      </c>
      <c r="Q496" s="678"/>
      <c r="R496" s="678"/>
      <c r="S496" s="678"/>
      <c r="T496" s="679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8"/>
      <c r="R497" s="678"/>
      <c r="S497" s="678"/>
      <c r="T497" s="679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87" t="s">
        <v>789</v>
      </c>
      <c r="Q498" s="678"/>
      <c r="R498" s="678"/>
      <c r="S498" s="678"/>
      <c r="T498" s="679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873" t="s">
        <v>794</v>
      </c>
      <c r="Q500" s="678"/>
      <c r="R500" s="678"/>
      <c r="S500" s="678"/>
      <c r="T500" s="679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45" t="s">
        <v>799</v>
      </c>
      <c r="Q502" s="678"/>
      <c r="R502" s="678"/>
      <c r="S502" s="678"/>
      <c r="T502" s="679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120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120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1.4352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633.6</v>
      </c>
      <c r="Y505" s="671">
        <f>IFERROR(SUM(Y492:Y503),"0")</f>
        <v>633.6</v>
      </c>
      <c r="Z505" s="37"/>
      <c r="AA505" s="672"/>
      <c r="AB505" s="672"/>
      <c r="AC505" s="672"/>
    </row>
    <row r="506" spans="1:68" ht="14.25" hidden="1" customHeight="1" x14ac:dyDescent="0.25">
      <c r="A506" s="675" t="s">
        <v>63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167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52" t="s">
        <v>815</v>
      </c>
      <c r="Q514" s="678"/>
      <c r="R514" s="678"/>
      <c r="S514" s="678"/>
      <c r="T514" s="679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816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89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729" t="s">
        <v>819</v>
      </c>
      <c r="Q520" s="678"/>
      <c r="R520" s="678"/>
      <c r="S520" s="678"/>
      <c r="T520" s="679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1" t="s">
        <v>823</v>
      </c>
      <c r="Q521" s="678"/>
      <c r="R521" s="678"/>
      <c r="S521" s="678"/>
      <c r="T521" s="679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1" t="s">
        <v>827</v>
      </c>
      <c r="Q522" s="678"/>
      <c r="R522" s="678"/>
      <c r="S522" s="678"/>
      <c r="T522" s="679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86" t="s">
        <v>831</v>
      </c>
      <c r="Q523" s="678"/>
      <c r="R523" s="678"/>
      <c r="S523" s="678"/>
      <c r="T523" s="679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27" t="s">
        <v>835</v>
      </c>
      <c r="Q524" s="678"/>
      <c r="R524" s="678"/>
      <c r="S524" s="678"/>
      <c r="T524" s="679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61" t="s">
        <v>838</v>
      </c>
      <c r="Q525" s="678"/>
      <c r="R525" s="678"/>
      <c r="S525" s="678"/>
      <c r="T525" s="679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130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17" t="s">
        <v>841</v>
      </c>
      <c r="Q529" s="678"/>
      <c r="R529" s="678"/>
      <c r="S529" s="678"/>
      <c r="T529" s="679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29" t="s">
        <v>844</v>
      </c>
      <c r="Q530" s="678"/>
      <c r="R530" s="678"/>
      <c r="S530" s="678"/>
      <c r="T530" s="679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8"/>
      <c r="R531" s="678"/>
      <c r="S531" s="678"/>
      <c r="T531" s="679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02" t="s">
        <v>851</v>
      </c>
      <c r="Q532" s="678"/>
      <c r="R532" s="678"/>
      <c r="S532" s="678"/>
      <c r="T532" s="679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8" t="s">
        <v>855</v>
      </c>
      <c r="Q533" s="678"/>
      <c r="R533" s="678"/>
      <c r="S533" s="678"/>
      <c r="T533" s="679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141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93" t="s">
        <v>858</v>
      </c>
      <c r="Q537" s="678"/>
      <c r="R537" s="678"/>
      <c r="S537" s="678"/>
      <c r="T537" s="679"/>
      <c r="U537" s="34"/>
      <c r="V537" s="34"/>
      <c r="W537" s="35" t="s">
        <v>68</v>
      </c>
      <c r="X537" s="669">
        <v>50.4</v>
      </c>
      <c r="Y537" s="670">
        <f t="shared" ref="Y537:Y543" si="83">IFERROR(IF(X537="",0,CEILING((X537/$H537),1)*$H537),"")</f>
        <v>50.400000000000006</v>
      </c>
      <c r="Z537" s="36">
        <f>IFERROR(IF(Y537=0,"",ROUNDUP(Y537/H537,0)*0.00902),"")</f>
        <v>0.10824</v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53.639999999999993</v>
      </c>
      <c r="BN537" s="64">
        <f t="shared" ref="BN537:BN543" si="85">IFERROR(Y537*I537/H537,"0")</f>
        <v>53.64</v>
      </c>
      <c r="BO537" s="64">
        <f t="shared" ref="BO537:BO543" si="86">IFERROR(1/J537*(X537/H537),"0")</f>
        <v>9.0909090909090912E-2</v>
      </c>
      <c r="BP537" s="64">
        <f t="shared" ref="BP537:BP543" si="87">IFERROR(1/J537*(Y537/H537),"0")</f>
        <v>9.0909090909090912E-2</v>
      </c>
    </row>
    <row r="538" spans="1:68" ht="27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8"/>
      <c r="R538" s="678"/>
      <c r="S538" s="678"/>
      <c r="T538" s="679"/>
      <c r="U538" s="34"/>
      <c r="V538" s="34"/>
      <c r="W538" s="35" t="s">
        <v>68</v>
      </c>
      <c r="X538" s="669">
        <v>50.4</v>
      </c>
      <c r="Y538" s="670">
        <f t="shared" si="83"/>
        <v>50.400000000000006</v>
      </c>
      <c r="Z538" s="36">
        <f>IFERROR(IF(Y538=0,"",ROUNDUP(Y538/H538,0)*0.00902),"")</f>
        <v>0.10824</v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53.639999999999993</v>
      </c>
      <c r="BN538" s="64">
        <f t="shared" si="85"/>
        <v>53.64</v>
      </c>
      <c r="BO538" s="64">
        <f t="shared" si="86"/>
        <v>9.0909090909090912E-2</v>
      </c>
      <c r="BP538" s="64">
        <f t="shared" si="87"/>
        <v>9.0909090909090912E-2</v>
      </c>
    </row>
    <row r="539" spans="1:68" ht="27" hidden="1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49" t="s">
        <v>866</v>
      </c>
      <c r="Q539" s="678"/>
      <c r="R539" s="678"/>
      <c r="S539" s="678"/>
      <c r="T539" s="679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8"/>
      <c r="R540" s="678"/>
      <c r="S540" s="678"/>
      <c r="T540" s="679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2" t="s">
        <v>874</v>
      </c>
      <c r="Q541" s="678"/>
      <c r="R541" s="678"/>
      <c r="S541" s="678"/>
      <c r="T541" s="679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25" t="s">
        <v>878</v>
      </c>
      <c r="Q542" s="678"/>
      <c r="R542" s="678"/>
      <c r="S542" s="678"/>
      <c r="T542" s="679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791" t="s">
        <v>881</v>
      </c>
      <c r="Q543" s="678"/>
      <c r="R543" s="678"/>
      <c r="S543" s="678"/>
      <c r="T543" s="679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24</v>
      </c>
      <c r="Y544" s="671">
        <f>IFERROR(Y537/H537,"0")+IFERROR(Y538/H538,"0")+IFERROR(Y539/H539,"0")+IFERROR(Y540/H540,"0")+IFERROR(Y541/H541,"0")+IFERROR(Y542/H542,"0")+IFERROR(Y543/H543,"0")</f>
        <v>24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0.21648000000000001</v>
      </c>
      <c r="AA544" s="672"/>
      <c r="AB544" s="672"/>
      <c r="AC544" s="672"/>
    </row>
    <row r="545" spans="1:68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100.8</v>
      </c>
      <c r="Y545" s="671">
        <f>IFERROR(SUM(Y537:Y543),"0")</f>
        <v>100.80000000000001</v>
      </c>
      <c r="Z545" s="37"/>
      <c r="AA545" s="672"/>
      <c r="AB545" s="672"/>
      <c r="AC545" s="672"/>
    </row>
    <row r="546" spans="1:68" ht="14.25" hidden="1" customHeight="1" x14ac:dyDescent="0.25">
      <c r="A546" s="675" t="s">
        <v>63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1" t="s">
        <v>884</v>
      </c>
      <c r="Q547" s="678"/>
      <c r="R547" s="678"/>
      <c r="S547" s="678"/>
      <c r="T547" s="679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85" t="s">
        <v>887</v>
      </c>
      <c r="Q548" s="678"/>
      <c r="R548" s="678"/>
      <c r="S548" s="678"/>
      <c r="T548" s="679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0" t="s">
        <v>887</v>
      </c>
      <c r="Q549" s="678"/>
      <c r="R549" s="678"/>
      <c r="S549" s="678"/>
      <c r="T549" s="679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38" t="s">
        <v>891</v>
      </c>
      <c r="Q550" s="678"/>
      <c r="R550" s="678"/>
      <c r="S550" s="678"/>
      <c r="T550" s="679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70" t="s">
        <v>895</v>
      </c>
      <c r="Q551" s="678"/>
      <c r="R551" s="678"/>
      <c r="S551" s="678"/>
      <c r="T551" s="679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0" t="s">
        <v>898</v>
      </c>
      <c r="Q552" s="678"/>
      <c r="R552" s="678"/>
      <c r="S552" s="678"/>
      <c r="T552" s="679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hidden="1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hidden="1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hidden="1" customHeight="1" x14ac:dyDescent="0.25">
      <c r="A555" s="675" t="s">
        <v>167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875" t="s">
        <v>901</v>
      </c>
      <c r="Q556" s="678"/>
      <c r="R556" s="678"/>
      <c r="S556" s="678"/>
      <c r="T556" s="679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6" t="s">
        <v>904</v>
      </c>
      <c r="Q557" s="678"/>
      <c r="R557" s="678"/>
      <c r="S557" s="678"/>
      <c r="T557" s="679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66" t="s">
        <v>906</v>
      </c>
      <c r="Q558" s="678"/>
      <c r="R558" s="678"/>
      <c r="S558" s="678"/>
      <c r="T558" s="679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04" t="s">
        <v>909</v>
      </c>
      <c r="Q559" s="678"/>
      <c r="R559" s="678"/>
      <c r="S559" s="678"/>
      <c r="T559" s="679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31" t="s">
        <v>912</v>
      </c>
      <c r="Q560" s="678"/>
      <c r="R560" s="678"/>
      <c r="S560" s="678"/>
      <c r="T560" s="679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890" t="s">
        <v>914</v>
      </c>
      <c r="Q561" s="678"/>
      <c r="R561" s="678"/>
      <c r="S561" s="678"/>
      <c r="T561" s="679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915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89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5" t="s">
        <v>918</v>
      </c>
      <c r="Q566" s="678"/>
      <c r="R566" s="678"/>
      <c r="S566" s="678"/>
      <c r="T566" s="679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4" t="s">
        <v>922</v>
      </c>
      <c r="Q567" s="678"/>
      <c r="R567" s="678"/>
      <c r="S567" s="678"/>
      <c r="T567" s="679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130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26" t="s">
        <v>926</v>
      </c>
      <c r="Q571" s="678"/>
      <c r="R571" s="678"/>
      <c r="S571" s="678"/>
      <c r="T571" s="679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141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79" t="s">
        <v>930</v>
      </c>
      <c r="Q575" s="678"/>
      <c r="R575" s="678"/>
      <c r="S575" s="678"/>
      <c r="T575" s="679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932</v>
      </c>
      <c r="Q578" s="769"/>
      <c r="R578" s="769"/>
      <c r="S578" s="769"/>
      <c r="T578" s="769"/>
      <c r="U578" s="769"/>
      <c r="V578" s="770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16425.12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16425.120000000003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933</v>
      </c>
      <c r="Q579" s="769"/>
      <c r="R579" s="769"/>
      <c r="S579" s="769"/>
      <c r="T579" s="769"/>
      <c r="U579" s="769"/>
      <c r="V579" s="770"/>
      <c r="W579" s="37" t="s">
        <v>68</v>
      </c>
      <c r="X579" s="671">
        <f>IFERROR(SUM(BM22:BM575),"0")</f>
        <v>17256.623999999996</v>
      </c>
      <c r="Y579" s="671">
        <f>IFERROR(SUM(BN22:BN575),"0")</f>
        <v>17256.624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934</v>
      </c>
      <c r="Q580" s="769"/>
      <c r="R580" s="769"/>
      <c r="S580" s="769"/>
      <c r="T580" s="769"/>
      <c r="U580" s="769"/>
      <c r="V580" s="770"/>
      <c r="W580" s="37" t="s">
        <v>935</v>
      </c>
      <c r="X580" s="38">
        <f>ROUNDUP(SUM(BO22:BO575),0)</f>
        <v>27</v>
      </c>
      <c r="Y580" s="38">
        <f>ROUNDUP(SUM(BP22:BP575),0)</f>
        <v>27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936</v>
      </c>
      <c r="Q581" s="769"/>
      <c r="R581" s="769"/>
      <c r="S581" s="769"/>
      <c r="T581" s="769"/>
      <c r="U581" s="769"/>
      <c r="V581" s="770"/>
      <c r="W581" s="37" t="s">
        <v>68</v>
      </c>
      <c r="X581" s="671">
        <f>GrossWeightTotal+PalletQtyTotal*25</f>
        <v>17931.623999999996</v>
      </c>
      <c r="Y581" s="671">
        <f>GrossWeightTotalR+PalletQtyTotalR*25</f>
        <v>17931.624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937</v>
      </c>
      <c r="Q582" s="769"/>
      <c r="R582" s="769"/>
      <c r="S582" s="769"/>
      <c r="T582" s="769"/>
      <c r="U582" s="769"/>
      <c r="V582" s="770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2331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2331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938</v>
      </c>
      <c r="Q583" s="769"/>
      <c r="R583" s="769"/>
      <c r="S583" s="769"/>
      <c r="T583" s="769"/>
      <c r="U583" s="769"/>
      <c r="V583" s="770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31.925590000000003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2" t="s">
        <v>87</v>
      </c>
      <c r="D585" s="812"/>
      <c r="E585" s="812"/>
      <c r="F585" s="812"/>
      <c r="G585" s="812"/>
      <c r="H585" s="813"/>
      <c r="I585" s="682" t="s">
        <v>283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560</v>
      </c>
      <c r="W585" s="813"/>
      <c r="X585" s="682" t="s">
        <v>641</v>
      </c>
      <c r="Y585" s="812"/>
      <c r="Z585" s="812"/>
      <c r="AA585" s="813"/>
      <c r="AB585" s="666" t="s">
        <v>716</v>
      </c>
      <c r="AC585" s="682" t="s">
        <v>816</v>
      </c>
      <c r="AD585" s="813"/>
      <c r="AF585" s="667"/>
    </row>
    <row r="586" spans="1:32" ht="14.25" customHeight="1" thickTop="1" x14ac:dyDescent="0.2">
      <c r="A586" s="879" t="s">
        <v>941</v>
      </c>
      <c r="B586" s="682" t="s">
        <v>62</v>
      </c>
      <c r="C586" s="682" t="s">
        <v>88</v>
      </c>
      <c r="D586" s="682" t="s">
        <v>109</v>
      </c>
      <c r="E586" s="682" t="s">
        <v>175</v>
      </c>
      <c r="F586" s="682" t="s">
        <v>206</v>
      </c>
      <c r="G586" s="682" t="s">
        <v>251</v>
      </c>
      <c r="H586" s="682" t="s">
        <v>87</v>
      </c>
      <c r="I586" s="682" t="s">
        <v>284</v>
      </c>
      <c r="J586" s="682" t="s">
        <v>312</v>
      </c>
      <c r="K586" s="682" t="s">
        <v>373</v>
      </c>
      <c r="L586" s="682" t="s">
        <v>398</v>
      </c>
      <c r="M586" s="682" t="s">
        <v>416</v>
      </c>
      <c r="N586" s="667"/>
      <c r="O586" s="682" t="s">
        <v>420</v>
      </c>
      <c r="P586" s="682" t="s">
        <v>429</v>
      </c>
      <c r="Q586" s="682" t="s">
        <v>445</v>
      </c>
      <c r="R586" s="682" t="s">
        <v>455</v>
      </c>
      <c r="S586" s="682" t="s">
        <v>462</v>
      </c>
      <c r="T586" s="682" t="s">
        <v>470</v>
      </c>
      <c r="U586" s="682" t="s">
        <v>547</v>
      </c>
      <c r="V586" s="682" t="s">
        <v>561</v>
      </c>
      <c r="W586" s="682" t="s">
        <v>602</v>
      </c>
      <c r="X586" s="682" t="s">
        <v>642</v>
      </c>
      <c r="Y586" s="682" t="s">
        <v>681</v>
      </c>
      <c r="Z586" s="682" t="s">
        <v>701</v>
      </c>
      <c r="AA586" s="682" t="s">
        <v>709</v>
      </c>
      <c r="AB586" s="682" t="s">
        <v>716</v>
      </c>
      <c r="AC586" s="682" t="s">
        <v>816</v>
      </c>
      <c r="AD586" s="682" t="s">
        <v>915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1036.8000000000002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2544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324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1792.8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844.2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2047.1999999999998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345.59999999999997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580.79999999999995</v>
      </c>
      <c r="U588" s="46">
        <f>IFERROR(Y349*1,"0")+IFERROR(Y353*1,"0")+IFERROR(Y354*1,"0")+IFERROR(Y355*1,"0")</f>
        <v>64.8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2979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1526.4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2238.7200000000003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100.80000000000001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6,80"/>
        <filter val="1 183,20"/>
        <filter val="1 209,60"/>
        <filter val="1 471,20"/>
        <filter val="1 574,40"/>
        <filter val="1 605,12"/>
        <filter val="1 995,00"/>
        <filter val="100,80"/>
        <filter val="112,00"/>
        <filter val="115,20"/>
        <filter val="120,00"/>
        <filter val="124,80"/>
        <filter val="133,00"/>
        <filter val="134,40"/>
        <filter val="144,00"/>
        <filter val="151,20"/>
        <filter val="16 425,12"/>
        <filter val="16,00"/>
        <filter val="17 256,62"/>
        <filter val="17 931,62"/>
        <filter val="172,80"/>
        <filter val="2 331,00"/>
        <filter val="211,20"/>
        <filter val="24,00"/>
        <filter val="256,00"/>
        <filter val="259,20"/>
        <filter val="27"/>
        <filter val="28,80"/>
        <filter val="304,00"/>
        <filter val="312,00"/>
        <filter val="318,00"/>
        <filter val="324,00"/>
        <filter val="337,92"/>
        <filter val="340,20"/>
        <filter val="345,60"/>
        <filter val="352,80"/>
        <filter val="432,00"/>
        <filter val="480,00"/>
        <filter val="489,60"/>
        <filter val="50,40"/>
        <filter val="518,40"/>
        <filter val="537,60"/>
        <filter val="56,00"/>
        <filter val="57,60"/>
        <filter val="580,80"/>
        <filter val="583,20"/>
        <filter val="633,60"/>
        <filter val="64,80"/>
        <filter val="67,20"/>
        <filter val="675,00"/>
        <filter val="72,00"/>
        <filter val="777,60"/>
        <filter val="8,00"/>
        <filter val="802,56"/>
        <filter val="84,48"/>
        <filter val="840,00"/>
        <filter val="844,20"/>
        <filter val="86,40"/>
        <filter val="88,00"/>
        <filter val="96,00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2025-03-27T10:33:58Z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